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queryTables/queryTable1.xml" ContentType="application/vnd.openxmlformats-officedocument.spreadsheetml.queryTab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showInkAnnotation="0" codeName="ЭтаКнига"/>
  <mc:AlternateContent xmlns:mc="http://schemas.openxmlformats.org/markup-compatibility/2006">
    <mc:Choice Requires="x15">
      <x15ac:absPath xmlns:x15ac="http://schemas.microsoft.com/office/spreadsheetml/2010/11/ac" url="C:\Users\dmitr\Google Диск\Та\цилиндры\19.08.2025\"/>
    </mc:Choice>
  </mc:AlternateContent>
  <xr:revisionPtr revIDLastSave="0" documentId="13_ncr:1_{07A76020-3CB0-40EA-B9FC-3B6840D1987C}" xr6:coauthVersionLast="46" xr6:coauthVersionMax="46" xr10:uidLastSave="{00000000-0000-0000-0000-000000000000}"/>
  <workbookProtection workbookAlgorithmName="SHA-512" workbookHashValue="ZPG0hR8C6lZ07TEtuJxiJYbdt/I2PLMxHD3VNW7C0coE/LGU/+cd9XPqeWs9YJACY9nu+glviw+AvWcou1IzaQ==" workbookSaltValue="s2JTuLcV3b4tNrXEpfQH9A==" workbookSpinCount="100000" lockStructure="1"/>
  <bookViews>
    <workbookView xWindow="-120" yWindow="-120" windowWidth="29040" windowHeight="15840" tabRatio="989" activeTab="1" xr2:uid="{00000000-000D-0000-FFFF-FFFF00000000}"/>
  </bookViews>
  <sheets>
    <sheet name="Обзор серий" sheetId="24" r:id="rId1"/>
    <sheet name="Цилиндры" sheetId="8" r:id="rId2"/>
    <sheet name="проверка актуальности" sheetId="23" state="hidden" r:id="rId3"/>
    <sheet name="цены" sheetId="16" state="hidden" r:id="rId4"/>
    <sheet name="варианты маркировки" sheetId="7" state="hidden" r:id="rId5"/>
    <sheet name="изображения" sheetId="9" state="hidden" r:id="rId6"/>
  </sheets>
  <definedNames>
    <definedName name="_xlnm._FilterDatabase" localSheetId="4" hidden="1">'варианты маркировки'!$A$1:$BX$1426</definedName>
    <definedName name="_xlnm._FilterDatabase" localSheetId="5" hidden="1">изображения!$A$1:$C$22</definedName>
    <definedName name="_xlnm._FilterDatabase" localSheetId="3" hidden="1">цены!$A$1:$L$659</definedName>
    <definedName name="materialy_dlya_skachivaniya" localSheetId="2">'проверка актуальности'!$A$1:$B$108</definedName>
    <definedName name="альбом">OFFSET(изображения!$A$1,1,0,COUNTA(изображения!A:A)-1,1)</definedName>
    <definedName name="_xlnm.Print_Area" localSheetId="4">'варианты маркировки'!$BO$1048572</definedName>
    <definedName name="фото">OFFSET(изображения!$B$2,MATCH(Цилиндры!$A$3,альбом,0)-1,0,1,1)</definedName>
  </definedNames>
  <calcPr calcId="191029"/>
</workbook>
</file>

<file path=xl/calcChain.xml><?xml version="1.0" encoding="utf-8"?>
<calcChain xmlns="http://schemas.openxmlformats.org/spreadsheetml/2006/main">
  <c r="H10" i="8" l="1"/>
  <c r="E2" i="23"/>
  <c r="F2" i="23"/>
  <c r="E3" i="23"/>
  <c r="F3" i="23"/>
  <c r="E4" i="23"/>
  <c r="F4" i="23"/>
  <c r="E5" i="23"/>
  <c r="F5" i="23"/>
  <c r="E6" i="23"/>
  <c r="F6" i="23"/>
  <c r="E7" i="23"/>
  <c r="F7" i="23"/>
  <c r="E8" i="23"/>
  <c r="F8" i="23"/>
  <c r="E9" i="23"/>
  <c r="F9" i="23"/>
  <c r="E10" i="23"/>
  <c r="F10" i="23"/>
  <c r="E11" i="23"/>
  <c r="F11" i="23"/>
  <c r="E12" i="23"/>
  <c r="F12" i="23"/>
  <c r="E13" i="23"/>
  <c r="F13" i="23"/>
  <c r="E14" i="23"/>
  <c r="F14" i="23"/>
  <c r="E15" i="23"/>
  <c r="F15" i="23"/>
  <c r="E16" i="23"/>
  <c r="F16" i="23"/>
  <c r="E17" i="23"/>
  <c r="F17" i="23"/>
  <c r="E18" i="23"/>
  <c r="F18" i="23"/>
  <c r="E19" i="23"/>
  <c r="F19" i="23"/>
  <c r="E20" i="23"/>
  <c r="F20" i="23"/>
  <c r="E21" i="23"/>
  <c r="F21" i="23"/>
  <c r="E22" i="23"/>
  <c r="F22" i="23"/>
  <c r="E23" i="23"/>
  <c r="F23" i="23"/>
  <c r="E24" i="23"/>
  <c r="F24" i="23"/>
  <c r="E25" i="23"/>
  <c r="F25" i="23"/>
  <c r="E26" i="23"/>
  <c r="F26" i="23"/>
  <c r="E27" i="23"/>
  <c r="F27" i="23"/>
  <c r="E28" i="23"/>
  <c r="F28" i="23"/>
  <c r="E29" i="23"/>
  <c r="F29" i="23"/>
  <c r="E30" i="23"/>
  <c r="F30" i="23"/>
  <c r="E31" i="23"/>
  <c r="F31" i="23"/>
  <c r="E32" i="23"/>
  <c r="F32" i="23"/>
  <c r="E33" i="23"/>
  <c r="F33" i="23"/>
  <c r="E34" i="23"/>
  <c r="F34" i="23"/>
  <c r="E35" i="23"/>
  <c r="F35" i="23"/>
  <c r="E36" i="23"/>
  <c r="F36" i="23"/>
  <c r="E37" i="23"/>
  <c r="F37" i="23"/>
  <c r="E38" i="23"/>
  <c r="F38" i="23"/>
  <c r="E39" i="23"/>
  <c r="F39" i="23"/>
  <c r="E40" i="23"/>
  <c r="F40" i="23"/>
  <c r="E41" i="23"/>
  <c r="F41" i="23"/>
  <c r="E42" i="23"/>
  <c r="F42" i="23"/>
  <c r="E43" i="23"/>
  <c r="F43" i="23"/>
  <c r="E44" i="23"/>
  <c r="F44" i="23"/>
  <c r="E45" i="23"/>
  <c r="F45" i="23"/>
  <c r="E46" i="23"/>
  <c r="F46" i="23"/>
  <c r="E47" i="23"/>
  <c r="F47" i="23"/>
  <c r="E48" i="23"/>
  <c r="F48" i="23"/>
  <c r="E49" i="23"/>
  <c r="F49" i="23"/>
  <c r="E50" i="23"/>
  <c r="F50" i="23"/>
  <c r="E51" i="23"/>
  <c r="F51" i="23"/>
  <c r="E52" i="23"/>
  <c r="F52" i="23"/>
  <c r="E53" i="23"/>
  <c r="F53" i="23"/>
  <c r="E54" i="23"/>
  <c r="F54" i="23"/>
  <c r="E55" i="23"/>
  <c r="F55" i="23"/>
  <c r="E56" i="23"/>
  <c r="F56" i="23"/>
  <c r="E57" i="23"/>
  <c r="F57" i="23"/>
  <c r="E58" i="23"/>
  <c r="F58" i="23"/>
  <c r="E59" i="23"/>
  <c r="F59" i="23"/>
  <c r="E60" i="23"/>
  <c r="F60" i="23"/>
  <c r="E61" i="23"/>
  <c r="F61" i="23"/>
  <c r="E62" i="23"/>
  <c r="F62" i="23"/>
  <c r="E63" i="23"/>
  <c r="F63" i="23"/>
  <c r="E64" i="23"/>
  <c r="F64" i="23"/>
  <c r="E65" i="23"/>
  <c r="F65" i="23"/>
  <c r="E66" i="23"/>
  <c r="F66" i="23"/>
  <c r="E67" i="23"/>
  <c r="F67" i="23"/>
  <c r="E68" i="23"/>
  <c r="F68" i="23"/>
  <c r="E69" i="23"/>
  <c r="F69" i="23"/>
  <c r="E70" i="23"/>
  <c r="F70" i="23"/>
  <c r="E71" i="23"/>
  <c r="F71" i="23"/>
  <c r="E72" i="23"/>
  <c r="F72" i="23"/>
  <c r="E73" i="23"/>
  <c r="F73" i="23"/>
  <c r="E74" i="23"/>
  <c r="F74" i="23"/>
  <c r="E75" i="23"/>
  <c r="F75" i="23"/>
  <c r="E76" i="23"/>
  <c r="F76" i="23"/>
  <c r="E77" i="23"/>
  <c r="F77" i="23"/>
  <c r="E78" i="23"/>
  <c r="F78" i="23"/>
  <c r="E79" i="23"/>
  <c r="F79" i="23"/>
  <c r="E80" i="23"/>
  <c r="F80" i="23"/>
  <c r="E81" i="23"/>
  <c r="F81" i="23"/>
  <c r="E82" i="23"/>
  <c r="F82" i="23"/>
  <c r="E83" i="23"/>
  <c r="F83" i="23"/>
  <c r="E84" i="23"/>
  <c r="F84" i="23"/>
  <c r="E85" i="23"/>
  <c r="F85" i="23"/>
  <c r="E86" i="23"/>
  <c r="F86" i="23"/>
  <c r="E87" i="23"/>
  <c r="F87" i="23"/>
  <c r="E88" i="23"/>
  <c r="F88" i="23"/>
  <c r="E89" i="23"/>
  <c r="F89" i="23"/>
  <c r="E90" i="23"/>
  <c r="F90" i="23"/>
  <c r="E91" i="23"/>
  <c r="F91" i="23"/>
  <c r="F1" i="23"/>
  <c r="E1" i="23"/>
  <c r="H8" i="8" l="1"/>
  <c r="T1414" i="7"/>
  <c r="T1413" i="7"/>
  <c r="BH39" i="7" l="1"/>
  <c r="BL39" i="7" s="1"/>
  <c r="BH38" i="7"/>
  <c r="BL38" i="7" s="1"/>
  <c r="BH37" i="7"/>
  <c r="BL37" i="7" s="1"/>
  <c r="BH36" i="7"/>
  <c r="BL36" i="7" s="1"/>
  <c r="BA20" i="7"/>
  <c r="BC20" i="7" s="1"/>
  <c r="BA19" i="7"/>
  <c r="BC19" i="7" s="1"/>
  <c r="AG39" i="7"/>
  <c r="AG38" i="7"/>
  <c r="AG37" i="7"/>
  <c r="AG36" i="7"/>
  <c r="Z36" i="7"/>
  <c r="Z35" i="7"/>
  <c r="T1412" i="7"/>
  <c r="T1411" i="7"/>
  <c r="T1410" i="7"/>
  <c r="T1409" i="7"/>
  <c r="T1408" i="7"/>
  <c r="T1407" i="7"/>
  <c r="T1406" i="7"/>
  <c r="T1405" i="7"/>
  <c r="T1404" i="7"/>
  <c r="T1403" i="7"/>
  <c r="T1402" i="7"/>
  <c r="T1401" i="7"/>
  <c r="K20" i="7"/>
  <c r="J20" i="7"/>
  <c r="K19" i="7"/>
  <c r="J19" i="7"/>
  <c r="K105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I103" i="7" s="1"/>
  <c r="AK36" i="7" l="1"/>
  <c r="AK38" i="7"/>
  <c r="AK37" i="7"/>
  <c r="AK39" i="7"/>
  <c r="T773" i="7" l="1"/>
  <c r="T762" i="7"/>
  <c r="T751" i="7"/>
  <c r="T658" i="7"/>
  <c r="T647" i="7"/>
  <c r="T884" i="7"/>
  <c r="T873" i="7"/>
  <c r="T862" i="7"/>
  <c r="T851" i="7"/>
  <c r="BH128" i="7"/>
  <c r="BH126" i="7"/>
  <c r="BL126" i="7" s="1"/>
  <c r="BH124" i="7"/>
  <c r="BH122" i="7"/>
  <c r="BH74" i="7"/>
  <c r="BH18" i="7"/>
  <c r="BH17" i="7"/>
  <c r="BL18" i="7" l="1"/>
  <c r="BL128" i="7"/>
  <c r="BL124" i="7"/>
  <c r="BL122" i="7"/>
  <c r="BL74" i="7"/>
  <c r="BL17" i="7"/>
  <c r="BH60" i="7" l="1"/>
  <c r="BH58" i="7"/>
  <c r="BL60" i="7" l="1"/>
  <c r="BL58" i="7"/>
  <c r="D71" i="7"/>
  <c r="D70" i="7"/>
  <c r="D69" i="7"/>
  <c r="D68" i="7"/>
  <c r="D67" i="7"/>
  <c r="D66" i="7"/>
  <c r="D65" i="7"/>
  <c r="D64" i="7"/>
  <c r="D63" i="7"/>
  <c r="D62" i="7"/>
  <c r="D61" i="7"/>
  <c r="D60" i="7"/>
  <c r="D59" i="7"/>
  <c r="D58" i="7"/>
  <c r="D57" i="7"/>
  <c r="D56" i="7"/>
  <c r="D55" i="7"/>
  <c r="D54" i="7"/>
  <c r="D53" i="7"/>
  <c r="D52" i="7"/>
  <c r="D51" i="7"/>
  <c r="D50" i="7"/>
  <c r="D49" i="7"/>
  <c r="D48" i="7"/>
  <c r="D47" i="7"/>
  <c r="D46" i="7"/>
  <c r="D45" i="7"/>
  <c r="D44" i="7"/>
  <c r="D43" i="7"/>
  <c r="D42" i="7"/>
  <c r="D41" i="7"/>
  <c r="D40" i="7"/>
  <c r="D39" i="7"/>
  <c r="D38" i="7"/>
  <c r="D37" i="7"/>
  <c r="D36" i="7"/>
  <c r="D35" i="7"/>
  <c r="D34" i="7"/>
  <c r="D33" i="7"/>
  <c r="D32" i="7"/>
  <c r="D14" i="7"/>
  <c r="D13" i="7"/>
  <c r="D12" i="7"/>
  <c r="D11" i="7"/>
  <c r="D10" i="7"/>
  <c r="D9" i="7"/>
  <c r="D8" i="7"/>
  <c r="D7" i="7"/>
  <c r="D6" i="7"/>
  <c r="D5" i="7"/>
  <c r="D4" i="7"/>
  <c r="D3" i="7"/>
  <c r="BU2" i="7"/>
  <c r="Y2" i="7"/>
  <c r="D2" i="7"/>
  <c r="T1400" i="7"/>
  <c r="T1399" i="7"/>
  <c r="T1398" i="7"/>
  <c r="T1397" i="7"/>
  <c r="T1396" i="7"/>
  <c r="T1395" i="7"/>
  <c r="T1394" i="7"/>
  <c r="T1393" i="7"/>
  <c r="T1392" i="7"/>
  <c r="T1391" i="7"/>
  <c r="T1390" i="7"/>
  <c r="T1389" i="7"/>
  <c r="T1388" i="7"/>
  <c r="T1387" i="7"/>
  <c r="T1386" i="7"/>
  <c r="T1385" i="7"/>
  <c r="T1384" i="7"/>
  <c r="T1383" i="7"/>
  <c r="T1382" i="7"/>
  <c r="T1381" i="7"/>
  <c r="T1380" i="7"/>
  <c r="T1379" i="7"/>
  <c r="T1378" i="7"/>
  <c r="T1377" i="7"/>
  <c r="T1376" i="7"/>
  <c r="T1375" i="7"/>
  <c r="T1374" i="7"/>
  <c r="T1373" i="7"/>
  <c r="T1372" i="7"/>
  <c r="T1371" i="7"/>
  <c r="T1370" i="7"/>
  <c r="T1369" i="7"/>
  <c r="T1368" i="7"/>
  <c r="T1367" i="7"/>
  <c r="T1366" i="7"/>
  <c r="T1365" i="7"/>
  <c r="T1364" i="7"/>
  <c r="T1363" i="7"/>
  <c r="T1362" i="7"/>
  <c r="T1361" i="7"/>
  <c r="T1360" i="7"/>
  <c r="T1359" i="7"/>
  <c r="T1358" i="7"/>
  <c r="T1357" i="7"/>
  <c r="T1356" i="7"/>
  <c r="T1355" i="7"/>
  <c r="T1354" i="7"/>
  <c r="T1353" i="7"/>
  <c r="T1352" i="7"/>
  <c r="T1351" i="7"/>
  <c r="T1350" i="7"/>
  <c r="T1349" i="7"/>
  <c r="T1348" i="7"/>
  <c r="T1347" i="7"/>
  <c r="T1346" i="7"/>
  <c r="T1345" i="7"/>
  <c r="T1344" i="7"/>
  <c r="T1343" i="7"/>
  <c r="T1342" i="7"/>
  <c r="T1341" i="7"/>
  <c r="T1340" i="7"/>
  <c r="T1339" i="7"/>
  <c r="T1338" i="7"/>
  <c r="T1337" i="7"/>
  <c r="T1336" i="7"/>
  <c r="T1335" i="7"/>
  <c r="T1334" i="7"/>
  <c r="T1333" i="7"/>
  <c r="T1332" i="7"/>
  <c r="T1331" i="7"/>
  <c r="T1330" i="7"/>
  <c r="T1329" i="7"/>
  <c r="T1328" i="7"/>
  <c r="T1327" i="7"/>
  <c r="T1326" i="7"/>
  <c r="T1325" i="7"/>
  <c r="T1324" i="7"/>
  <c r="T1323" i="7"/>
  <c r="T1322" i="7"/>
  <c r="T1321" i="7"/>
  <c r="T1320" i="7"/>
  <c r="T1319" i="7"/>
  <c r="T1318" i="7"/>
  <c r="T1317" i="7"/>
  <c r="T1316" i="7"/>
  <c r="T1315" i="7"/>
  <c r="T1314" i="7"/>
  <c r="T1313" i="7"/>
  <c r="T1312" i="7"/>
  <c r="T1311" i="7"/>
  <c r="T1310" i="7"/>
  <c r="T1309" i="7"/>
  <c r="T1308" i="7"/>
  <c r="T1307" i="7"/>
  <c r="T1306" i="7"/>
  <c r="T1305" i="7"/>
  <c r="T1304" i="7"/>
  <c r="T1303" i="7"/>
  <c r="T1302" i="7"/>
  <c r="T1301" i="7"/>
  <c r="T1300" i="7"/>
  <c r="T1299" i="7"/>
  <c r="T1298" i="7"/>
  <c r="T1297" i="7"/>
  <c r="T1296" i="7"/>
  <c r="T1295" i="7"/>
  <c r="T1294" i="7"/>
  <c r="T1293" i="7"/>
  <c r="T1292" i="7"/>
  <c r="T1291" i="7"/>
  <c r="T1290" i="7"/>
  <c r="T1289" i="7"/>
  <c r="T1288" i="7"/>
  <c r="T1287" i="7"/>
  <c r="T1286" i="7"/>
  <c r="T1285" i="7"/>
  <c r="T1284" i="7"/>
  <c r="T1283" i="7"/>
  <c r="T1282" i="7"/>
  <c r="T1281" i="7"/>
  <c r="T1280" i="7"/>
  <c r="T1279" i="7"/>
  <c r="T1278" i="7"/>
  <c r="T1277" i="7"/>
  <c r="T1276" i="7"/>
  <c r="T1275" i="7"/>
  <c r="T1274" i="7"/>
  <c r="T1273" i="7"/>
  <c r="T1272" i="7"/>
  <c r="T1271" i="7"/>
  <c r="T1270" i="7"/>
  <c r="Z1269" i="7"/>
  <c r="T1269" i="7"/>
  <c r="Z1268" i="7"/>
  <c r="T1268" i="7"/>
  <c r="Z1267" i="7"/>
  <c r="T1267" i="7"/>
  <c r="Z1266" i="7"/>
  <c r="T1266" i="7"/>
  <c r="Z1265" i="7"/>
  <c r="T1265" i="7"/>
  <c r="Z1264" i="7"/>
  <c r="T1264" i="7"/>
  <c r="Z1263" i="7"/>
  <c r="T1263" i="7"/>
  <c r="Z1262" i="7"/>
  <c r="T1262" i="7"/>
  <c r="Z1261" i="7"/>
  <c r="T1261" i="7"/>
  <c r="Z1260" i="7"/>
  <c r="T1260" i="7"/>
  <c r="Z1259" i="7"/>
  <c r="T1259" i="7"/>
  <c r="Z1258" i="7"/>
  <c r="T1258" i="7"/>
  <c r="Z1257" i="7"/>
  <c r="T1257" i="7"/>
  <c r="Z1256" i="7"/>
  <c r="T1256" i="7"/>
  <c r="Z1255" i="7"/>
  <c r="T1255" i="7"/>
  <c r="Z1254" i="7"/>
  <c r="T1254" i="7"/>
  <c r="Z1253" i="7"/>
  <c r="T1253" i="7"/>
  <c r="Z1252" i="7"/>
  <c r="T1252" i="7"/>
  <c r="Z1251" i="7"/>
  <c r="T1251" i="7"/>
  <c r="Z1250" i="7"/>
  <c r="T1250" i="7"/>
  <c r="Z1249" i="7"/>
  <c r="T1249" i="7"/>
  <c r="Z1248" i="7"/>
  <c r="T1248" i="7"/>
  <c r="Z1247" i="7"/>
  <c r="T1247" i="7"/>
  <c r="Z1246" i="7"/>
  <c r="T1246" i="7"/>
  <c r="Z1245" i="7"/>
  <c r="T1245" i="7"/>
  <c r="Z1244" i="7"/>
  <c r="T1244" i="7"/>
  <c r="Z1243" i="7"/>
  <c r="T1243" i="7"/>
  <c r="Z1242" i="7"/>
  <c r="T1242" i="7"/>
  <c r="Z1241" i="7"/>
  <c r="T1241" i="7"/>
  <c r="Z1240" i="7"/>
  <c r="T1240" i="7"/>
  <c r="Z1239" i="7"/>
  <c r="T1239" i="7"/>
  <c r="Z1238" i="7"/>
  <c r="T1238" i="7"/>
  <c r="Z1237" i="7"/>
  <c r="T1237" i="7"/>
  <c r="Z1236" i="7"/>
  <c r="T1236" i="7"/>
  <c r="Z1235" i="7"/>
  <c r="T1235" i="7"/>
  <c r="Z1234" i="7"/>
  <c r="T1234" i="7"/>
  <c r="Z1233" i="7"/>
  <c r="T1233" i="7"/>
  <c r="Z1232" i="7"/>
  <c r="T1232" i="7"/>
  <c r="Z1231" i="7"/>
  <c r="T1231" i="7"/>
  <c r="Z1230" i="7"/>
  <c r="T1230" i="7"/>
  <c r="Z1229" i="7"/>
  <c r="T1229" i="7"/>
  <c r="Z1228" i="7"/>
  <c r="T1228" i="7"/>
  <c r="Z1227" i="7"/>
  <c r="T1227" i="7"/>
  <c r="Z1226" i="7"/>
  <c r="T1226" i="7"/>
  <c r="Z1225" i="7"/>
  <c r="T1225" i="7"/>
  <c r="Z1224" i="7"/>
  <c r="T1224" i="7"/>
  <c r="Z1223" i="7"/>
  <c r="T1223" i="7"/>
  <c r="Z1222" i="7"/>
  <c r="T1222" i="7"/>
  <c r="Z1221" i="7"/>
  <c r="T1221" i="7"/>
  <c r="Z1220" i="7"/>
  <c r="T1220" i="7"/>
  <c r="Z1219" i="7"/>
  <c r="T1219" i="7"/>
  <c r="Z1218" i="7"/>
  <c r="T1218" i="7"/>
  <c r="Z1217" i="7"/>
  <c r="T1217" i="7"/>
  <c r="Z1216" i="7"/>
  <c r="T1216" i="7"/>
  <c r="Z1215" i="7"/>
  <c r="T1215" i="7"/>
  <c r="Z1214" i="7"/>
  <c r="T1214" i="7"/>
  <c r="Z1213" i="7"/>
  <c r="T1213" i="7"/>
  <c r="Z1212" i="7"/>
  <c r="T1212" i="7"/>
  <c r="Z1211" i="7"/>
  <c r="T1211" i="7"/>
  <c r="Z1210" i="7"/>
  <c r="T1210" i="7"/>
  <c r="Z1209" i="7"/>
  <c r="T1209" i="7"/>
  <c r="Z1208" i="7"/>
  <c r="T1208" i="7"/>
  <c r="Z1207" i="7"/>
  <c r="T1207" i="7"/>
  <c r="Z1206" i="7"/>
  <c r="T1206" i="7"/>
  <c r="Z1205" i="7"/>
  <c r="T1205" i="7"/>
  <c r="Z1204" i="7"/>
  <c r="T1204" i="7"/>
  <c r="Z1203" i="7"/>
  <c r="T1203" i="7"/>
  <c r="Z1202" i="7"/>
  <c r="T1202" i="7"/>
  <c r="Z1201" i="7"/>
  <c r="T1201" i="7"/>
  <c r="Z1200" i="7"/>
  <c r="T1200" i="7"/>
  <c r="Z1199" i="7"/>
  <c r="T1199" i="7"/>
  <c r="Z1198" i="7"/>
  <c r="T1198" i="7"/>
  <c r="Z1197" i="7"/>
  <c r="T1197" i="7"/>
  <c r="Z1196" i="7"/>
  <c r="T1196" i="7"/>
  <c r="Z1195" i="7"/>
  <c r="T1195" i="7"/>
  <c r="Z1194" i="7"/>
  <c r="T1194" i="7"/>
  <c r="Z1193" i="7"/>
  <c r="T1193" i="7"/>
  <c r="Z1192" i="7"/>
  <c r="T1192" i="7"/>
  <c r="Z1191" i="7"/>
  <c r="T1191" i="7"/>
  <c r="Z1190" i="7"/>
  <c r="T1190" i="7"/>
  <c r="Z1189" i="7"/>
  <c r="T1189" i="7"/>
  <c r="Z1188" i="7"/>
  <c r="T1188" i="7"/>
  <c r="Z1187" i="7"/>
  <c r="T1187" i="7"/>
  <c r="Z1186" i="7"/>
  <c r="T1186" i="7"/>
  <c r="Z1185" i="7"/>
  <c r="T1185" i="7"/>
  <c r="Z1184" i="7"/>
  <c r="T1184" i="7"/>
  <c r="Z1183" i="7"/>
  <c r="T1183" i="7"/>
  <c r="Z1182" i="7"/>
  <c r="T1182" i="7"/>
  <c r="Z1181" i="7"/>
  <c r="T1181" i="7"/>
  <c r="Z1180" i="7"/>
  <c r="T1180" i="7"/>
  <c r="Z1179" i="7"/>
  <c r="T1179" i="7"/>
  <c r="Z1178" i="7"/>
  <c r="T1178" i="7"/>
  <c r="Z1177" i="7"/>
  <c r="T1177" i="7"/>
  <c r="Z1176" i="7"/>
  <c r="T1176" i="7"/>
  <c r="Z1175" i="7"/>
  <c r="T1175" i="7"/>
  <c r="Z1174" i="7"/>
  <c r="T1174" i="7"/>
  <c r="Z1173" i="7"/>
  <c r="T1173" i="7"/>
  <c r="Z1172" i="7"/>
  <c r="T1172" i="7"/>
  <c r="Z1171" i="7"/>
  <c r="T1171" i="7"/>
  <c r="Z1170" i="7"/>
  <c r="T1170" i="7"/>
  <c r="Z1169" i="7"/>
  <c r="T1169" i="7"/>
  <c r="Z1168" i="7"/>
  <c r="T1168" i="7"/>
  <c r="Z1167" i="7"/>
  <c r="T1167" i="7"/>
  <c r="Z1166" i="7"/>
  <c r="T1166" i="7"/>
  <c r="Z1165" i="7"/>
  <c r="T1165" i="7"/>
  <c r="Z1164" i="7"/>
  <c r="T1164" i="7"/>
  <c r="Z1163" i="7"/>
  <c r="T1163" i="7"/>
  <c r="Z1162" i="7"/>
  <c r="T1162" i="7"/>
  <c r="Z1161" i="7"/>
  <c r="T1161" i="7"/>
  <c r="Z1160" i="7"/>
  <c r="T1160" i="7"/>
  <c r="Z1159" i="7"/>
  <c r="T1159" i="7"/>
  <c r="Z1158" i="7"/>
  <c r="T1158" i="7"/>
  <c r="Z1157" i="7"/>
  <c r="T1157" i="7"/>
  <c r="Z1156" i="7"/>
  <c r="T1156" i="7"/>
  <c r="Z1155" i="7"/>
  <c r="T1155" i="7"/>
  <c r="Z1154" i="7"/>
  <c r="T1154" i="7"/>
  <c r="Z1153" i="7"/>
  <c r="T1153" i="7"/>
  <c r="Z1152" i="7"/>
  <c r="T1152" i="7"/>
  <c r="Z1151" i="7"/>
  <c r="T1151" i="7"/>
  <c r="Z1150" i="7"/>
  <c r="T1150" i="7"/>
  <c r="Z1149" i="7"/>
  <c r="T1149" i="7"/>
  <c r="Z1148" i="7"/>
  <c r="T1148" i="7"/>
  <c r="Z1147" i="7"/>
  <c r="T1147" i="7"/>
  <c r="Z1146" i="7"/>
  <c r="T1146" i="7"/>
  <c r="Z1145" i="7"/>
  <c r="T1145" i="7"/>
  <c r="Z1144" i="7"/>
  <c r="T1144" i="7"/>
  <c r="Z1143" i="7"/>
  <c r="T1143" i="7"/>
  <c r="Z1142" i="7"/>
  <c r="T1142" i="7"/>
  <c r="Z1141" i="7"/>
  <c r="T1141" i="7"/>
  <c r="Z1140" i="7"/>
  <c r="T1140" i="7"/>
  <c r="Z1139" i="7"/>
  <c r="T1139" i="7"/>
  <c r="Z1138" i="7"/>
  <c r="T1138" i="7"/>
  <c r="Z1137" i="7"/>
  <c r="T1137" i="7"/>
  <c r="Z1136" i="7"/>
  <c r="T1136" i="7"/>
  <c r="Z1135" i="7"/>
  <c r="T1135" i="7"/>
  <c r="Z1134" i="7"/>
  <c r="T1134" i="7"/>
  <c r="Z1133" i="7"/>
  <c r="T1133" i="7"/>
  <c r="Z1132" i="7"/>
  <c r="T1132" i="7"/>
  <c r="Z1131" i="7"/>
  <c r="T1131" i="7"/>
  <c r="Z1130" i="7"/>
  <c r="T1130" i="7"/>
  <c r="Z1129" i="7"/>
  <c r="T1129" i="7"/>
  <c r="Z1128" i="7"/>
  <c r="T1128" i="7"/>
  <c r="Z1127" i="7"/>
  <c r="T1127" i="7"/>
  <c r="Z1126" i="7"/>
  <c r="T1126" i="7"/>
  <c r="Z1125" i="7"/>
  <c r="T1125" i="7"/>
  <c r="Z1124" i="7"/>
  <c r="T1124" i="7"/>
  <c r="Z1123" i="7"/>
  <c r="T1123" i="7"/>
  <c r="Z1122" i="7"/>
  <c r="T1122" i="7"/>
  <c r="Z1121" i="7"/>
  <c r="T1121" i="7"/>
  <c r="Z1120" i="7"/>
  <c r="T1120" i="7"/>
  <c r="Z1119" i="7"/>
  <c r="T1119" i="7"/>
  <c r="Z1118" i="7"/>
  <c r="T1118" i="7"/>
  <c r="Z1117" i="7"/>
  <c r="T1117" i="7"/>
  <c r="Z1116" i="7"/>
  <c r="T1116" i="7"/>
  <c r="Z1115" i="7"/>
  <c r="T1115" i="7"/>
  <c r="Z1114" i="7"/>
  <c r="T1114" i="7"/>
  <c r="Z1113" i="7"/>
  <c r="T1113" i="7"/>
  <c r="Z1112" i="7"/>
  <c r="T1112" i="7"/>
  <c r="Z1111" i="7"/>
  <c r="T1111" i="7"/>
  <c r="Z1110" i="7"/>
  <c r="T1110" i="7"/>
  <c r="Z1109" i="7"/>
  <c r="T1109" i="7"/>
  <c r="Z1108" i="7"/>
  <c r="T1108" i="7"/>
  <c r="Z1107" i="7"/>
  <c r="T1107" i="7"/>
  <c r="Z1106" i="7"/>
  <c r="T1106" i="7"/>
  <c r="Z1105" i="7"/>
  <c r="T1105" i="7"/>
  <c r="Z1104" i="7"/>
  <c r="T1104" i="7"/>
  <c r="Z1103" i="7"/>
  <c r="T1103" i="7"/>
  <c r="Z1102" i="7"/>
  <c r="T1102" i="7"/>
  <c r="Z1101" i="7"/>
  <c r="T1101" i="7"/>
  <c r="Z1100" i="7"/>
  <c r="T1100" i="7"/>
  <c r="Z1099" i="7"/>
  <c r="T1099" i="7"/>
  <c r="Z1098" i="7"/>
  <c r="T1098" i="7"/>
  <c r="Z1097" i="7"/>
  <c r="T1097" i="7"/>
  <c r="Z1096" i="7"/>
  <c r="T1096" i="7"/>
  <c r="Z1095" i="7"/>
  <c r="T1095" i="7"/>
  <c r="Z1094" i="7"/>
  <c r="T1094" i="7"/>
  <c r="Z1093" i="7"/>
  <c r="T1093" i="7"/>
  <c r="Z1092" i="7"/>
  <c r="T1092" i="7"/>
  <c r="Z1091" i="7"/>
  <c r="T1091" i="7"/>
  <c r="Z1090" i="7"/>
  <c r="T1090" i="7"/>
  <c r="Z1089" i="7"/>
  <c r="T1089" i="7"/>
  <c r="Z1088" i="7"/>
  <c r="T1088" i="7"/>
  <c r="Z1087" i="7"/>
  <c r="T1087" i="7"/>
  <c r="Z1086" i="7"/>
  <c r="T1086" i="7"/>
  <c r="Z1085" i="7"/>
  <c r="T1085" i="7"/>
  <c r="Z1084" i="7"/>
  <c r="T1084" i="7"/>
  <c r="Z1083" i="7"/>
  <c r="T1083" i="7"/>
  <c r="Z1082" i="7"/>
  <c r="T1082" i="7"/>
  <c r="Z1081" i="7"/>
  <c r="T1081" i="7"/>
  <c r="Z1080" i="7"/>
  <c r="T1080" i="7"/>
  <c r="Z1079" i="7"/>
  <c r="T1079" i="7"/>
  <c r="Z1078" i="7"/>
  <c r="T1078" i="7"/>
  <c r="Z1077" i="7"/>
  <c r="T1077" i="7"/>
  <c r="Z1076" i="7"/>
  <c r="T1076" i="7"/>
  <c r="Z1075" i="7"/>
  <c r="T1075" i="7"/>
  <c r="Z1074" i="7"/>
  <c r="T1074" i="7"/>
  <c r="Z1073" i="7"/>
  <c r="T1073" i="7"/>
  <c r="Z1072" i="7"/>
  <c r="T1072" i="7"/>
  <c r="Z1071" i="7"/>
  <c r="T1071" i="7"/>
  <c r="Z1070" i="7"/>
  <c r="T1070" i="7"/>
  <c r="Z1069" i="7"/>
  <c r="T1069" i="7"/>
  <c r="Z1068" i="7"/>
  <c r="T1068" i="7"/>
  <c r="Z1067" i="7"/>
  <c r="T1067" i="7"/>
  <c r="Z1066" i="7"/>
  <c r="T1066" i="7"/>
  <c r="Z1065" i="7"/>
  <c r="T1065" i="7"/>
  <c r="Z1064" i="7"/>
  <c r="T1064" i="7"/>
  <c r="Z1063" i="7"/>
  <c r="T1063" i="7"/>
  <c r="Z1062" i="7"/>
  <c r="T1062" i="7"/>
  <c r="Z1061" i="7"/>
  <c r="T1061" i="7"/>
  <c r="Z1060" i="7"/>
  <c r="T1060" i="7"/>
  <c r="Z1059" i="7"/>
  <c r="T1059" i="7"/>
  <c r="Z1058" i="7"/>
  <c r="T1058" i="7"/>
  <c r="Z1057" i="7"/>
  <c r="T1057" i="7"/>
  <c r="Z1056" i="7"/>
  <c r="T1056" i="7"/>
  <c r="Z1055" i="7"/>
  <c r="T1055" i="7"/>
  <c r="Z1054" i="7"/>
  <c r="T1054" i="7"/>
  <c r="Z1053" i="7"/>
  <c r="T1053" i="7"/>
  <c r="Z1052" i="7"/>
  <c r="T1052" i="7"/>
  <c r="Z1051" i="7"/>
  <c r="T1051" i="7"/>
  <c r="Z1050" i="7"/>
  <c r="T1050" i="7"/>
  <c r="Z1049" i="7"/>
  <c r="T1049" i="7"/>
  <c r="Z1048" i="7"/>
  <c r="T1048" i="7"/>
  <c r="Z1047" i="7"/>
  <c r="T1047" i="7"/>
  <c r="Z1046" i="7"/>
  <c r="T1046" i="7"/>
  <c r="Z1045" i="7"/>
  <c r="T1045" i="7"/>
  <c r="Z1044" i="7"/>
  <c r="T1044" i="7"/>
  <c r="Z1043" i="7"/>
  <c r="T1043" i="7"/>
  <c r="Z1042" i="7"/>
  <c r="T1042" i="7"/>
  <c r="Z1041" i="7"/>
  <c r="T1041" i="7"/>
  <c r="Z1040" i="7"/>
  <c r="T1040" i="7"/>
  <c r="Z1039" i="7"/>
  <c r="T1039" i="7"/>
  <c r="Z1038" i="7"/>
  <c r="T1038" i="7"/>
  <c r="Z1037" i="7"/>
  <c r="T1037" i="7"/>
  <c r="Z1036" i="7"/>
  <c r="T1036" i="7"/>
  <c r="Z1035" i="7"/>
  <c r="T1035" i="7"/>
  <c r="Z1034" i="7"/>
  <c r="T1034" i="7"/>
  <c r="Z1033" i="7"/>
  <c r="T1033" i="7"/>
  <c r="Z1032" i="7"/>
  <c r="T1032" i="7"/>
  <c r="Z1031" i="7"/>
  <c r="T1031" i="7"/>
  <c r="Z1030" i="7"/>
  <c r="T1030" i="7"/>
  <c r="Z1029" i="7"/>
  <c r="T1029" i="7"/>
  <c r="Z1028" i="7"/>
  <c r="T1028" i="7"/>
  <c r="Z1027" i="7"/>
  <c r="T1027" i="7"/>
  <c r="Z1026" i="7"/>
  <c r="T1026" i="7"/>
  <c r="Z1025" i="7"/>
  <c r="T1025" i="7"/>
  <c r="Z1024" i="7"/>
  <c r="T1024" i="7"/>
  <c r="Z1023" i="7"/>
  <c r="T1023" i="7"/>
  <c r="Z1022" i="7"/>
  <c r="T1022" i="7"/>
  <c r="Z1021" i="7"/>
  <c r="T1021" i="7"/>
  <c r="Z1020" i="7"/>
  <c r="T1020" i="7"/>
  <c r="Z1019" i="7"/>
  <c r="T1019" i="7"/>
  <c r="Z1018" i="7"/>
  <c r="T1018" i="7"/>
  <c r="Z1017" i="7"/>
  <c r="T1017" i="7"/>
  <c r="Z1016" i="7"/>
  <c r="T1016" i="7"/>
  <c r="Z1015" i="7"/>
  <c r="T1015" i="7"/>
  <c r="Z1014" i="7"/>
  <c r="T1014" i="7"/>
  <c r="Z1013" i="7"/>
  <c r="T1013" i="7"/>
  <c r="Z1012" i="7"/>
  <c r="T1012" i="7"/>
  <c r="Z1011" i="7"/>
  <c r="T1011" i="7"/>
  <c r="Z1010" i="7"/>
  <c r="T1010" i="7"/>
  <c r="Z1009" i="7"/>
  <c r="T1009" i="7"/>
  <c r="Z1008" i="7"/>
  <c r="T1008" i="7"/>
  <c r="Z1007" i="7"/>
  <c r="T1007" i="7"/>
  <c r="Z1006" i="7"/>
  <c r="T1006" i="7"/>
  <c r="Z1005" i="7"/>
  <c r="T1005" i="7"/>
  <c r="Z1004" i="7"/>
  <c r="T1004" i="7"/>
  <c r="Z1003" i="7"/>
  <c r="T1003" i="7"/>
  <c r="Z1002" i="7"/>
  <c r="T1002" i="7"/>
  <c r="Z1001" i="7"/>
  <c r="T1001" i="7"/>
  <c r="Z1000" i="7"/>
  <c r="T1000" i="7"/>
  <c r="Z999" i="7"/>
  <c r="T999" i="7"/>
  <c r="Z998" i="7"/>
  <c r="T998" i="7"/>
  <c r="Z997" i="7"/>
  <c r="T997" i="7"/>
  <c r="Z996" i="7"/>
  <c r="T996" i="7"/>
  <c r="Z995" i="7"/>
  <c r="T995" i="7"/>
  <c r="Z994" i="7"/>
  <c r="T994" i="7"/>
  <c r="Z993" i="7"/>
  <c r="T993" i="7"/>
  <c r="Z992" i="7"/>
  <c r="T992" i="7"/>
  <c r="Z991" i="7"/>
  <c r="T991" i="7"/>
  <c r="Z990" i="7"/>
  <c r="T990" i="7"/>
  <c r="Z989" i="7"/>
  <c r="T989" i="7"/>
  <c r="Z988" i="7"/>
  <c r="T988" i="7"/>
  <c r="Z987" i="7"/>
  <c r="T987" i="7"/>
  <c r="Z986" i="7"/>
  <c r="T986" i="7"/>
  <c r="Z985" i="7"/>
  <c r="T985" i="7"/>
  <c r="Z984" i="7"/>
  <c r="T984" i="7"/>
  <c r="Z983" i="7"/>
  <c r="T983" i="7"/>
  <c r="Z982" i="7"/>
  <c r="T982" i="7"/>
  <c r="Z981" i="7"/>
  <c r="T981" i="7"/>
  <c r="Z980" i="7"/>
  <c r="T980" i="7"/>
  <c r="Z979" i="7"/>
  <c r="T979" i="7"/>
  <c r="Z978" i="7"/>
  <c r="T978" i="7"/>
  <c r="Z977" i="7"/>
  <c r="T977" i="7"/>
  <c r="Z976" i="7"/>
  <c r="T976" i="7"/>
  <c r="Z975" i="7"/>
  <c r="T975" i="7"/>
  <c r="Z974" i="7"/>
  <c r="T974" i="7"/>
  <c r="Z973" i="7"/>
  <c r="T973" i="7"/>
  <c r="Z972" i="7"/>
  <c r="T972" i="7"/>
  <c r="Z971" i="7"/>
  <c r="T971" i="7"/>
  <c r="Z970" i="7"/>
  <c r="T970" i="7"/>
  <c r="Z969" i="7"/>
  <c r="T969" i="7"/>
  <c r="Z968" i="7"/>
  <c r="T968" i="7"/>
  <c r="Z967" i="7"/>
  <c r="T967" i="7"/>
  <c r="Z966" i="7"/>
  <c r="T966" i="7"/>
  <c r="Z965" i="7"/>
  <c r="T965" i="7"/>
  <c r="Z964" i="7"/>
  <c r="T964" i="7"/>
  <c r="Z963" i="7"/>
  <c r="T963" i="7"/>
  <c r="Z962" i="7"/>
  <c r="T962" i="7"/>
  <c r="Z961" i="7"/>
  <c r="T961" i="7"/>
  <c r="Z960" i="7"/>
  <c r="T960" i="7"/>
  <c r="Z959" i="7"/>
  <c r="T959" i="7"/>
  <c r="Z958" i="7"/>
  <c r="T958" i="7"/>
  <c r="Z957" i="7"/>
  <c r="T957" i="7"/>
  <c r="Z956" i="7"/>
  <c r="T956" i="7"/>
  <c r="Z955" i="7"/>
  <c r="T955" i="7"/>
  <c r="Z954" i="7"/>
  <c r="T954" i="7"/>
  <c r="Z953" i="7"/>
  <c r="T953" i="7"/>
  <c r="Z952" i="7"/>
  <c r="T952" i="7"/>
  <c r="Z951" i="7"/>
  <c r="T951" i="7"/>
  <c r="Z950" i="7"/>
  <c r="T950" i="7"/>
  <c r="Z949" i="7"/>
  <c r="T949" i="7"/>
  <c r="Z948" i="7"/>
  <c r="T948" i="7"/>
  <c r="Z947" i="7"/>
  <c r="T947" i="7"/>
  <c r="Z946" i="7"/>
  <c r="T946" i="7"/>
  <c r="Z945" i="7"/>
  <c r="T945" i="7"/>
  <c r="Z944" i="7"/>
  <c r="T944" i="7"/>
  <c r="Z943" i="7"/>
  <c r="T943" i="7"/>
  <c r="Z942" i="7"/>
  <c r="T942" i="7"/>
  <c r="Z941" i="7"/>
  <c r="T941" i="7"/>
  <c r="Z940" i="7"/>
  <c r="T940" i="7"/>
  <c r="Z939" i="7"/>
  <c r="T939" i="7"/>
  <c r="Z938" i="7"/>
  <c r="T938" i="7"/>
  <c r="Z937" i="7"/>
  <c r="T937" i="7"/>
  <c r="Z936" i="7"/>
  <c r="T936" i="7"/>
  <c r="Z935" i="7"/>
  <c r="T935" i="7"/>
  <c r="Z934" i="7"/>
  <c r="T934" i="7"/>
  <c r="Z933" i="7"/>
  <c r="T933" i="7"/>
  <c r="Z932" i="7"/>
  <c r="T932" i="7"/>
  <c r="Z931" i="7"/>
  <c r="T931" i="7"/>
  <c r="Z930" i="7"/>
  <c r="T930" i="7"/>
  <c r="Z929" i="7"/>
  <c r="T929" i="7"/>
  <c r="Z928" i="7"/>
  <c r="T928" i="7"/>
  <c r="Z927" i="7"/>
  <c r="T927" i="7"/>
  <c r="Z926" i="7"/>
  <c r="T926" i="7"/>
  <c r="Z925" i="7"/>
  <c r="T925" i="7"/>
  <c r="Z924" i="7"/>
  <c r="T924" i="7"/>
  <c r="Z923" i="7"/>
  <c r="T923" i="7"/>
  <c r="Z922" i="7"/>
  <c r="T922" i="7"/>
  <c r="Z921" i="7"/>
  <c r="T921" i="7"/>
  <c r="Z920" i="7"/>
  <c r="T920" i="7"/>
  <c r="Z919" i="7"/>
  <c r="T919" i="7"/>
  <c r="Z918" i="7"/>
  <c r="T918" i="7"/>
  <c r="Z917" i="7"/>
  <c r="T917" i="7"/>
  <c r="Z916" i="7"/>
  <c r="T916" i="7"/>
  <c r="Z915" i="7"/>
  <c r="T915" i="7"/>
  <c r="Z914" i="7"/>
  <c r="T914" i="7"/>
  <c r="Z913" i="7"/>
  <c r="T913" i="7"/>
  <c r="Z912" i="7"/>
  <c r="T912" i="7"/>
  <c r="Z911" i="7"/>
  <c r="T911" i="7"/>
  <c r="Z910" i="7"/>
  <c r="T910" i="7"/>
  <c r="Z909" i="7"/>
  <c r="T909" i="7"/>
  <c r="Z908" i="7"/>
  <c r="T908" i="7"/>
  <c r="Z907" i="7"/>
  <c r="T907" i="7"/>
  <c r="Z906" i="7"/>
  <c r="T906" i="7"/>
  <c r="Z905" i="7"/>
  <c r="T905" i="7"/>
  <c r="Z904" i="7"/>
  <c r="T904" i="7"/>
  <c r="Z903" i="7"/>
  <c r="T903" i="7"/>
  <c r="Z902" i="7"/>
  <c r="T902" i="7"/>
  <c r="Z901" i="7"/>
  <c r="T901" i="7"/>
  <c r="Z900" i="7"/>
  <c r="T900" i="7"/>
  <c r="Z899" i="7"/>
  <c r="T899" i="7"/>
  <c r="Z898" i="7"/>
  <c r="T898" i="7"/>
  <c r="Z897" i="7"/>
  <c r="T897" i="7"/>
  <c r="Z896" i="7"/>
  <c r="T896" i="7"/>
  <c r="Z895" i="7"/>
  <c r="T895" i="7"/>
  <c r="Z894" i="7"/>
  <c r="T894" i="7"/>
  <c r="Z893" i="7"/>
  <c r="T893" i="7"/>
  <c r="Z892" i="7"/>
  <c r="T892" i="7"/>
  <c r="Z891" i="7"/>
  <c r="T891" i="7"/>
  <c r="Z890" i="7"/>
  <c r="T890" i="7"/>
  <c r="Z889" i="7"/>
  <c r="T889" i="7"/>
  <c r="Z888" i="7"/>
  <c r="T888" i="7"/>
  <c r="Z887" i="7"/>
  <c r="T887" i="7"/>
  <c r="Z886" i="7"/>
  <c r="T886" i="7"/>
  <c r="Z885" i="7"/>
  <c r="T885" i="7"/>
  <c r="Z883" i="7"/>
  <c r="T883" i="7"/>
  <c r="Z882" i="7"/>
  <c r="T882" i="7"/>
  <c r="Z881" i="7"/>
  <c r="T881" i="7"/>
  <c r="Z880" i="7"/>
  <c r="T880" i="7"/>
  <c r="Z879" i="7"/>
  <c r="T879" i="7"/>
  <c r="Z878" i="7"/>
  <c r="T878" i="7"/>
  <c r="Z877" i="7"/>
  <c r="T877" i="7"/>
  <c r="Z876" i="7"/>
  <c r="T876" i="7"/>
  <c r="Z875" i="7"/>
  <c r="T875" i="7"/>
  <c r="Z874" i="7"/>
  <c r="T874" i="7"/>
  <c r="Z872" i="7"/>
  <c r="T872" i="7"/>
  <c r="Z871" i="7"/>
  <c r="T871" i="7"/>
  <c r="Z870" i="7"/>
  <c r="T870" i="7"/>
  <c r="Z869" i="7"/>
  <c r="T869" i="7"/>
  <c r="Z868" i="7"/>
  <c r="T868" i="7"/>
  <c r="Z867" i="7"/>
  <c r="T867" i="7"/>
  <c r="Z866" i="7"/>
  <c r="T866" i="7"/>
  <c r="Z865" i="7"/>
  <c r="T865" i="7"/>
  <c r="Z864" i="7"/>
  <c r="T864" i="7"/>
  <c r="Z863" i="7"/>
  <c r="T863" i="7"/>
  <c r="Z861" i="7"/>
  <c r="T861" i="7"/>
  <c r="Z860" i="7"/>
  <c r="T860" i="7"/>
  <c r="Z859" i="7"/>
  <c r="T859" i="7"/>
  <c r="Z858" i="7"/>
  <c r="T858" i="7"/>
  <c r="Z857" i="7"/>
  <c r="T857" i="7"/>
  <c r="Z856" i="7"/>
  <c r="T856" i="7"/>
  <c r="Z855" i="7"/>
  <c r="T855" i="7"/>
  <c r="Z854" i="7"/>
  <c r="T854" i="7"/>
  <c r="Z853" i="7"/>
  <c r="T853" i="7"/>
  <c r="Z852" i="7"/>
  <c r="T852" i="7"/>
  <c r="Z850" i="7"/>
  <c r="T850" i="7"/>
  <c r="Z849" i="7"/>
  <c r="T849" i="7"/>
  <c r="Z848" i="7"/>
  <c r="T848" i="7"/>
  <c r="Z847" i="7"/>
  <c r="T847" i="7"/>
  <c r="Z846" i="7"/>
  <c r="T846" i="7"/>
  <c r="Z845" i="7"/>
  <c r="T845" i="7"/>
  <c r="Z844" i="7"/>
  <c r="T844" i="7"/>
  <c r="Z843" i="7"/>
  <c r="T843" i="7"/>
  <c r="Z842" i="7"/>
  <c r="T842" i="7"/>
  <c r="Z841" i="7"/>
  <c r="T841" i="7"/>
  <c r="Z840" i="7"/>
  <c r="T840" i="7"/>
  <c r="Z839" i="7"/>
  <c r="T839" i="7"/>
  <c r="Z838" i="7"/>
  <c r="T838" i="7"/>
  <c r="Z837" i="7"/>
  <c r="T837" i="7"/>
  <c r="Z836" i="7"/>
  <c r="T836" i="7"/>
  <c r="Z835" i="7"/>
  <c r="T835" i="7"/>
  <c r="Z834" i="7"/>
  <c r="T834" i="7"/>
  <c r="Z833" i="7"/>
  <c r="T833" i="7"/>
  <c r="Z832" i="7"/>
  <c r="T832" i="7"/>
  <c r="Z831" i="7"/>
  <c r="T831" i="7"/>
  <c r="Z830" i="7"/>
  <c r="T830" i="7"/>
  <c r="Z829" i="7"/>
  <c r="T829" i="7"/>
  <c r="Z828" i="7"/>
  <c r="T828" i="7"/>
  <c r="Z827" i="7"/>
  <c r="T827" i="7"/>
  <c r="Z826" i="7"/>
  <c r="T826" i="7"/>
  <c r="Z825" i="7"/>
  <c r="T825" i="7"/>
  <c r="Z824" i="7"/>
  <c r="T824" i="7"/>
  <c r="Z823" i="7"/>
  <c r="T823" i="7"/>
  <c r="Z822" i="7"/>
  <c r="T822" i="7"/>
  <c r="Z821" i="7"/>
  <c r="T821" i="7"/>
  <c r="Z820" i="7"/>
  <c r="T820" i="7"/>
  <c r="Z819" i="7"/>
  <c r="T819" i="7"/>
  <c r="Z818" i="7"/>
  <c r="T818" i="7"/>
  <c r="Z817" i="7"/>
  <c r="T817" i="7"/>
  <c r="Z816" i="7"/>
  <c r="T816" i="7"/>
  <c r="Z815" i="7"/>
  <c r="T815" i="7"/>
  <c r="Z814" i="7"/>
  <c r="T814" i="7"/>
  <c r="Z813" i="7"/>
  <c r="T813" i="7"/>
  <c r="Z812" i="7"/>
  <c r="T812" i="7"/>
  <c r="Z811" i="7"/>
  <c r="T811" i="7"/>
  <c r="Z810" i="7"/>
  <c r="T810" i="7"/>
  <c r="Z809" i="7"/>
  <c r="T809" i="7"/>
  <c r="Z808" i="7"/>
  <c r="T808" i="7"/>
  <c r="Z807" i="7"/>
  <c r="T807" i="7"/>
  <c r="Z806" i="7"/>
  <c r="T806" i="7"/>
  <c r="Z805" i="7"/>
  <c r="T805" i="7"/>
  <c r="Z804" i="7"/>
  <c r="T804" i="7"/>
  <c r="Z803" i="7"/>
  <c r="T803" i="7"/>
  <c r="Z802" i="7"/>
  <c r="T802" i="7"/>
  <c r="Z801" i="7"/>
  <c r="T801" i="7"/>
  <c r="Z800" i="7"/>
  <c r="T800" i="7"/>
  <c r="Z799" i="7"/>
  <c r="T799" i="7"/>
  <c r="Z798" i="7"/>
  <c r="T798" i="7"/>
  <c r="Z797" i="7"/>
  <c r="T797" i="7"/>
  <c r="Z796" i="7"/>
  <c r="T796" i="7"/>
  <c r="Z795" i="7"/>
  <c r="T795" i="7"/>
  <c r="Z794" i="7"/>
  <c r="T794" i="7"/>
  <c r="Z793" i="7"/>
  <c r="T793" i="7"/>
  <c r="Z792" i="7"/>
  <c r="T792" i="7"/>
  <c r="Z791" i="7"/>
  <c r="T791" i="7"/>
  <c r="Z790" i="7"/>
  <c r="T790" i="7"/>
  <c r="Z789" i="7"/>
  <c r="T789" i="7"/>
  <c r="Z788" i="7"/>
  <c r="T788" i="7"/>
  <c r="Z787" i="7"/>
  <c r="T787" i="7"/>
  <c r="Z786" i="7"/>
  <c r="T786" i="7"/>
  <c r="Z785" i="7"/>
  <c r="T785" i="7"/>
  <c r="Z784" i="7"/>
  <c r="T784" i="7"/>
  <c r="Z783" i="7"/>
  <c r="T783" i="7"/>
  <c r="Z782" i="7"/>
  <c r="T782" i="7"/>
  <c r="Z781" i="7"/>
  <c r="T781" i="7"/>
  <c r="Z780" i="7"/>
  <c r="T780" i="7"/>
  <c r="Z779" i="7"/>
  <c r="T779" i="7"/>
  <c r="Z778" i="7"/>
  <c r="T778" i="7"/>
  <c r="Z777" i="7"/>
  <c r="T777" i="7"/>
  <c r="Z776" i="7"/>
  <c r="T776" i="7"/>
  <c r="Z775" i="7"/>
  <c r="T775" i="7"/>
  <c r="Z774" i="7"/>
  <c r="T774" i="7"/>
  <c r="Z772" i="7"/>
  <c r="T772" i="7"/>
  <c r="Z771" i="7"/>
  <c r="T771" i="7"/>
  <c r="Z770" i="7"/>
  <c r="T770" i="7"/>
  <c r="Z769" i="7"/>
  <c r="T769" i="7"/>
  <c r="Z768" i="7"/>
  <c r="T768" i="7"/>
  <c r="Z767" i="7"/>
  <c r="T767" i="7"/>
  <c r="Z766" i="7"/>
  <c r="T766" i="7"/>
  <c r="Z765" i="7"/>
  <c r="T765" i="7"/>
  <c r="Z764" i="7"/>
  <c r="T764" i="7"/>
  <c r="Z763" i="7"/>
  <c r="T763" i="7"/>
  <c r="Z761" i="7"/>
  <c r="T761" i="7"/>
  <c r="Z760" i="7"/>
  <c r="T760" i="7"/>
  <c r="Z759" i="7"/>
  <c r="T759" i="7"/>
  <c r="Z758" i="7"/>
  <c r="T758" i="7"/>
  <c r="Z757" i="7"/>
  <c r="T757" i="7"/>
  <c r="Z756" i="7"/>
  <c r="T756" i="7"/>
  <c r="Z755" i="7"/>
  <c r="T755" i="7"/>
  <c r="Z754" i="7"/>
  <c r="T754" i="7"/>
  <c r="Z753" i="7"/>
  <c r="T753" i="7"/>
  <c r="Z752" i="7"/>
  <c r="T752" i="7"/>
  <c r="Z750" i="7"/>
  <c r="T750" i="7"/>
  <c r="Z749" i="7"/>
  <c r="T749" i="7"/>
  <c r="Z748" i="7"/>
  <c r="T748" i="7"/>
  <c r="Z747" i="7"/>
  <c r="T747" i="7"/>
  <c r="Z746" i="7"/>
  <c r="T746" i="7"/>
  <c r="Z745" i="7"/>
  <c r="T745" i="7"/>
  <c r="Z744" i="7"/>
  <c r="T744" i="7"/>
  <c r="Z743" i="7"/>
  <c r="T743" i="7"/>
  <c r="Z742" i="7"/>
  <c r="T742" i="7"/>
  <c r="Z741" i="7"/>
  <c r="T741" i="7"/>
  <c r="Z740" i="7"/>
  <c r="T740" i="7"/>
  <c r="Z739" i="7"/>
  <c r="T739" i="7"/>
  <c r="Z738" i="7"/>
  <c r="T738" i="7"/>
  <c r="Z737" i="7"/>
  <c r="T737" i="7"/>
  <c r="Z736" i="7"/>
  <c r="T736" i="7"/>
  <c r="Z735" i="7"/>
  <c r="T735" i="7"/>
  <c r="Z734" i="7"/>
  <c r="T734" i="7"/>
  <c r="Z733" i="7"/>
  <c r="T733" i="7"/>
  <c r="Z732" i="7"/>
  <c r="T732" i="7"/>
  <c r="Z731" i="7"/>
  <c r="T731" i="7"/>
  <c r="Z730" i="7"/>
  <c r="T730" i="7"/>
  <c r="Z729" i="7"/>
  <c r="T729" i="7"/>
  <c r="Z728" i="7"/>
  <c r="T728" i="7"/>
  <c r="Z727" i="7"/>
  <c r="T727" i="7"/>
  <c r="Z726" i="7"/>
  <c r="T726" i="7"/>
  <c r="Z725" i="7"/>
  <c r="T725" i="7"/>
  <c r="Z724" i="7"/>
  <c r="T724" i="7"/>
  <c r="Z723" i="7"/>
  <c r="T723" i="7"/>
  <c r="Z722" i="7"/>
  <c r="T722" i="7"/>
  <c r="Z721" i="7"/>
  <c r="T721" i="7"/>
  <c r="Z720" i="7"/>
  <c r="T720" i="7"/>
  <c r="Z719" i="7"/>
  <c r="T719" i="7"/>
  <c r="Z718" i="7"/>
  <c r="T718" i="7"/>
  <c r="Z717" i="7"/>
  <c r="T717" i="7"/>
  <c r="Z716" i="7"/>
  <c r="T716" i="7"/>
  <c r="Z715" i="7"/>
  <c r="T715" i="7"/>
  <c r="Z714" i="7"/>
  <c r="T714" i="7"/>
  <c r="Z713" i="7"/>
  <c r="T713" i="7"/>
  <c r="Z712" i="7"/>
  <c r="T712" i="7"/>
  <c r="Z711" i="7"/>
  <c r="T711" i="7"/>
  <c r="Z710" i="7"/>
  <c r="T710" i="7"/>
  <c r="Z709" i="7"/>
  <c r="T709" i="7"/>
  <c r="Z708" i="7"/>
  <c r="T708" i="7"/>
  <c r="Z707" i="7"/>
  <c r="T707" i="7"/>
  <c r="Z706" i="7"/>
  <c r="T706" i="7"/>
  <c r="Z705" i="7"/>
  <c r="T705" i="7"/>
  <c r="Z704" i="7"/>
  <c r="T704" i="7"/>
  <c r="Z703" i="7"/>
  <c r="T703" i="7"/>
  <c r="Z702" i="7"/>
  <c r="T702" i="7"/>
  <c r="Z701" i="7"/>
  <c r="T701" i="7"/>
  <c r="Z700" i="7"/>
  <c r="T700" i="7"/>
  <c r="Z699" i="7"/>
  <c r="T699" i="7"/>
  <c r="Z698" i="7"/>
  <c r="T698" i="7"/>
  <c r="Z697" i="7"/>
  <c r="T697" i="7"/>
  <c r="Z696" i="7"/>
  <c r="T696" i="7"/>
  <c r="Z695" i="7"/>
  <c r="T695" i="7"/>
  <c r="Z694" i="7"/>
  <c r="T694" i="7"/>
  <c r="Z693" i="7"/>
  <c r="T693" i="7"/>
  <c r="Z692" i="7"/>
  <c r="T692" i="7"/>
  <c r="Z691" i="7"/>
  <c r="T691" i="7"/>
  <c r="Z690" i="7"/>
  <c r="T690" i="7"/>
  <c r="Z689" i="7"/>
  <c r="T689" i="7"/>
  <c r="Z688" i="7"/>
  <c r="T688" i="7"/>
  <c r="Z687" i="7"/>
  <c r="T687" i="7"/>
  <c r="Z686" i="7"/>
  <c r="T686" i="7"/>
  <c r="Z685" i="7"/>
  <c r="T685" i="7"/>
  <c r="Z684" i="7"/>
  <c r="T684" i="7"/>
  <c r="Z683" i="7"/>
  <c r="T683" i="7"/>
  <c r="Z682" i="7"/>
  <c r="T682" i="7"/>
  <c r="Z681" i="7"/>
  <c r="T681" i="7"/>
  <c r="Z680" i="7"/>
  <c r="T680" i="7"/>
  <c r="Z679" i="7"/>
  <c r="T679" i="7"/>
  <c r="Z678" i="7"/>
  <c r="T678" i="7"/>
  <c r="Z677" i="7"/>
  <c r="T677" i="7"/>
  <c r="Z676" i="7"/>
  <c r="T676" i="7"/>
  <c r="Z675" i="7"/>
  <c r="T675" i="7"/>
  <c r="Z674" i="7"/>
  <c r="T674" i="7"/>
  <c r="Z673" i="7"/>
  <c r="T673" i="7"/>
  <c r="Z672" i="7"/>
  <c r="T672" i="7"/>
  <c r="Z671" i="7"/>
  <c r="T671" i="7"/>
  <c r="Z670" i="7"/>
  <c r="T670" i="7"/>
  <c r="Z669" i="7"/>
  <c r="T669" i="7"/>
  <c r="Z668" i="7"/>
  <c r="T668" i="7"/>
  <c r="Z667" i="7"/>
  <c r="T667" i="7"/>
  <c r="Z666" i="7"/>
  <c r="T666" i="7"/>
  <c r="Z665" i="7"/>
  <c r="T665" i="7"/>
  <c r="Z664" i="7"/>
  <c r="T664" i="7"/>
  <c r="Z663" i="7"/>
  <c r="T663" i="7"/>
  <c r="Z662" i="7"/>
  <c r="T662" i="7"/>
  <c r="Z661" i="7"/>
  <c r="T661" i="7"/>
  <c r="Z660" i="7"/>
  <c r="T660" i="7"/>
  <c r="Z659" i="7"/>
  <c r="T659" i="7"/>
  <c r="Z657" i="7"/>
  <c r="T657" i="7"/>
  <c r="Z656" i="7"/>
  <c r="T656" i="7"/>
  <c r="Z655" i="7"/>
  <c r="T655" i="7"/>
  <c r="Z654" i="7"/>
  <c r="T654" i="7"/>
  <c r="Z653" i="7"/>
  <c r="T653" i="7"/>
  <c r="Z652" i="7"/>
  <c r="T652" i="7"/>
  <c r="Z651" i="7"/>
  <c r="T651" i="7"/>
  <c r="Z650" i="7"/>
  <c r="T650" i="7"/>
  <c r="Z649" i="7"/>
  <c r="T649" i="7"/>
  <c r="Z648" i="7"/>
  <c r="T648" i="7"/>
  <c r="Z646" i="7"/>
  <c r="T646" i="7"/>
  <c r="Z645" i="7"/>
  <c r="T645" i="7"/>
  <c r="Z644" i="7"/>
  <c r="T644" i="7"/>
  <c r="Z643" i="7"/>
  <c r="T643" i="7"/>
  <c r="Z642" i="7"/>
  <c r="T642" i="7"/>
  <c r="Z641" i="7"/>
  <c r="T641" i="7"/>
  <c r="Z640" i="7"/>
  <c r="T640" i="7"/>
  <c r="Z639" i="7"/>
  <c r="T639" i="7"/>
  <c r="Z638" i="7"/>
  <c r="T638" i="7"/>
  <c r="Z637" i="7"/>
  <c r="T637" i="7"/>
  <c r="Z636" i="7"/>
  <c r="T636" i="7"/>
  <c r="Z635" i="7"/>
  <c r="T635" i="7"/>
  <c r="Z634" i="7"/>
  <c r="T634" i="7"/>
  <c r="Z633" i="7"/>
  <c r="T633" i="7"/>
  <c r="Z632" i="7"/>
  <c r="T632" i="7"/>
  <c r="Z631" i="7"/>
  <c r="T631" i="7"/>
  <c r="Z630" i="7"/>
  <c r="T630" i="7"/>
  <c r="Z629" i="7"/>
  <c r="T629" i="7"/>
  <c r="Z628" i="7"/>
  <c r="T628" i="7"/>
  <c r="Z627" i="7"/>
  <c r="T627" i="7"/>
  <c r="Z626" i="7"/>
  <c r="T626" i="7"/>
  <c r="Z625" i="7"/>
  <c r="T625" i="7"/>
  <c r="Z624" i="7"/>
  <c r="T624" i="7"/>
  <c r="Z623" i="7"/>
  <c r="T623" i="7"/>
  <c r="Z622" i="7"/>
  <c r="T622" i="7"/>
  <c r="Z621" i="7"/>
  <c r="T621" i="7"/>
  <c r="Z620" i="7"/>
  <c r="T620" i="7"/>
  <c r="Z619" i="7"/>
  <c r="T619" i="7"/>
  <c r="Z618" i="7"/>
  <c r="T618" i="7"/>
  <c r="Z617" i="7"/>
  <c r="T617" i="7"/>
  <c r="Z616" i="7"/>
  <c r="T616" i="7"/>
  <c r="Z615" i="7"/>
  <c r="T615" i="7"/>
  <c r="Z614" i="7"/>
  <c r="T614" i="7"/>
  <c r="Z613" i="7"/>
  <c r="T613" i="7"/>
  <c r="Z612" i="7"/>
  <c r="T612" i="7"/>
  <c r="Z611" i="7"/>
  <c r="T611" i="7"/>
  <c r="Z610" i="7"/>
  <c r="T610" i="7"/>
  <c r="Z609" i="7"/>
  <c r="T609" i="7"/>
  <c r="Z608" i="7"/>
  <c r="T608" i="7"/>
  <c r="Z607" i="7"/>
  <c r="T607" i="7"/>
  <c r="Z606" i="7"/>
  <c r="T606" i="7"/>
  <c r="Z605" i="7"/>
  <c r="T605" i="7"/>
  <c r="Z604" i="7"/>
  <c r="T604" i="7"/>
  <c r="Z603" i="7"/>
  <c r="T603" i="7"/>
  <c r="Z602" i="7"/>
  <c r="T602" i="7"/>
  <c r="Z601" i="7"/>
  <c r="T601" i="7"/>
  <c r="Z600" i="7"/>
  <c r="T600" i="7"/>
  <c r="Z599" i="7"/>
  <c r="T599" i="7"/>
  <c r="Z598" i="7"/>
  <c r="T598" i="7"/>
  <c r="Z597" i="7"/>
  <c r="T597" i="7"/>
  <c r="Z596" i="7"/>
  <c r="T596" i="7"/>
  <c r="Z595" i="7"/>
  <c r="T595" i="7"/>
  <c r="Z594" i="7"/>
  <c r="T594" i="7"/>
  <c r="Z593" i="7"/>
  <c r="T593" i="7"/>
  <c r="Z592" i="7"/>
  <c r="T592" i="7"/>
  <c r="Z591" i="7"/>
  <c r="T591" i="7"/>
  <c r="Z590" i="7"/>
  <c r="T590" i="7"/>
  <c r="Z589" i="7"/>
  <c r="T589" i="7"/>
  <c r="Z588" i="7"/>
  <c r="T588" i="7"/>
  <c r="Z587" i="7"/>
  <c r="T587" i="7"/>
  <c r="Z586" i="7"/>
  <c r="T586" i="7"/>
  <c r="Z585" i="7"/>
  <c r="T585" i="7"/>
  <c r="Z584" i="7"/>
  <c r="T584" i="7"/>
  <c r="Z583" i="7"/>
  <c r="T583" i="7"/>
  <c r="Z582" i="7"/>
  <c r="T582" i="7"/>
  <c r="Z581" i="7"/>
  <c r="T581" i="7"/>
  <c r="Z580" i="7"/>
  <c r="T580" i="7"/>
  <c r="Z579" i="7"/>
  <c r="T579" i="7"/>
  <c r="Z578" i="7"/>
  <c r="T578" i="7"/>
  <c r="Z577" i="7"/>
  <c r="T577" i="7"/>
  <c r="Z576" i="7"/>
  <c r="T576" i="7"/>
  <c r="Z575" i="7"/>
  <c r="T575" i="7"/>
  <c r="Z574" i="7"/>
  <c r="T574" i="7"/>
  <c r="Z573" i="7"/>
  <c r="T573" i="7"/>
  <c r="Z572" i="7"/>
  <c r="T572" i="7"/>
  <c r="Z571" i="7"/>
  <c r="T571" i="7"/>
  <c r="Z570" i="7"/>
  <c r="T570" i="7"/>
  <c r="Z569" i="7"/>
  <c r="T569" i="7"/>
  <c r="Z568" i="7"/>
  <c r="T568" i="7"/>
  <c r="Z567" i="7"/>
  <c r="T567" i="7"/>
  <c r="Z566" i="7"/>
  <c r="T566" i="7"/>
  <c r="Z565" i="7"/>
  <c r="T565" i="7"/>
  <c r="Z564" i="7"/>
  <c r="T564" i="7"/>
  <c r="Z563" i="7"/>
  <c r="T563" i="7"/>
  <c r="Z562" i="7"/>
  <c r="T562" i="7"/>
  <c r="Z561" i="7"/>
  <c r="T561" i="7"/>
  <c r="Z560" i="7"/>
  <c r="T560" i="7"/>
  <c r="Z559" i="7"/>
  <c r="T559" i="7"/>
  <c r="Z558" i="7"/>
  <c r="T558" i="7"/>
  <c r="Z557" i="7"/>
  <c r="T557" i="7"/>
  <c r="Z556" i="7"/>
  <c r="T556" i="7"/>
  <c r="Z555" i="7"/>
  <c r="T555" i="7"/>
  <c r="Z554" i="7"/>
  <c r="T554" i="7"/>
  <c r="Z553" i="7"/>
  <c r="T553" i="7"/>
  <c r="Z552" i="7"/>
  <c r="T552" i="7"/>
  <c r="Z551" i="7"/>
  <c r="T551" i="7"/>
  <c r="Z550" i="7"/>
  <c r="T550" i="7"/>
  <c r="Z549" i="7"/>
  <c r="T549" i="7"/>
  <c r="Z548" i="7"/>
  <c r="T548" i="7"/>
  <c r="Z547" i="7"/>
  <c r="T547" i="7"/>
  <c r="Z546" i="7"/>
  <c r="T546" i="7"/>
  <c r="Z545" i="7"/>
  <c r="T545" i="7"/>
  <c r="Z544" i="7"/>
  <c r="T544" i="7"/>
  <c r="Z543" i="7"/>
  <c r="T543" i="7"/>
  <c r="Z542" i="7"/>
  <c r="T542" i="7"/>
  <c r="Z541" i="7"/>
  <c r="T541" i="7"/>
  <c r="Z540" i="7"/>
  <c r="T540" i="7"/>
  <c r="Z539" i="7"/>
  <c r="T539" i="7"/>
  <c r="Z538" i="7"/>
  <c r="T538" i="7"/>
  <c r="Z537" i="7"/>
  <c r="T537" i="7"/>
  <c r="Z536" i="7"/>
  <c r="T536" i="7"/>
  <c r="Z535" i="7"/>
  <c r="T535" i="7"/>
  <c r="Z534" i="7"/>
  <c r="T534" i="7"/>
  <c r="Z533" i="7"/>
  <c r="T533" i="7"/>
  <c r="Z532" i="7"/>
  <c r="T532" i="7"/>
  <c r="Z531" i="7"/>
  <c r="T531" i="7"/>
  <c r="Z530" i="7"/>
  <c r="T530" i="7"/>
  <c r="Z529" i="7"/>
  <c r="T529" i="7"/>
  <c r="Z528" i="7"/>
  <c r="T528" i="7"/>
  <c r="Z527" i="7"/>
  <c r="T527" i="7"/>
  <c r="Z526" i="7"/>
  <c r="T526" i="7"/>
  <c r="Z525" i="7"/>
  <c r="T525" i="7"/>
  <c r="Z524" i="7"/>
  <c r="T524" i="7"/>
  <c r="Z523" i="7"/>
  <c r="T523" i="7"/>
  <c r="Z522" i="7"/>
  <c r="T522" i="7"/>
  <c r="Z521" i="7"/>
  <c r="T521" i="7"/>
  <c r="Z520" i="7"/>
  <c r="T520" i="7"/>
  <c r="Z519" i="7"/>
  <c r="T519" i="7"/>
  <c r="Z518" i="7"/>
  <c r="T518" i="7"/>
  <c r="Z517" i="7"/>
  <c r="T517" i="7"/>
  <c r="Z516" i="7"/>
  <c r="T516" i="7"/>
  <c r="Z515" i="7"/>
  <c r="T515" i="7"/>
  <c r="Z514" i="7"/>
  <c r="T514" i="7"/>
  <c r="Z513" i="7"/>
  <c r="T513" i="7"/>
  <c r="Z512" i="7"/>
  <c r="T512" i="7"/>
  <c r="Z511" i="7"/>
  <c r="T511" i="7"/>
  <c r="Z510" i="7"/>
  <c r="T510" i="7"/>
  <c r="Z509" i="7"/>
  <c r="T509" i="7"/>
  <c r="Z508" i="7"/>
  <c r="T508" i="7"/>
  <c r="Z507" i="7"/>
  <c r="T507" i="7"/>
  <c r="Z506" i="7"/>
  <c r="T506" i="7"/>
  <c r="Z505" i="7"/>
  <c r="T505" i="7"/>
  <c r="Z504" i="7"/>
  <c r="T504" i="7"/>
  <c r="Z503" i="7"/>
  <c r="T503" i="7"/>
  <c r="Z502" i="7"/>
  <c r="T502" i="7"/>
  <c r="Z501" i="7"/>
  <c r="T501" i="7"/>
  <c r="Z500" i="7"/>
  <c r="T500" i="7"/>
  <c r="Z499" i="7"/>
  <c r="T499" i="7"/>
  <c r="Z498" i="7"/>
  <c r="T498" i="7"/>
  <c r="Z497" i="7"/>
  <c r="T497" i="7"/>
  <c r="Z496" i="7"/>
  <c r="T496" i="7"/>
  <c r="Z495" i="7"/>
  <c r="T495" i="7"/>
  <c r="Z494" i="7"/>
  <c r="T494" i="7"/>
  <c r="Z493" i="7"/>
  <c r="T493" i="7"/>
  <c r="Z492" i="7"/>
  <c r="T492" i="7"/>
  <c r="Z491" i="7"/>
  <c r="T491" i="7"/>
  <c r="Z490" i="7"/>
  <c r="T490" i="7"/>
  <c r="Z489" i="7"/>
  <c r="T489" i="7"/>
  <c r="Z488" i="7"/>
  <c r="T488" i="7"/>
  <c r="Z487" i="7"/>
  <c r="T487" i="7"/>
  <c r="Z486" i="7"/>
  <c r="T486" i="7"/>
  <c r="Z485" i="7"/>
  <c r="T485" i="7"/>
  <c r="Z484" i="7"/>
  <c r="T484" i="7"/>
  <c r="Z483" i="7"/>
  <c r="T483" i="7"/>
  <c r="Z482" i="7"/>
  <c r="T482" i="7"/>
  <c r="Z481" i="7"/>
  <c r="T481" i="7"/>
  <c r="Z480" i="7"/>
  <c r="T480" i="7"/>
  <c r="Z479" i="7"/>
  <c r="T479" i="7"/>
  <c r="Z478" i="7"/>
  <c r="T478" i="7"/>
  <c r="Z477" i="7"/>
  <c r="T477" i="7"/>
  <c r="Z476" i="7"/>
  <c r="T476" i="7"/>
  <c r="Z475" i="7"/>
  <c r="T475" i="7"/>
  <c r="Z474" i="7"/>
  <c r="T474" i="7"/>
  <c r="Z473" i="7"/>
  <c r="T473" i="7"/>
  <c r="Z472" i="7"/>
  <c r="T472" i="7"/>
  <c r="Z471" i="7"/>
  <c r="T471" i="7"/>
  <c r="Z470" i="7"/>
  <c r="T470" i="7"/>
  <c r="Z469" i="7"/>
  <c r="T469" i="7"/>
  <c r="Z468" i="7"/>
  <c r="T468" i="7"/>
  <c r="Z467" i="7"/>
  <c r="T467" i="7"/>
  <c r="Z466" i="7"/>
  <c r="T466" i="7"/>
  <c r="Z465" i="7"/>
  <c r="T465" i="7"/>
  <c r="Z464" i="7"/>
  <c r="T464" i="7"/>
  <c r="Z463" i="7"/>
  <c r="T463" i="7"/>
  <c r="Z462" i="7"/>
  <c r="T462" i="7"/>
  <c r="Z461" i="7"/>
  <c r="T461" i="7"/>
  <c r="Z460" i="7"/>
  <c r="T460" i="7"/>
  <c r="Z459" i="7"/>
  <c r="T459" i="7"/>
  <c r="Z458" i="7"/>
  <c r="T458" i="7"/>
  <c r="Z457" i="7"/>
  <c r="T457" i="7"/>
  <c r="Z456" i="7"/>
  <c r="T456" i="7"/>
  <c r="Z455" i="7"/>
  <c r="T455" i="7"/>
  <c r="Z454" i="7"/>
  <c r="T454" i="7"/>
  <c r="Z453" i="7"/>
  <c r="T453" i="7"/>
  <c r="Z452" i="7"/>
  <c r="T452" i="7"/>
  <c r="Z451" i="7"/>
  <c r="T451" i="7"/>
  <c r="Z450" i="7"/>
  <c r="T450" i="7"/>
  <c r="Z449" i="7"/>
  <c r="T449" i="7"/>
  <c r="Z448" i="7"/>
  <c r="T448" i="7"/>
  <c r="Z447" i="7"/>
  <c r="T447" i="7"/>
  <c r="Z446" i="7"/>
  <c r="T446" i="7"/>
  <c r="Z445" i="7"/>
  <c r="T445" i="7"/>
  <c r="Z444" i="7"/>
  <c r="T444" i="7"/>
  <c r="Z443" i="7"/>
  <c r="T443" i="7"/>
  <c r="Z442" i="7"/>
  <c r="T442" i="7"/>
  <c r="Z441" i="7"/>
  <c r="T441" i="7"/>
  <c r="Z440" i="7"/>
  <c r="T440" i="7"/>
  <c r="Z439" i="7"/>
  <c r="T439" i="7"/>
  <c r="Z438" i="7"/>
  <c r="T438" i="7"/>
  <c r="Z437" i="7"/>
  <c r="T437" i="7"/>
  <c r="Z436" i="7"/>
  <c r="T436" i="7"/>
  <c r="Z435" i="7"/>
  <c r="T435" i="7"/>
  <c r="Z434" i="7"/>
  <c r="T434" i="7"/>
  <c r="Z433" i="7"/>
  <c r="T433" i="7"/>
  <c r="Z432" i="7"/>
  <c r="T432" i="7"/>
  <c r="Z431" i="7"/>
  <c r="T431" i="7"/>
  <c r="Z430" i="7"/>
  <c r="T430" i="7"/>
  <c r="Z429" i="7"/>
  <c r="T429" i="7"/>
  <c r="Z428" i="7"/>
  <c r="T428" i="7"/>
  <c r="Z427" i="7"/>
  <c r="T427" i="7"/>
  <c r="Z426" i="7"/>
  <c r="T426" i="7"/>
  <c r="Z425" i="7"/>
  <c r="T425" i="7"/>
  <c r="Z424" i="7"/>
  <c r="T424" i="7"/>
  <c r="Z423" i="7"/>
  <c r="T423" i="7"/>
  <c r="Z422" i="7"/>
  <c r="T422" i="7"/>
  <c r="Z421" i="7"/>
  <c r="T421" i="7"/>
  <c r="Z420" i="7"/>
  <c r="T420" i="7"/>
  <c r="Z419" i="7"/>
  <c r="T419" i="7"/>
  <c r="Z418" i="7"/>
  <c r="T418" i="7"/>
  <c r="Z417" i="7"/>
  <c r="T417" i="7"/>
  <c r="Z416" i="7"/>
  <c r="T416" i="7"/>
  <c r="Z415" i="7"/>
  <c r="T415" i="7"/>
  <c r="Z414" i="7"/>
  <c r="T414" i="7"/>
  <c r="Z413" i="7"/>
  <c r="T413" i="7"/>
  <c r="Z412" i="7"/>
  <c r="T412" i="7"/>
  <c r="Z411" i="7"/>
  <c r="T411" i="7"/>
  <c r="Z410" i="7"/>
  <c r="T410" i="7"/>
  <c r="Z409" i="7"/>
  <c r="T409" i="7"/>
  <c r="Z408" i="7"/>
  <c r="T408" i="7"/>
  <c r="Z407" i="7"/>
  <c r="T407" i="7"/>
  <c r="Z406" i="7"/>
  <c r="T406" i="7"/>
  <c r="Z405" i="7"/>
  <c r="T405" i="7"/>
  <c r="Z404" i="7"/>
  <c r="T404" i="7"/>
  <c r="Z403" i="7"/>
  <c r="T403" i="7"/>
  <c r="Z402" i="7"/>
  <c r="T402" i="7"/>
  <c r="Z401" i="7"/>
  <c r="T401" i="7"/>
  <c r="Z400" i="7"/>
  <c r="T400" i="7"/>
  <c r="Z399" i="7"/>
  <c r="T399" i="7"/>
  <c r="Z398" i="7"/>
  <c r="T398" i="7"/>
  <c r="Z397" i="7"/>
  <c r="T397" i="7"/>
  <c r="Z396" i="7"/>
  <c r="T396" i="7"/>
  <c r="Z395" i="7"/>
  <c r="T395" i="7"/>
  <c r="Z394" i="7"/>
  <c r="T394" i="7"/>
  <c r="Z393" i="7"/>
  <c r="T393" i="7"/>
  <c r="Z392" i="7"/>
  <c r="T392" i="7"/>
  <c r="Z391" i="7"/>
  <c r="T391" i="7"/>
  <c r="Z390" i="7"/>
  <c r="T390" i="7"/>
  <c r="Z389" i="7"/>
  <c r="T389" i="7"/>
  <c r="Z388" i="7"/>
  <c r="T388" i="7"/>
  <c r="Z387" i="7"/>
  <c r="T387" i="7"/>
  <c r="Z386" i="7"/>
  <c r="T386" i="7"/>
  <c r="Z385" i="7"/>
  <c r="T385" i="7"/>
  <c r="Z384" i="7"/>
  <c r="T384" i="7"/>
  <c r="Z383" i="7"/>
  <c r="T383" i="7"/>
  <c r="Z382" i="7"/>
  <c r="T382" i="7"/>
  <c r="Z381" i="7"/>
  <c r="T381" i="7"/>
  <c r="Z380" i="7"/>
  <c r="T380" i="7"/>
  <c r="Z379" i="7"/>
  <c r="T379" i="7"/>
  <c r="Z378" i="7"/>
  <c r="T378" i="7"/>
  <c r="Z377" i="7"/>
  <c r="T377" i="7"/>
  <c r="Z376" i="7"/>
  <c r="T376" i="7"/>
  <c r="Z375" i="7"/>
  <c r="T375" i="7"/>
  <c r="Z374" i="7"/>
  <c r="T374" i="7"/>
  <c r="Z373" i="7"/>
  <c r="T373" i="7"/>
  <c r="Z372" i="7"/>
  <c r="T372" i="7"/>
  <c r="Z371" i="7"/>
  <c r="T371" i="7"/>
  <c r="Z370" i="7"/>
  <c r="T370" i="7"/>
  <c r="Z369" i="7"/>
  <c r="T369" i="7"/>
  <c r="Z368" i="7"/>
  <c r="T368" i="7"/>
  <c r="Z367" i="7"/>
  <c r="T367" i="7"/>
  <c r="Z366" i="7"/>
  <c r="T366" i="7"/>
  <c r="Z365" i="7"/>
  <c r="T365" i="7"/>
  <c r="Z364" i="7"/>
  <c r="T364" i="7"/>
  <c r="Z363" i="7"/>
  <c r="T363" i="7"/>
  <c r="Z362" i="7"/>
  <c r="T362" i="7"/>
  <c r="Z361" i="7"/>
  <c r="T361" i="7"/>
  <c r="Z360" i="7"/>
  <c r="T360" i="7"/>
  <c r="Z359" i="7"/>
  <c r="T359" i="7"/>
  <c r="Z358" i="7"/>
  <c r="T358" i="7"/>
  <c r="Z357" i="7"/>
  <c r="T357" i="7"/>
  <c r="Z356" i="7"/>
  <c r="T356" i="7"/>
  <c r="Z355" i="7"/>
  <c r="T355" i="7"/>
  <c r="Z354" i="7"/>
  <c r="T354" i="7"/>
  <c r="Z353" i="7"/>
  <c r="T353" i="7"/>
  <c r="Z352" i="7"/>
  <c r="T352" i="7"/>
  <c r="Z351" i="7"/>
  <c r="T351" i="7"/>
  <c r="Z350" i="7"/>
  <c r="T350" i="7"/>
  <c r="Z349" i="7"/>
  <c r="T349" i="7"/>
  <c r="Z348" i="7"/>
  <c r="T348" i="7"/>
  <c r="Z347" i="7"/>
  <c r="T347" i="7"/>
  <c r="Z346" i="7"/>
  <c r="T346" i="7"/>
  <c r="Z345" i="7"/>
  <c r="T345" i="7"/>
  <c r="Z344" i="7"/>
  <c r="T344" i="7"/>
  <c r="Z343" i="7"/>
  <c r="T343" i="7"/>
  <c r="Z342" i="7"/>
  <c r="T342" i="7"/>
  <c r="Z341" i="7"/>
  <c r="T341" i="7"/>
  <c r="Z340" i="7"/>
  <c r="T340" i="7"/>
  <c r="Z339" i="7"/>
  <c r="T339" i="7"/>
  <c r="Z338" i="7"/>
  <c r="T338" i="7"/>
  <c r="Z337" i="7"/>
  <c r="T337" i="7"/>
  <c r="Z336" i="7"/>
  <c r="T336" i="7"/>
  <c r="Z335" i="7"/>
  <c r="T335" i="7"/>
  <c r="Z334" i="7"/>
  <c r="T334" i="7"/>
  <c r="Z333" i="7"/>
  <c r="T333" i="7"/>
  <c r="Z332" i="7"/>
  <c r="T332" i="7"/>
  <c r="Z331" i="7"/>
  <c r="T331" i="7"/>
  <c r="Z330" i="7"/>
  <c r="T330" i="7"/>
  <c r="Z329" i="7"/>
  <c r="T329" i="7"/>
  <c r="Z328" i="7"/>
  <c r="T328" i="7"/>
  <c r="Z327" i="7"/>
  <c r="T327" i="7"/>
  <c r="Z326" i="7"/>
  <c r="T326" i="7"/>
  <c r="Z325" i="7"/>
  <c r="T325" i="7"/>
  <c r="Z324" i="7"/>
  <c r="T324" i="7"/>
  <c r="Z323" i="7"/>
  <c r="T323" i="7"/>
  <c r="Z322" i="7"/>
  <c r="T322" i="7"/>
  <c r="Z321" i="7"/>
  <c r="T321" i="7"/>
  <c r="Z320" i="7"/>
  <c r="T320" i="7"/>
  <c r="Z319" i="7"/>
  <c r="T319" i="7"/>
  <c r="Z318" i="7"/>
  <c r="T318" i="7"/>
  <c r="Z317" i="7"/>
  <c r="T317" i="7"/>
  <c r="Z316" i="7"/>
  <c r="T316" i="7"/>
  <c r="Z315" i="7"/>
  <c r="T315" i="7"/>
  <c r="Z314" i="7"/>
  <c r="T314" i="7"/>
  <c r="Z313" i="7"/>
  <c r="T313" i="7"/>
  <c r="Z312" i="7"/>
  <c r="T312" i="7"/>
  <c r="Z311" i="7"/>
  <c r="T311" i="7"/>
  <c r="Z310" i="7"/>
  <c r="T310" i="7"/>
  <c r="Z309" i="7"/>
  <c r="T309" i="7"/>
  <c r="Z308" i="7"/>
  <c r="T308" i="7"/>
  <c r="Z307" i="7"/>
  <c r="T307" i="7"/>
  <c r="Z306" i="7"/>
  <c r="T306" i="7"/>
  <c r="Z305" i="7"/>
  <c r="T305" i="7"/>
  <c r="Z304" i="7"/>
  <c r="T304" i="7"/>
  <c r="Z303" i="7"/>
  <c r="T303" i="7"/>
  <c r="Z302" i="7"/>
  <c r="T302" i="7"/>
  <c r="Z301" i="7"/>
  <c r="T301" i="7"/>
  <c r="Z300" i="7"/>
  <c r="T300" i="7"/>
  <c r="Z299" i="7"/>
  <c r="T299" i="7"/>
  <c r="Z298" i="7"/>
  <c r="T298" i="7"/>
  <c r="Z297" i="7"/>
  <c r="T297" i="7"/>
  <c r="Z296" i="7"/>
  <c r="T296" i="7"/>
  <c r="Z295" i="7"/>
  <c r="T295" i="7"/>
  <c r="Z294" i="7"/>
  <c r="T294" i="7"/>
  <c r="Z293" i="7"/>
  <c r="T293" i="7"/>
  <c r="Z292" i="7"/>
  <c r="T292" i="7"/>
  <c r="Z291" i="7"/>
  <c r="T291" i="7"/>
  <c r="Z290" i="7"/>
  <c r="T290" i="7"/>
  <c r="Z289" i="7"/>
  <c r="T289" i="7"/>
  <c r="Z288" i="7"/>
  <c r="T288" i="7"/>
  <c r="Z287" i="7"/>
  <c r="T287" i="7"/>
  <c r="Z286" i="7"/>
  <c r="T286" i="7"/>
  <c r="Z285" i="7"/>
  <c r="T285" i="7"/>
  <c r="Z284" i="7"/>
  <c r="T284" i="7"/>
  <c r="Z283" i="7"/>
  <c r="T283" i="7"/>
  <c r="Z282" i="7"/>
  <c r="T282" i="7"/>
  <c r="Z281" i="7"/>
  <c r="T281" i="7"/>
  <c r="Z280" i="7"/>
  <c r="T280" i="7"/>
  <c r="Z279" i="7"/>
  <c r="T279" i="7"/>
  <c r="Z278" i="7"/>
  <c r="T278" i="7"/>
  <c r="Z277" i="7"/>
  <c r="T277" i="7"/>
  <c r="Z276" i="7"/>
  <c r="T276" i="7"/>
  <c r="Z275" i="7"/>
  <c r="T275" i="7"/>
  <c r="Z274" i="7"/>
  <c r="T274" i="7"/>
  <c r="Z273" i="7"/>
  <c r="T273" i="7"/>
  <c r="Z272" i="7"/>
  <c r="T272" i="7"/>
  <c r="Z271" i="7"/>
  <c r="T271" i="7"/>
  <c r="Z270" i="7"/>
  <c r="T270" i="7"/>
  <c r="Z269" i="7"/>
  <c r="T269" i="7"/>
  <c r="Z268" i="7"/>
  <c r="T268" i="7"/>
  <c r="Z267" i="7"/>
  <c r="T267" i="7"/>
  <c r="Z266" i="7"/>
  <c r="T266" i="7"/>
  <c r="Z265" i="7"/>
  <c r="T265" i="7"/>
  <c r="Z264" i="7"/>
  <c r="T264" i="7"/>
  <c r="Z263" i="7"/>
  <c r="T263" i="7"/>
  <c r="Z262" i="7"/>
  <c r="T262" i="7"/>
  <c r="Z261" i="7"/>
  <c r="T261" i="7"/>
  <c r="Z260" i="7"/>
  <c r="T260" i="7"/>
  <c r="Z259" i="7"/>
  <c r="T259" i="7"/>
  <c r="Z258" i="7"/>
  <c r="T258" i="7"/>
  <c r="Z257" i="7"/>
  <c r="T257" i="7"/>
  <c r="Z256" i="7"/>
  <c r="T256" i="7"/>
  <c r="Z255" i="7"/>
  <c r="T255" i="7"/>
  <c r="Z254" i="7"/>
  <c r="T254" i="7"/>
  <c r="Z253" i="7"/>
  <c r="T253" i="7"/>
  <c r="Z252" i="7"/>
  <c r="T252" i="7"/>
  <c r="Z251" i="7"/>
  <c r="T251" i="7"/>
  <c r="Z250" i="7"/>
  <c r="T250" i="7"/>
  <c r="Z249" i="7"/>
  <c r="T249" i="7"/>
  <c r="Z248" i="7"/>
  <c r="T248" i="7"/>
  <c r="Z247" i="7"/>
  <c r="T247" i="7"/>
  <c r="Z246" i="7"/>
  <c r="T246" i="7"/>
  <c r="Z245" i="7"/>
  <c r="T245" i="7"/>
  <c r="Z244" i="7"/>
  <c r="T244" i="7"/>
  <c r="Z243" i="7"/>
  <c r="T243" i="7"/>
  <c r="Z242" i="7"/>
  <c r="T242" i="7"/>
  <c r="Z241" i="7"/>
  <c r="T241" i="7"/>
  <c r="Z240" i="7"/>
  <c r="T240" i="7"/>
  <c r="Z239" i="7"/>
  <c r="T239" i="7"/>
  <c r="Z238" i="7"/>
  <c r="T238" i="7"/>
  <c r="Z237" i="7"/>
  <c r="T237" i="7"/>
  <c r="Z236" i="7"/>
  <c r="T236" i="7"/>
  <c r="Z235" i="7"/>
  <c r="T235" i="7"/>
  <c r="Z234" i="7"/>
  <c r="T234" i="7"/>
  <c r="Z233" i="7"/>
  <c r="T233" i="7"/>
  <c r="Z232" i="7"/>
  <c r="T232" i="7"/>
  <c r="Z231" i="7"/>
  <c r="T231" i="7"/>
  <c r="Z230" i="7"/>
  <c r="T230" i="7"/>
  <c r="Z229" i="7"/>
  <c r="T229" i="7"/>
  <c r="Z228" i="7"/>
  <c r="T228" i="7"/>
  <c r="Z227" i="7"/>
  <c r="T227" i="7"/>
  <c r="Z226" i="7"/>
  <c r="T226" i="7"/>
  <c r="Z225" i="7"/>
  <c r="T225" i="7"/>
  <c r="Z224" i="7"/>
  <c r="T224" i="7"/>
  <c r="Z223" i="7"/>
  <c r="T223" i="7"/>
  <c r="Z222" i="7"/>
  <c r="T222" i="7"/>
  <c r="Z221" i="7"/>
  <c r="T221" i="7"/>
  <c r="Z220" i="7"/>
  <c r="T220" i="7"/>
  <c r="Z219" i="7"/>
  <c r="T219" i="7"/>
  <c r="Z218" i="7"/>
  <c r="T218" i="7"/>
  <c r="Z217" i="7"/>
  <c r="T217" i="7"/>
  <c r="Z216" i="7"/>
  <c r="T216" i="7"/>
  <c r="Z215" i="7"/>
  <c r="T215" i="7"/>
  <c r="Z214" i="7"/>
  <c r="T214" i="7"/>
  <c r="Z213" i="7"/>
  <c r="T213" i="7"/>
  <c r="Z212" i="7"/>
  <c r="T212" i="7"/>
  <c r="Z211" i="7"/>
  <c r="T211" i="7"/>
  <c r="Z210" i="7"/>
  <c r="T210" i="7"/>
  <c r="Z209" i="7"/>
  <c r="T209" i="7"/>
  <c r="Z208" i="7"/>
  <c r="T208" i="7"/>
  <c r="Z207" i="7"/>
  <c r="T207" i="7"/>
  <c r="Z206" i="7"/>
  <c r="T206" i="7"/>
  <c r="Z205" i="7"/>
  <c r="T205" i="7"/>
  <c r="Z204" i="7"/>
  <c r="T204" i="7"/>
  <c r="Z203" i="7"/>
  <c r="T203" i="7"/>
  <c r="Z202" i="7"/>
  <c r="T202" i="7"/>
  <c r="Z201" i="7"/>
  <c r="T201" i="7"/>
  <c r="Z200" i="7"/>
  <c r="T200" i="7"/>
  <c r="Z199" i="7"/>
  <c r="T199" i="7"/>
  <c r="Z198" i="7"/>
  <c r="T198" i="7"/>
  <c r="Z197" i="7"/>
  <c r="T197" i="7"/>
  <c r="Z196" i="7"/>
  <c r="T196" i="7"/>
  <c r="Z195" i="7"/>
  <c r="T195" i="7"/>
  <c r="Z194" i="7"/>
  <c r="T194" i="7"/>
  <c r="BH197" i="7"/>
  <c r="Z193" i="7"/>
  <c r="T193" i="7"/>
  <c r="BH196" i="7"/>
  <c r="Z192" i="7"/>
  <c r="T192" i="7"/>
  <c r="BH195" i="7"/>
  <c r="Z191" i="7"/>
  <c r="T191" i="7"/>
  <c r="BH194" i="7"/>
  <c r="Z190" i="7"/>
  <c r="T190" i="7"/>
  <c r="BH193" i="7"/>
  <c r="Z189" i="7"/>
  <c r="T189" i="7"/>
  <c r="BH192" i="7"/>
  <c r="Z188" i="7"/>
  <c r="T188" i="7"/>
  <c r="BH191" i="7"/>
  <c r="Z187" i="7"/>
  <c r="T187" i="7"/>
  <c r="BH190" i="7"/>
  <c r="BL190" i="7" s="1"/>
  <c r="Z186" i="7"/>
  <c r="T186" i="7"/>
  <c r="BH189" i="7"/>
  <c r="Z185" i="7"/>
  <c r="T185" i="7"/>
  <c r="BH188" i="7"/>
  <c r="BL188" i="7" s="1"/>
  <c r="Z184" i="7"/>
  <c r="T184" i="7"/>
  <c r="BH187" i="7"/>
  <c r="BL187" i="7" s="1"/>
  <c r="Z183" i="7"/>
  <c r="T183" i="7"/>
  <c r="BH186" i="7"/>
  <c r="BL186" i="7" s="1"/>
  <c r="Z182" i="7"/>
  <c r="T182" i="7"/>
  <c r="BH185" i="7"/>
  <c r="BL185" i="7" s="1"/>
  <c r="Z181" i="7"/>
  <c r="T181" i="7"/>
  <c r="BH184" i="7"/>
  <c r="Z180" i="7"/>
  <c r="T180" i="7"/>
  <c r="BH183" i="7"/>
  <c r="Z179" i="7"/>
  <c r="T179" i="7"/>
  <c r="BH182" i="7"/>
  <c r="Z178" i="7"/>
  <c r="T178" i="7"/>
  <c r="BH181" i="7"/>
  <c r="BL181" i="7" s="1"/>
  <c r="Z177" i="7"/>
  <c r="T177" i="7"/>
  <c r="BH180" i="7"/>
  <c r="BL180" i="7" s="1"/>
  <c r="Z176" i="7"/>
  <c r="T176" i="7"/>
  <c r="BH179" i="7"/>
  <c r="BL179" i="7" s="1"/>
  <c r="Z175" i="7"/>
  <c r="T175" i="7"/>
  <c r="BH178" i="7"/>
  <c r="BL178" i="7" s="1"/>
  <c r="Z174" i="7"/>
  <c r="T174" i="7"/>
  <c r="BH177" i="7"/>
  <c r="BL177" i="7" s="1"/>
  <c r="Z173" i="7"/>
  <c r="T173" i="7"/>
  <c r="BH176" i="7"/>
  <c r="Z172" i="7"/>
  <c r="T172" i="7"/>
  <c r="BH175" i="7"/>
  <c r="Z171" i="7"/>
  <c r="T171" i="7"/>
  <c r="BH174" i="7"/>
  <c r="AG174" i="7"/>
  <c r="AK174" i="7" s="1"/>
  <c r="Z170" i="7"/>
  <c r="T170" i="7"/>
  <c r="BH173" i="7"/>
  <c r="BL173" i="7" s="1"/>
  <c r="AG173" i="7"/>
  <c r="AK173" i="7" s="1"/>
  <c r="Z169" i="7"/>
  <c r="T169" i="7"/>
  <c r="BH172" i="7"/>
  <c r="BL172" i="7" s="1"/>
  <c r="AG172" i="7"/>
  <c r="Z168" i="7"/>
  <c r="T168" i="7"/>
  <c r="BH171" i="7"/>
  <c r="AG171" i="7"/>
  <c r="AK171" i="7" s="1"/>
  <c r="Z167" i="7"/>
  <c r="T167" i="7"/>
  <c r="BH170" i="7"/>
  <c r="BL170" i="7" s="1"/>
  <c r="AG170" i="7"/>
  <c r="Z166" i="7"/>
  <c r="T166" i="7"/>
  <c r="BH169" i="7"/>
  <c r="BL169" i="7" s="1"/>
  <c r="AG169" i="7"/>
  <c r="AK169" i="7" s="1"/>
  <c r="Z165" i="7"/>
  <c r="T165" i="7"/>
  <c r="BH168" i="7"/>
  <c r="AG168" i="7"/>
  <c r="AK168" i="7" s="1"/>
  <c r="Z164" i="7"/>
  <c r="T164" i="7"/>
  <c r="BH167" i="7"/>
  <c r="BL167" i="7" s="1"/>
  <c r="AG167" i="7"/>
  <c r="Z163" i="7"/>
  <c r="T163" i="7"/>
  <c r="BH166" i="7"/>
  <c r="AG166" i="7"/>
  <c r="AK166" i="7" s="1"/>
  <c r="Z162" i="7"/>
  <c r="T162" i="7"/>
  <c r="BH165" i="7"/>
  <c r="BL165" i="7" s="1"/>
  <c r="AG165" i="7"/>
  <c r="AK165" i="7" s="1"/>
  <c r="Z161" i="7"/>
  <c r="T161" i="7"/>
  <c r="BH164" i="7"/>
  <c r="BL164" i="7" s="1"/>
  <c r="AG164" i="7"/>
  <c r="AK164" i="7" s="1"/>
  <c r="Z160" i="7"/>
  <c r="T160" i="7"/>
  <c r="BH163" i="7"/>
  <c r="AG163" i="7"/>
  <c r="AK163" i="7" s="1"/>
  <c r="Z159" i="7"/>
  <c r="T159" i="7"/>
  <c r="BH162" i="7"/>
  <c r="BL162" i="7" s="1"/>
  <c r="AG162" i="7"/>
  <c r="Z158" i="7"/>
  <c r="T158" i="7"/>
  <c r="BH161" i="7"/>
  <c r="BL161" i="7" s="1"/>
  <c r="AG161" i="7"/>
  <c r="AK161" i="7" s="1"/>
  <c r="Z157" i="7"/>
  <c r="T157" i="7"/>
  <c r="BH160" i="7"/>
  <c r="AG160" i="7"/>
  <c r="AK160" i="7" s="1"/>
  <c r="Z156" i="7"/>
  <c r="T156" i="7"/>
  <c r="BH159" i="7"/>
  <c r="BL159" i="7" s="1"/>
  <c r="AG159" i="7"/>
  <c r="Z155" i="7"/>
  <c r="T155" i="7"/>
  <c r="BH158" i="7"/>
  <c r="AG158" i="7"/>
  <c r="AK158" i="7" s="1"/>
  <c r="Z154" i="7"/>
  <c r="T154" i="7"/>
  <c r="BH157" i="7"/>
  <c r="AG157" i="7"/>
  <c r="AK157" i="7" s="1"/>
  <c r="Z153" i="7"/>
  <c r="T153" i="7"/>
  <c r="BH156" i="7"/>
  <c r="AG156" i="7"/>
  <c r="AK156" i="7" s="1"/>
  <c r="Z152" i="7"/>
  <c r="T152" i="7"/>
  <c r="BH155" i="7"/>
  <c r="AG155" i="7"/>
  <c r="AK155" i="7" s="1"/>
  <c r="Z151" i="7"/>
  <c r="T151" i="7"/>
  <c r="BH154" i="7"/>
  <c r="BL154" i="7" s="1"/>
  <c r="AG154" i="7"/>
  <c r="Z150" i="7"/>
  <c r="T150" i="7"/>
  <c r="BH153" i="7"/>
  <c r="BL153" i="7" s="1"/>
  <c r="AG153" i="7"/>
  <c r="AK153" i="7" s="1"/>
  <c r="Z149" i="7"/>
  <c r="T149" i="7"/>
  <c r="BH152" i="7"/>
  <c r="BL152" i="7" s="1"/>
  <c r="AG152" i="7"/>
  <c r="AK152" i="7" s="1"/>
  <c r="Z148" i="7"/>
  <c r="T148" i="7"/>
  <c r="BH151" i="7"/>
  <c r="BL151" i="7" s="1"/>
  <c r="AG151" i="7"/>
  <c r="Z147" i="7"/>
  <c r="T147" i="7"/>
  <c r="BH150" i="7"/>
  <c r="AG150" i="7"/>
  <c r="AK150" i="7" s="1"/>
  <c r="Z146" i="7"/>
  <c r="T146" i="7"/>
  <c r="BH149" i="7"/>
  <c r="BL149" i="7" s="1"/>
  <c r="AG149" i="7"/>
  <c r="AK149" i="7" s="1"/>
  <c r="Z145" i="7"/>
  <c r="T145" i="7"/>
  <c r="BH148" i="7"/>
  <c r="BL148" i="7" s="1"/>
  <c r="AG148" i="7"/>
  <c r="Z144" i="7"/>
  <c r="T144" i="7"/>
  <c r="BH147" i="7"/>
  <c r="AG147" i="7"/>
  <c r="AK147" i="7" s="1"/>
  <c r="Z143" i="7"/>
  <c r="T143" i="7"/>
  <c r="BH146" i="7"/>
  <c r="BL146" i="7" s="1"/>
  <c r="AG146" i="7"/>
  <c r="Z142" i="7"/>
  <c r="T142" i="7"/>
  <c r="BH145" i="7"/>
  <c r="BL145" i="7" s="1"/>
  <c r="AG145" i="7"/>
  <c r="AK145" i="7" s="1"/>
  <c r="Z141" i="7"/>
  <c r="T141" i="7"/>
  <c r="BH144" i="7"/>
  <c r="BL144" i="7" s="1"/>
  <c r="AG144" i="7"/>
  <c r="AK144" i="7" s="1"/>
  <c r="Z140" i="7"/>
  <c r="T140" i="7"/>
  <c r="BH143" i="7"/>
  <c r="BL143" i="7" s="1"/>
  <c r="AG143" i="7"/>
  <c r="Z139" i="7"/>
  <c r="T139" i="7"/>
  <c r="BH142" i="7"/>
  <c r="AJ142" i="7"/>
  <c r="AG142" i="7"/>
  <c r="Z138" i="7"/>
  <c r="T138" i="7"/>
  <c r="BH141" i="7"/>
  <c r="BL141" i="7" s="1"/>
  <c r="AJ141" i="7"/>
  <c r="AG141" i="7"/>
  <c r="Z137" i="7"/>
  <c r="T137" i="7"/>
  <c r="BH140" i="7"/>
  <c r="BL140" i="7" s="1"/>
  <c r="AJ140" i="7"/>
  <c r="AG140" i="7"/>
  <c r="Z136" i="7"/>
  <c r="T136" i="7"/>
  <c r="BH139" i="7"/>
  <c r="BL139" i="7" s="1"/>
  <c r="AJ139" i="7"/>
  <c r="AG139" i="7"/>
  <c r="Z135" i="7"/>
  <c r="T135" i="7"/>
  <c r="BH138" i="7"/>
  <c r="AG138" i="7"/>
  <c r="AK138" i="7" s="1"/>
  <c r="Z134" i="7"/>
  <c r="T134" i="7"/>
  <c r="BH137" i="7"/>
  <c r="BL137" i="7" s="1"/>
  <c r="AG137" i="7"/>
  <c r="AK137" i="7" s="1"/>
  <c r="Z133" i="7"/>
  <c r="T133" i="7"/>
  <c r="BH136" i="7"/>
  <c r="BL136" i="7" s="1"/>
  <c r="AG136" i="7"/>
  <c r="AK136" i="7" s="1"/>
  <c r="Z132" i="7"/>
  <c r="T132" i="7"/>
  <c r="BH135" i="7"/>
  <c r="AG135" i="7"/>
  <c r="AK135" i="7" s="1"/>
  <c r="Z131" i="7"/>
  <c r="T131" i="7"/>
  <c r="BH134" i="7"/>
  <c r="BL134" i="7" s="1"/>
  <c r="AG134" i="7"/>
  <c r="Z130" i="7"/>
  <c r="T130" i="7"/>
  <c r="BH133" i="7"/>
  <c r="AG133" i="7"/>
  <c r="AK133" i="7" s="1"/>
  <c r="Z129" i="7"/>
  <c r="T129" i="7"/>
  <c r="BH132" i="7"/>
  <c r="AG132" i="7"/>
  <c r="AK132" i="7" s="1"/>
  <c r="Z128" i="7"/>
  <c r="T128" i="7"/>
  <c r="BH131" i="7"/>
  <c r="AG131" i="7"/>
  <c r="Z127" i="7"/>
  <c r="T127" i="7"/>
  <c r="BH130" i="7"/>
  <c r="AG130" i="7"/>
  <c r="AK130" i="7" s="1"/>
  <c r="Z126" i="7"/>
  <c r="T126" i="7"/>
  <c r="BH129" i="7"/>
  <c r="AG129" i="7"/>
  <c r="Z125" i="7"/>
  <c r="T125" i="7"/>
  <c r="AG128" i="7"/>
  <c r="AK128" i="7" s="1"/>
  <c r="Z124" i="7"/>
  <c r="T124" i="7"/>
  <c r="BH127" i="7"/>
  <c r="AG127" i="7"/>
  <c r="Z123" i="7"/>
  <c r="T123" i="7"/>
  <c r="AG126" i="7"/>
  <c r="Z122" i="7"/>
  <c r="T122" i="7"/>
  <c r="BH125" i="7"/>
  <c r="AG125" i="7"/>
  <c r="AK125" i="7" s="1"/>
  <c r="Z121" i="7"/>
  <c r="T121" i="7"/>
  <c r="AG124" i="7"/>
  <c r="AK124" i="7" s="1"/>
  <c r="Z120" i="7"/>
  <c r="T120" i="7"/>
  <c r="BH123" i="7"/>
  <c r="AG123" i="7"/>
  <c r="Z119" i="7"/>
  <c r="T119" i="7"/>
  <c r="AG122" i="7"/>
  <c r="Z118" i="7"/>
  <c r="T118" i="7"/>
  <c r="BH121" i="7"/>
  <c r="AG121" i="7"/>
  <c r="AK121" i="7" s="1"/>
  <c r="Z117" i="7"/>
  <c r="T117" i="7"/>
  <c r="BH120" i="7"/>
  <c r="AG120" i="7"/>
  <c r="AK120" i="7" s="1"/>
  <c r="Z116" i="7"/>
  <c r="T116" i="7"/>
  <c r="BH119" i="7"/>
  <c r="AG119" i="7"/>
  <c r="AK119" i="7" s="1"/>
  <c r="Z115" i="7"/>
  <c r="T115" i="7"/>
  <c r="BH118" i="7"/>
  <c r="AG118" i="7"/>
  <c r="AK118" i="7" s="1"/>
  <c r="Z114" i="7"/>
  <c r="T114" i="7"/>
  <c r="BH117" i="7"/>
  <c r="AG117" i="7"/>
  <c r="AK117" i="7" s="1"/>
  <c r="Z113" i="7"/>
  <c r="T113" i="7"/>
  <c r="BH116" i="7"/>
  <c r="BL116" i="7" s="1"/>
  <c r="AG116" i="7"/>
  <c r="Z112" i="7"/>
  <c r="T112" i="7"/>
  <c r="BH115" i="7"/>
  <c r="BL115" i="7" s="1"/>
  <c r="AG115" i="7"/>
  <c r="AK115" i="7" s="1"/>
  <c r="Z111" i="7"/>
  <c r="T111" i="7"/>
  <c r="BH114" i="7"/>
  <c r="BL114" i="7" s="1"/>
  <c r="AG114" i="7"/>
  <c r="Z110" i="7"/>
  <c r="T110" i="7"/>
  <c r="BH113" i="7"/>
  <c r="BL113" i="7" s="1"/>
  <c r="AG113" i="7"/>
  <c r="AK113" i="7" s="1"/>
  <c r="Z109" i="7"/>
  <c r="T109" i="7"/>
  <c r="BH112" i="7"/>
  <c r="AG112" i="7"/>
  <c r="AK112" i="7" s="1"/>
  <c r="Z108" i="7"/>
  <c r="T108" i="7"/>
  <c r="BH111" i="7"/>
  <c r="BL111" i="7" s="1"/>
  <c r="AG111" i="7"/>
  <c r="Z107" i="7"/>
  <c r="T107" i="7"/>
  <c r="BH110" i="7"/>
  <c r="BA108" i="7"/>
  <c r="BC108" i="7" s="1"/>
  <c r="AG110" i="7"/>
  <c r="Z106" i="7"/>
  <c r="T106" i="7"/>
  <c r="BH109" i="7"/>
  <c r="BL109" i="7" s="1"/>
  <c r="BA107" i="7"/>
  <c r="BC107" i="7" s="1"/>
  <c r="AG109" i="7"/>
  <c r="AK109" i="7" s="1"/>
  <c r="Z105" i="7"/>
  <c r="T105" i="7"/>
  <c r="BH108" i="7"/>
  <c r="BA106" i="7"/>
  <c r="BC106" i="7" s="1"/>
  <c r="AG108" i="7"/>
  <c r="AK108" i="7" s="1"/>
  <c r="Z104" i="7"/>
  <c r="T104" i="7"/>
  <c r="K106" i="7"/>
  <c r="BH107" i="7"/>
  <c r="BL107" i="7" s="1"/>
  <c r="BA105" i="7"/>
  <c r="BC105" i="7" s="1"/>
  <c r="AG107" i="7"/>
  <c r="T103" i="7"/>
  <c r="BH106" i="7"/>
  <c r="BL106" i="7" s="1"/>
  <c r="BA104" i="7"/>
  <c r="BC104" i="7" s="1"/>
  <c r="AG106" i="7"/>
  <c r="AK106" i="7" s="1"/>
  <c r="T102" i="7"/>
  <c r="BH105" i="7"/>
  <c r="BL105" i="7" s="1"/>
  <c r="BA103" i="7"/>
  <c r="BC103" i="7" s="1"/>
  <c r="AG105" i="7"/>
  <c r="AK105" i="7" s="1"/>
  <c r="Z103" i="7"/>
  <c r="T101" i="7"/>
  <c r="K103" i="7"/>
  <c r="BH104" i="7"/>
  <c r="BL104" i="7" s="1"/>
  <c r="BA102" i="7"/>
  <c r="BC102" i="7" s="1"/>
  <c r="AG104" i="7"/>
  <c r="Z102" i="7"/>
  <c r="T100" i="7"/>
  <c r="K102" i="7"/>
  <c r="BH103" i="7"/>
  <c r="BL103" i="7" s="1"/>
  <c r="BA101" i="7"/>
  <c r="BC101" i="7" s="1"/>
  <c r="AG103" i="7"/>
  <c r="AK103" i="7" s="1"/>
  <c r="Z101" i="7"/>
  <c r="T99" i="7"/>
  <c r="K101" i="7"/>
  <c r="BH102" i="7"/>
  <c r="BA100" i="7"/>
  <c r="BC100" i="7" s="1"/>
  <c r="AG102" i="7"/>
  <c r="AK102" i="7" s="1"/>
  <c r="Z100" i="7"/>
  <c r="T98" i="7"/>
  <c r="K100" i="7"/>
  <c r="BH101" i="7"/>
  <c r="BL101" i="7" s="1"/>
  <c r="BA99" i="7"/>
  <c r="BC99" i="7" s="1"/>
  <c r="AG101" i="7"/>
  <c r="Z99" i="7"/>
  <c r="T97" i="7"/>
  <c r="K99" i="7"/>
  <c r="BH100" i="7"/>
  <c r="BL100" i="7" s="1"/>
  <c r="BA98" i="7"/>
  <c r="BC98" i="7" s="1"/>
  <c r="AG100" i="7"/>
  <c r="Z98" i="7"/>
  <c r="T96" i="7"/>
  <c r="K98" i="7"/>
  <c r="BH99" i="7"/>
  <c r="BL99" i="7" s="1"/>
  <c r="BA97" i="7"/>
  <c r="BC97" i="7" s="1"/>
  <c r="AG99" i="7"/>
  <c r="AK99" i="7" s="1"/>
  <c r="Z97" i="7"/>
  <c r="T95" i="7"/>
  <c r="K97" i="7"/>
  <c r="BH98" i="7"/>
  <c r="BL98" i="7" s="1"/>
  <c r="BA96" i="7"/>
  <c r="BC96" i="7" s="1"/>
  <c r="AG98" i="7"/>
  <c r="AK98" i="7" s="1"/>
  <c r="Z96" i="7"/>
  <c r="T94" i="7"/>
  <c r="K96" i="7"/>
  <c r="BH97" i="7"/>
  <c r="BL97" i="7" s="1"/>
  <c r="BA95" i="7"/>
  <c r="BC95" i="7" s="1"/>
  <c r="AV93" i="7"/>
  <c r="AG97" i="7"/>
  <c r="Z95" i="7"/>
  <c r="T93" i="7"/>
  <c r="K95" i="7"/>
  <c r="BH96" i="7"/>
  <c r="BL96" i="7" s="1"/>
  <c r="BA94" i="7"/>
  <c r="BC94" i="7" s="1"/>
  <c r="AV92" i="7"/>
  <c r="AG96" i="7"/>
  <c r="AK96" i="7" s="1"/>
  <c r="Z94" i="7"/>
  <c r="T92" i="7"/>
  <c r="K94" i="7"/>
  <c r="BH95" i="7"/>
  <c r="BL95" i="7" s="1"/>
  <c r="BA93" i="7"/>
  <c r="BC93" i="7" s="1"/>
  <c r="AV91" i="7"/>
  <c r="AG95" i="7"/>
  <c r="AK95" i="7" s="1"/>
  <c r="Z93" i="7"/>
  <c r="T91" i="7"/>
  <c r="K93" i="7"/>
  <c r="BH94" i="7"/>
  <c r="BL94" i="7" s="1"/>
  <c r="BA92" i="7"/>
  <c r="BC92" i="7" s="1"/>
  <c r="AV90" i="7"/>
  <c r="AG94" i="7"/>
  <c r="AK94" i="7" s="1"/>
  <c r="Z92" i="7"/>
  <c r="T90" i="7"/>
  <c r="K92" i="7"/>
  <c r="BH93" i="7"/>
  <c r="BL93" i="7" s="1"/>
  <c r="BA91" i="7"/>
  <c r="BC91" i="7" s="1"/>
  <c r="AV89" i="7"/>
  <c r="AG93" i="7"/>
  <c r="Z91" i="7"/>
  <c r="T89" i="7"/>
  <c r="K91" i="7"/>
  <c r="BH92" i="7"/>
  <c r="BL92" i="7" s="1"/>
  <c r="BA90" i="7"/>
  <c r="BC90" i="7" s="1"/>
  <c r="AV88" i="7"/>
  <c r="AG92" i="7"/>
  <c r="Z90" i="7"/>
  <c r="T88" i="7"/>
  <c r="K90" i="7"/>
  <c r="BH91" i="7"/>
  <c r="BL91" i="7" s="1"/>
  <c r="BA89" i="7"/>
  <c r="BC89" i="7" s="1"/>
  <c r="AV87" i="7"/>
  <c r="AG91" i="7"/>
  <c r="AK91" i="7" s="1"/>
  <c r="Z89" i="7"/>
  <c r="T87" i="7"/>
  <c r="K89" i="7"/>
  <c r="BH90" i="7"/>
  <c r="BL90" i="7" s="1"/>
  <c r="BA88" i="7"/>
  <c r="BC88" i="7" s="1"/>
  <c r="AV86" i="7"/>
  <c r="AG90" i="7"/>
  <c r="AK90" i="7" s="1"/>
  <c r="Z88" i="7"/>
  <c r="T86" i="7"/>
  <c r="K88" i="7"/>
  <c r="BH89" i="7"/>
  <c r="BL89" i="7" s="1"/>
  <c r="BA87" i="7"/>
  <c r="BC87" i="7" s="1"/>
  <c r="AV85" i="7"/>
  <c r="AG89" i="7"/>
  <c r="AK89" i="7" s="1"/>
  <c r="Z87" i="7"/>
  <c r="T85" i="7"/>
  <c r="K87" i="7"/>
  <c r="BH88" i="7"/>
  <c r="BL88" i="7" s="1"/>
  <c r="BA86" i="7"/>
  <c r="BC86" i="7" s="1"/>
  <c r="AV84" i="7"/>
  <c r="AG88" i="7"/>
  <c r="Z86" i="7"/>
  <c r="T84" i="7"/>
  <c r="K86" i="7"/>
  <c r="BH87" i="7"/>
  <c r="BL87" i="7" s="1"/>
  <c r="BA85" i="7"/>
  <c r="BC85" i="7" s="1"/>
  <c r="AV83" i="7"/>
  <c r="AG87" i="7"/>
  <c r="AK87" i="7" s="1"/>
  <c r="Z85" i="7"/>
  <c r="T83" i="7"/>
  <c r="K85" i="7"/>
  <c r="BH86" i="7"/>
  <c r="BL86" i="7" s="1"/>
  <c r="BA84" i="7"/>
  <c r="BC84" i="7" s="1"/>
  <c r="AV82" i="7"/>
  <c r="AG86" i="7"/>
  <c r="AK86" i="7" s="1"/>
  <c r="Z84" i="7"/>
  <c r="T82" i="7"/>
  <c r="K84" i="7"/>
  <c r="BH85" i="7"/>
  <c r="BA83" i="7"/>
  <c r="BC83" i="7" s="1"/>
  <c r="AV81" i="7"/>
  <c r="AG85" i="7"/>
  <c r="Z83" i="7"/>
  <c r="T81" i="7"/>
  <c r="K83" i="7"/>
  <c r="BH84" i="7"/>
  <c r="BA82" i="7"/>
  <c r="BC82" i="7" s="1"/>
  <c r="AV80" i="7"/>
  <c r="AG84" i="7"/>
  <c r="Z82" i="7"/>
  <c r="T80" i="7"/>
  <c r="K82" i="7"/>
  <c r="BH83" i="7"/>
  <c r="BL83" i="7" s="1"/>
  <c r="BA81" i="7"/>
  <c r="BC81" i="7" s="1"/>
  <c r="AV79" i="7"/>
  <c r="AG83" i="7"/>
  <c r="Z81" i="7"/>
  <c r="T79" i="7"/>
  <c r="K81" i="7"/>
  <c r="BH82" i="7"/>
  <c r="BL82" i="7" s="1"/>
  <c r="BA80" i="7"/>
  <c r="BC80" i="7" s="1"/>
  <c r="AV78" i="7"/>
  <c r="AG82" i="7"/>
  <c r="AK82" i="7" s="1"/>
  <c r="Z80" i="7"/>
  <c r="T78" i="7"/>
  <c r="K80" i="7"/>
  <c r="BH81" i="7"/>
  <c r="BL81" i="7" s="1"/>
  <c r="BA79" i="7"/>
  <c r="BC79" i="7" s="1"/>
  <c r="AV77" i="7"/>
  <c r="AG81" i="7"/>
  <c r="Z79" i="7"/>
  <c r="T77" i="7"/>
  <c r="K79" i="7"/>
  <c r="BH80" i="7"/>
  <c r="BA78" i="7"/>
  <c r="BC78" i="7" s="1"/>
  <c r="AV76" i="7"/>
  <c r="AG80" i="7"/>
  <c r="AK80" i="7" s="1"/>
  <c r="Z78" i="7"/>
  <c r="T76" i="7"/>
  <c r="K78" i="7"/>
  <c r="BH79" i="7"/>
  <c r="BL79" i="7" s="1"/>
  <c r="BA77" i="7"/>
  <c r="BC77" i="7" s="1"/>
  <c r="AV75" i="7"/>
  <c r="AG79" i="7"/>
  <c r="AK79" i="7" s="1"/>
  <c r="Z77" i="7"/>
  <c r="T75" i="7"/>
  <c r="K77" i="7"/>
  <c r="BH78" i="7"/>
  <c r="BL78" i="7" s="1"/>
  <c r="BA76" i="7"/>
  <c r="BC76" i="7" s="1"/>
  <c r="AV74" i="7"/>
  <c r="AG78" i="7"/>
  <c r="AK78" i="7" s="1"/>
  <c r="Z76" i="7"/>
  <c r="T74" i="7"/>
  <c r="K76" i="7"/>
  <c r="BH77" i="7"/>
  <c r="BL77" i="7" s="1"/>
  <c r="BA75" i="7"/>
  <c r="BC75" i="7" s="1"/>
  <c r="AV73" i="7"/>
  <c r="AG77" i="7"/>
  <c r="AK77" i="7" s="1"/>
  <c r="Z75" i="7"/>
  <c r="T73" i="7"/>
  <c r="K75" i="7"/>
  <c r="BH76" i="7"/>
  <c r="BL76" i="7" s="1"/>
  <c r="BA74" i="7"/>
  <c r="BC74" i="7" s="1"/>
  <c r="AV72" i="7"/>
  <c r="AG76" i="7"/>
  <c r="AK76" i="7" s="1"/>
  <c r="Z74" i="7"/>
  <c r="T72" i="7"/>
  <c r="K74" i="7"/>
  <c r="BH75" i="7"/>
  <c r="BL75" i="7" s="1"/>
  <c r="BA73" i="7"/>
  <c r="BC73" i="7" s="1"/>
  <c r="AV71" i="7"/>
  <c r="AG75" i="7"/>
  <c r="Z73" i="7"/>
  <c r="T71" i="7"/>
  <c r="K73" i="7"/>
  <c r="BA72" i="7"/>
  <c r="BC72" i="7" s="1"/>
  <c r="AV70" i="7"/>
  <c r="AG74" i="7"/>
  <c r="Z72" i="7"/>
  <c r="T70" i="7"/>
  <c r="K72" i="7"/>
  <c r="BH73" i="7"/>
  <c r="BA71" i="7"/>
  <c r="BC71" i="7" s="1"/>
  <c r="AV69" i="7"/>
  <c r="AG73" i="7"/>
  <c r="AK73" i="7" s="1"/>
  <c r="Z71" i="7"/>
  <c r="T69" i="7"/>
  <c r="K71" i="7"/>
  <c r="BH72" i="7"/>
  <c r="BL72" i="7" s="1"/>
  <c r="BA70" i="7"/>
  <c r="BC70" i="7" s="1"/>
  <c r="AV68" i="7"/>
  <c r="AG72" i="7"/>
  <c r="AK72" i="7" s="1"/>
  <c r="Z70" i="7"/>
  <c r="T68" i="7"/>
  <c r="K70" i="7"/>
  <c r="BH71" i="7"/>
  <c r="BA69" i="7"/>
  <c r="BC69" i="7" s="1"/>
  <c r="AV67" i="7"/>
  <c r="AG71" i="7"/>
  <c r="AK71" i="7" s="1"/>
  <c r="Z69" i="7"/>
  <c r="T67" i="7"/>
  <c r="K69" i="7"/>
  <c r="BH70" i="7"/>
  <c r="BL70" i="7" s="1"/>
  <c r="BA68" i="7"/>
  <c r="BC68" i="7" s="1"/>
  <c r="AV66" i="7"/>
  <c r="AG70" i="7"/>
  <c r="Z68" i="7"/>
  <c r="T66" i="7"/>
  <c r="K68" i="7"/>
  <c r="BH69" i="7"/>
  <c r="BL69" i="7" s="1"/>
  <c r="BA67" i="7"/>
  <c r="BC67" i="7" s="1"/>
  <c r="AV65" i="7"/>
  <c r="AG69" i="7"/>
  <c r="AK69" i="7" s="1"/>
  <c r="Z67" i="7"/>
  <c r="T65" i="7"/>
  <c r="K67" i="7"/>
  <c r="BH68" i="7"/>
  <c r="BL68" i="7" s="1"/>
  <c r="BA66" i="7"/>
  <c r="BC66" i="7" s="1"/>
  <c r="AV64" i="7"/>
  <c r="AG68" i="7"/>
  <c r="AK68" i="7" s="1"/>
  <c r="Z66" i="7"/>
  <c r="T64" i="7"/>
  <c r="K66" i="7"/>
  <c r="BH67" i="7"/>
  <c r="BL67" i="7" s="1"/>
  <c r="BA65" i="7"/>
  <c r="BC65" i="7" s="1"/>
  <c r="AV63" i="7"/>
  <c r="AG67" i="7"/>
  <c r="AK67" i="7" s="1"/>
  <c r="Z65" i="7"/>
  <c r="T63" i="7"/>
  <c r="K65" i="7"/>
  <c r="BH66" i="7"/>
  <c r="BA64" i="7"/>
  <c r="BC64" i="7" s="1"/>
  <c r="AV62" i="7"/>
  <c r="AG66" i="7"/>
  <c r="AK66" i="7" s="1"/>
  <c r="Z64" i="7"/>
  <c r="T62" i="7"/>
  <c r="K64" i="7"/>
  <c r="BH65" i="7"/>
  <c r="BL65" i="7" s="1"/>
  <c r="BA63" i="7"/>
  <c r="BC63" i="7" s="1"/>
  <c r="AV61" i="7"/>
  <c r="AG65" i="7"/>
  <c r="Z63" i="7"/>
  <c r="T61" i="7"/>
  <c r="K63" i="7"/>
  <c r="BH64" i="7"/>
  <c r="BL64" i="7" s="1"/>
  <c r="BA62" i="7"/>
  <c r="BC62" i="7" s="1"/>
  <c r="AV60" i="7"/>
  <c r="AG64" i="7"/>
  <c r="AK64" i="7" s="1"/>
  <c r="Z62" i="7"/>
  <c r="T60" i="7"/>
  <c r="K62" i="7"/>
  <c r="BH63" i="7"/>
  <c r="BL63" i="7" s="1"/>
  <c r="BA61" i="7"/>
  <c r="BC61" i="7" s="1"/>
  <c r="AV59" i="7"/>
  <c r="AG63" i="7"/>
  <c r="AK63" i="7" s="1"/>
  <c r="Z61" i="7"/>
  <c r="T59" i="7"/>
  <c r="K61" i="7"/>
  <c r="BH62" i="7"/>
  <c r="BL62" i="7" s="1"/>
  <c r="BA60" i="7"/>
  <c r="BC60" i="7" s="1"/>
  <c r="AV58" i="7"/>
  <c r="AG62" i="7"/>
  <c r="AK62" i="7" s="1"/>
  <c r="Z60" i="7"/>
  <c r="T58" i="7"/>
  <c r="K60" i="7"/>
  <c r="BH61" i="7"/>
  <c r="BA59" i="7"/>
  <c r="BC59" i="7" s="1"/>
  <c r="AV57" i="7"/>
  <c r="AG61" i="7"/>
  <c r="AK61" i="7" s="1"/>
  <c r="Z59" i="7"/>
  <c r="T57" i="7"/>
  <c r="K59" i="7"/>
  <c r="BA58" i="7"/>
  <c r="BC58" i="7" s="1"/>
  <c r="AV56" i="7"/>
  <c r="AG60" i="7"/>
  <c r="AK60" i="7" s="1"/>
  <c r="Z58" i="7"/>
  <c r="T56" i="7"/>
  <c r="K58" i="7"/>
  <c r="BH59" i="7"/>
  <c r="BL59" i="7" s="1"/>
  <c r="BA57" i="7"/>
  <c r="BC57" i="7" s="1"/>
  <c r="AV55" i="7"/>
  <c r="AG59" i="7"/>
  <c r="AK59" i="7" s="1"/>
  <c r="Z57" i="7"/>
  <c r="T55" i="7"/>
  <c r="K57" i="7"/>
  <c r="BA56" i="7"/>
  <c r="BC56" i="7" s="1"/>
  <c r="AV54" i="7"/>
  <c r="AG58" i="7"/>
  <c r="Z56" i="7"/>
  <c r="T54" i="7"/>
  <c r="K56" i="7"/>
  <c r="BH57" i="7"/>
  <c r="BA55" i="7"/>
  <c r="BC55" i="7" s="1"/>
  <c r="AV53" i="7"/>
  <c r="AG57" i="7"/>
  <c r="AK57" i="7" s="1"/>
  <c r="Z55" i="7"/>
  <c r="T53" i="7"/>
  <c r="K55" i="7"/>
  <c r="BH56" i="7"/>
  <c r="BA54" i="7"/>
  <c r="BC54" i="7" s="1"/>
  <c r="AV52" i="7"/>
  <c r="AG56" i="7"/>
  <c r="AK56" i="7" s="1"/>
  <c r="Z54" i="7"/>
  <c r="T52" i="7"/>
  <c r="K54" i="7"/>
  <c r="BH55" i="7"/>
  <c r="BA53" i="7"/>
  <c r="BC53" i="7" s="1"/>
  <c r="AV51" i="7"/>
  <c r="AG55" i="7"/>
  <c r="AK55" i="7" s="1"/>
  <c r="Z53" i="7"/>
  <c r="T51" i="7"/>
  <c r="K53" i="7"/>
  <c r="BH54" i="7"/>
  <c r="BL54" i="7" s="1"/>
  <c r="BA52" i="7"/>
  <c r="BC52" i="7" s="1"/>
  <c r="AV50" i="7"/>
  <c r="AG54" i="7"/>
  <c r="AK54" i="7" s="1"/>
  <c r="Z52" i="7"/>
  <c r="T50" i="7"/>
  <c r="K52" i="7"/>
  <c r="BH53" i="7"/>
  <c r="BL53" i="7" s="1"/>
  <c r="BA51" i="7"/>
  <c r="BC51" i="7" s="1"/>
  <c r="AV49" i="7"/>
  <c r="AG53" i="7"/>
  <c r="AK53" i="7" s="1"/>
  <c r="Z51" i="7"/>
  <c r="T49" i="7"/>
  <c r="K51" i="7"/>
  <c r="BH52" i="7"/>
  <c r="BL52" i="7" s="1"/>
  <c r="BA50" i="7"/>
  <c r="BC50" i="7" s="1"/>
  <c r="AV48" i="7"/>
  <c r="AG52" i="7"/>
  <c r="AK52" i="7" s="1"/>
  <c r="Z50" i="7"/>
  <c r="T48" i="7"/>
  <c r="K50" i="7"/>
  <c r="BH51" i="7"/>
  <c r="BA49" i="7"/>
  <c r="BC49" i="7" s="1"/>
  <c r="AV47" i="7"/>
  <c r="AG51" i="7"/>
  <c r="AK51" i="7" s="1"/>
  <c r="Z49" i="7"/>
  <c r="T47" i="7"/>
  <c r="K49" i="7"/>
  <c r="BH50" i="7"/>
  <c r="BL50" i="7" s="1"/>
  <c r="BA48" i="7"/>
  <c r="BC48" i="7" s="1"/>
  <c r="AV46" i="7"/>
  <c r="AG50" i="7"/>
  <c r="AK50" i="7" s="1"/>
  <c r="Z48" i="7"/>
  <c r="T46" i="7"/>
  <c r="K48" i="7"/>
  <c r="BH49" i="7"/>
  <c r="BL49" i="7" s="1"/>
  <c r="BA47" i="7"/>
  <c r="BC47" i="7" s="1"/>
  <c r="AV45" i="7"/>
  <c r="AG49" i="7"/>
  <c r="Z47" i="7"/>
  <c r="T45" i="7"/>
  <c r="K47" i="7"/>
  <c r="BH48" i="7"/>
  <c r="BL48" i="7" s="1"/>
  <c r="BA46" i="7"/>
  <c r="BC46" i="7" s="1"/>
  <c r="AV44" i="7"/>
  <c r="AG48" i="7"/>
  <c r="Z46" i="7"/>
  <c r="T44" i="7"/>
  <c r="K46" i="7"/>
  <c r="BH47" i="7"/>
  <c r="BL47" i="7" s="1"/>
  <c r="BA45" i="7"/>
  <c r="BC45" i="7" s="1"/>
  <c r="AV43" i="7"/>
  <c r="AG47" i="7"/>
  <c r="AK47" i="7" s="1"/>
  <c r="Z45" i="7"/>
  <c r="T43" i="7"/>
  <c r="K45" i="7"/>
  <c r="BH46" i="7"/>
  <c r="BA44" i="7"/>
  <c r="BC44" i="7" s="1"/>
  <c r="AV42" i="7"/>
  <c r="AG46" i="7"/>
  <c r="AK46" i="7" s="1"/>
  <c r="Z44" i="7"/>
  <c r="T42" i="7"/>
  <c r="K44" i="7"/>
  <c r="BH45" i="7"/>
  <c r="BL45" i="7" s="1"/>
  <c r="BA43" i="7"/>
  <c r="BC43" i="7" s="1"/>
  <c r="AV41" i="7"/>
  <c r="AG45" i="7"/>
  <c r="AK45" i="7" s="1"/>
  <c r="Z43" i="7"/>
  <c r="T41" i="7"/>
  <c r="K43" i="7"/>
  <c r="BH44" i="7"/>
  <c r="BA42" i="7"/>
  <c r="BC42" i="7" s="1"/>
  <c r="AV40" i="7"/>
  <c r="AG44" i="7"/>
  <c r="AK44" i="7" s="1"/>
  <c r="Z42" i="7"/>
  <c r="T40" i="7"/>
  <c r="K42" i="7"/>
  <c r="BH43" i="7"/>
  <c r="BL43" i="7" s="1"/>
  <c r="BA41" i="7"/>
  <c r="BC41" i="7" s="1"/>
  <c r="AV39" i="7"/>
  <c r="AG43" i="7"/>
  <c r="AK43" i="7" s="1"/>
  <c r="Z41" i="7"/>
  <c r="T39" i="7"/>
  <c r="K41" i="7"/>
  <c r="BH42" i="7"/>
  <c r="BL42" i="7" s="1"/>
  <c r="BA40" i="7"/>
  <c r="BC40" i="7" s="1"/>
  <c r="AV38" i="7"/>
  <c r="AG42" i="7"/>
  <c r="AK42" i="7" s="1"/>
  <c r="Z40" i="7"/>
  <c r="T38" i="7"/>
  <c r="K40" i="7"/>
  <c r="BH41" i="7"/>
  <c r="BL41" i="7" s="1"/>
  <c r="BA39" i="7"/>
  <c r="BC39" i="7" s="1"/>
  <c r="AV37" i="7"/>
  <c r="AG41" i="7"/>
  <c r="AK41" i="7" s="1"/>
  <c r="Z39" i="7"/>
  <c r="T37" i="7"/>
  <c r="K39" i="7"/>
  <c r="BH40" i="7"/>
  <c r="BL40" i="7" s="1"/>
  <c r="BA38" i="7"/>
  <c r="BC38" i="7" s="1"/>
  <c r="AV36" i="7"/>
  <c r="AG40" i="7"/>
  <c r="AK40" i="7" s="1"/>
  <c r="Z38" i="7"/>
  <c r="T36" i="7"/>
  <c r="K38" i="7"/>
  <c r="BH35" i="7"/>
  <c r="BL35" i="7" s="1"/>
  <c r="BA37" i="7"/>
  <c r="BC37" i="7" s="1"/>
  <c r="AV35" i="7"/>
  <c r="AG35" i="7"/>
  <c r="AK35" i="7" s="1"/>
  <c r="Z37" i="7"/>
  <c r="T35" i="7"/>
  <c r="K37" i="7"/>
  <c r="BH34" i="7"/>
  <c r="BL34" i="7" s="1"/>
  <c r="BA36" i="7"/>
  <c r="BC36" i="7" s="1"/>
  <c r="AV34" i="7"/>
  <c r="AG34" i="7"/>
  <c r="AK34" i="7" s="1"/>
  <c r="Z34" i="7"/>
  <c r="T34" i="7"/>
  <c r="K36" i="7"/>
  <c r="BH33" i="7"/>
  <c r="BA35" i="7"/>
  <c r="BC35" i="7" s="1"/>
  <c r="AV33" i="7"/>
  <c r="AG33" i="7"/>
  <c r="Z33" i="7"/>
  <c r="T33" i="7"/>
  <c r="K35" i="7"/>
  <c r="BH32" i="7"/>
  <c r="BL32" i="7" s="1"/>
  <c r="BA34" i="7"/>
  <c r="BC34" i="7" s="1"/>
  <c r="AV32" i="7"/>
  <c r="AG32" i="7"/>
  <c r="AK32" i="7" s="1"/>
  <c r="Z32" i="7"/>
  <c r="T32" i="7"/>
  <c r="K34" i="7"/>
  <c r="BH31" i="7"/>
  <c r="BL31" i="7" s="1"/>
  <c r="BA33" i="7"/>
  <c r="BC33" i="7" s="1"/>
  <c r="AV31" i="7"/>
  <c r="AG31" i="7"/>
  <c r="AK31" i="7" s="1"/>
  <c r="Z31" i="7"/>
  <c r="T31" i="7"/>
  <c r="K33" i="7"/>
  <c r="BH30" i="7"/>
  <c r="BL30" i="7" s="1"/>
  <c r="BA32" i="7"/>
  <c r="BC32" i="7" s="1"/>
  <c r="AV30" i="7"/>
  <c r="AG30" i="7"/>
  <c r="Z30" i="7"/>
  <c r="T30" i="7"/>
  <c r="K32" i="7"/>
  <c r="BH29" i="7"/>
  <c r="BL29" i="7" s="1"/>
  <c r="BA31" i="7"/>
  <c r="BC31" i="7" s="1"/>
  <c r="AV29" i="7"/>
  <c r="AG29" i="7"/>
  <c r="Z29" i="7"/>
  <c r="T29" i="7"/>
  <c r="K31" i="7"/>
  <c r="BH28" i="7"/>
  <c r="BL28" i="7" s="1"/>
  <c r="BA30" i="7"/>
  <c r="BC30" i="7" s="1"/>
  <c r="AV28" i="7"/>
  <c r="AG28" i="7"/>
  <c r="Z28" i="7"/>
  <c r="T28" i="7"/>
  <c r="K30" i="7"/>
  <c r="BH27" i="7"/>
  <c r="BL27" i="7" s="1"/>
  <c r="BA29" i="7"/>
  <c r="BC29" i="7" s="1"/>
  <c r="AG27" i="7"/>
  <c r="AK27" i="7" s="1"/>
  <c r="Z27" i="7"/>
  <c r="T27" i="7"/>
  <c r="K29" i="7"/>
  <c r="BH26" i="7"/>
  <c r="BL26" i="7" s="1"/>
  <c r="BA28" i="7"/>
  <c r="BC28" i="7" s="1"/>
  <c r="AW26" i="7"/>
  <c r="AV26" i="7"/>
  <c r="AG26" i="7"/>
  <c r="AK26" i="7" s="1"/>
  <c r="Z26" i="7"/>
  <c r="T26" i="7"/>
  <c r="K28" i="7"/>
  <c r="BH25" i="7"/>
  <c r="BL25" i="7" s="1"/>
  <c r="BA27" i="7"/>
  <c r="BC27" i="7" s="1"/>
  <c r="AV25" i="7"/>
  <c r="AS25" i="7"/>
  <c r="AW24" i="7" s="1"/>
  <c r="AQ25" i="7"/>
  <c r="AN25" i="7"/>
  <c r="AG25" i="7"/>
  <c r="AK25" i="7" s="1"/>
  <c r="Z25" i="7"/>
  <c r="T25" i="7"/>
  <c r="K27" i="7"/>
  <c r="BH24" i="7"/>
  <c r="BL24" i="7" s="1"/>
  <c r="BA26" i="7"/>
  <c r="BC26" i="7" s="1"/>
  <c r="AV24" i="7"/>
  <c r="AS24" i="7"/>
  <c r="AQ24" i="7"/>
  <c r="AN24" i="7"/>
  <c r="AG24" i="7"/>
  <c r="AK24" i="7" s="1"/>
  <c r="Z24" i="7"/>
  <c r="T24" i="7"/>
  <c r="K26" i="7"/>
  <c r="BH23" i="7"/>
  <c r="BL23" i="7" s="1"/>
  <c r="BA25" i="7"/>
  <c r="BC25" i="7" s="1"/>
  <c r="AV23" i="7"/>
  <c r="AS23" i="7"/>
  <c r="AW25" i="7" s="1"/>
  <c r="AQ23" i="7"/>
  <c r="AN23" i="7"/>
  <c r="AG23" i="7"/>
  <c r="Z23" i="7"/>
  <c r="T23" i="7"/>
  <c r="K25" i="7"/>
  <c r="BH22" i="7"/>
  <c r="BL22" i="7" s="1"/>
  <c r="BA24" i="7"/>
  <c r="BC24" i="7" s="1"/>
  <c r="AV22" i="7"/>
  <c r="AS22" i="7"/>
  <c r="AQ22" i="7"/>
  <c r="AN22" i="7"/>
  <c r="AG22" i="7"/>
  <c r="AK22" i="7" s="1"/>
  <c r="Z22" i="7"/>
  <c r="T22" i="7"/>
  <c r="K24" i="7"/>
  <c r="BH21" i="7"/>
  <c r="BL21" i="7" s="1"/>
  <c r="BA23" i="7"/>
  <c r="BC23" i="7" s="1"/>
  <c r="AV21" i="7"/>
  <c r="AS21" i="7"/>
  <c r="AQ21" i="7"/>
  <c r="AN21" i="7"/>
  <c r="AG21" i="7"/>
  <c r="AK21" i="7" s="1"/>
  <c r="Z21" i="7"/>
  <c r="T21" i="7"/>
  <c r="K23" i="7"/>
  <c r="BH20" i="7"/>
  <c r="BL20" i="7" s="1"/>
  <c r="BA22" i="7"/>
  <c r="BC22" i="7" s="1"/>
  <c r="AV20" i="7"/>
  <c r="AS20" i="7"/>
  <c r="AQ20" i="7"/>
  <c r="AN20" i="7"/>
  <c r="AG20" i="7"/>
  <c r="AK20" i="7" s="1"/>
  <c r="Z20" i="7"/>
  <c r="T20" i="7"/>
  <c r="K22" i="7"/>
  <c r="BH19" i="7"/>
  <c r="BL19" i="7" s="1"/>
  <c r="BA21" i="7"/>
  <c r="BC21" i="7" s="1"/>
  <c r="AV19" i="7"/>
  <c r="AS19" i="7"/>
  <c r="AQ19" i="7"/>
  <c r="AN19" i="7"/>
  <c r="AG19" i="7"/>
  <c r="AK19" i="7" s="1"/>
  <c r="Z19" i="7"/>
  <c r="T19" i="7"/>
  <c r="K21" i="7"/>
  <c r="BA18" i="7"/>
  <c r="BC18" i="7" s="1"/>
  <c r="AV18" i="7"/>
  <c r="AS18" i="7"/>
  <c r="AQ18" i="7"/>
  <c r="AN18" i="7"/>
  <c r="AG18" i="7"/>
  <c r="Z18" i="7"/>
  <c r="T18" i="7"/>
  <c r="K18" i="7"/>
  <c r="J18" i="7"/>
  <c r="BH16" i="7"/>
  <c r="BA17" i="7"/>
  <c r="BC17" i="7" s="1"/>
  <c r="AV17" i="7"/>
  <c r="AS17" i="7"/>
  <c r="AQ17" i="7"/>
  <c r="AN17" i="7"/>
  <c r="AG17" i="7"/>
  <c r="Z17" i="7"/>
  <c r="T17" i="7"/>
  <c r="K17" i="7"/>
  <c r="J17" i="7"/>
  <c r="BA16" i="7"/>
  <c r="BC16" i="7" s="1"/>
  <c r="AV16" i="7"/>
  <c r="AS16" i="7"/>
  <c r="AQ16" i="7"/>
  <c r="AN16" i="7"/>
  <c r="AG16" i="7"/>
  <c r="AK16" i="7" s="1"/>
  <c r="Z16" i="7"/>
  <c r="T16" i="7"/>
  <c r="K16" i="7"/>
  <c r="J16" i="7"/>
  <c r="BH15" i="7"/>
  <c r="BA15" i="7"/>
  <c r="BC15" i="7" s="1"/>
  <c r="AV15" i="7"/>
  <c r="AS15" i="7"/>
  <c r="AW15" i="7" s="1"/>
  <c r="AQ15" i="7"/>
  <c r="AN15" i="7"/>
  <c r="AG15" i="7"/>
  <c r="AK15" i="7" s="1"/>
  <c r="Z15" i="7"/>
  <c r="T15" i="7"/>
  <c r="K15" i="7"/>
  <c r="J15" i="7"/>
  <c r="BH14" i="7"/>
  <c r="BL14" i="7" s="1"/>
  <c r="BA14" i="7"/>
  <c r="BC14" i="7" s="1"/>
  <c r="AV14" i="7"/>
  <c r="AS14" i="7"/>
  <c r="AW14" i="7" s="1"/>
  <c r="AQ14" i="7"/>
  <c r="AN14" i="7"/>
  <c r="AG14" i="7"/>
  <c r="Z14" i="7"/>
  <c r="T14" i="7"/>
  <c r="K14" i="7"/>
  <c r="J14" i="7"/>
  <c r="C14" i="7"/>
  <c r="BH13" i="7"/>
  <c r="BL13" i="7" s="1"/>
  <c r="BA13" i="7"/>
  <c r="BC13" i="7" s="1"/>
  <c r="AV13" i="7"/>
  <c r="AS13" i="7"/>
  <c r="AW13" i="7" s="1"/>
  <c r="AQ13" i="7"/>
  <c r="AN13" i="7"/>
  <c r="AG13" i="7"/>
  <c r="AK13" i="7" s="1"/>
  <c r="Z13" i="7"/>
  <c r="T13" i="7"/>
  <c r="K13" i="7"/>
  <c r="J13" i="7"/>
  <c r="C13" i="7"/>
  <c r="BH12" i="7"/>
  <c r="BL12" i="7" s="1"/>
  <c r="BA12" i="7"/>
  <c r="BC12" i="7" s="1"/>
  <c r="AV12" i="7"/>
  <c r="AS12" i="7"/>
  <c r="AW12" i="7" s="1"/>
  <c r="AQ12" i="7"/>
  <c r="AN12" i="7"/>
  <c r="AG12" i="7"/>
  <c r="AK12" i="7" s="1"/>
  <c r="Z12" i="7"/>
  <c r="T12" i="7"/>
  <c r="K12" i="7"/>
  <c r="J12" i="7"/>
  <c r="C12" i="7"/>
  <c r="BH11" i="7"/>
  <c r="BL11" i="7" s="1"/>
  <c r="BA11" i="7"/>
  <c r="BC11" i="7" s="1"/>
  <c r="AV11" i="7"/>
  <c r="AS11" i="7"/>
  <c r="AW11" i="7" s="1"/>
  <c r="AQ11" i="7"/>
  <c r="AN11" i="7"/>
  <c r="AG11" i="7"/>
  <c r="AK11" i="7" s="1"/>
  <c r="Z11" i="7"/>
  <c r="T11" i="7"/>
  <c r="K11" i="7"/>
  <c r="J11" i="7"/>
  <c r="C11" i="7"/>
  <c r="BH10" i="7"/>
  <c r="BA10" i="7"/>
  <c r="BC10" i="7" s="1"/>
  <c r="AV10" i="7"/>
  <c r="AS10" i="7"/>
  <c r="AW10" i="7" s="1"/>
  <c r="AQ10" i="7"/>
  <c r="AN10" i="7"/>
  <c r="AG10" i="7"/>
  <c r="AK10" i="7" s="1"/>
  <c r="Z10" i="7"/>
  <c r="T10" i="7"/>
  <c r="K10" i="7"/>
  <c r="J10" i="7"/>
  <c r="C10" i="7"/>
  <c r="BH9" i="7"/>
  <c r="BL9" i="7" s="1"/>
  <c r="BA9" i="7"/>
  <c r="BC9" i="7" s="1"/>
  <c r="AV9" i="7"/>
  <c r="AS9" i="7"/>
  <c r="AW9" i="7" s="1"/>
  <c r="AQ9" i="7"/>
  <c r="AN9" i="7"/>
  <c r="AG9" i="7"/>
  <c r="AK9" i="7" s="1"/>
  <c r="Z9" i="7"/>
  <c r="T9" i="7"/>
  <c r="K9" i="7"/>
  <c r="J9" i="7"/>
  <c r="C9" i="7"/>
  <c r="BH8" i="7"/>
  <c r="BL8" i="7" s="1"/>
  <c r="BA8" i="7"/>
  <c r="BC8" i="7" s="1"/>
  <c r="AV8" i="7"/>
  <c r="AS8" i="7"/>
  <c r="AW8" i="7" s="1"/>
  <c r="AQ8" i="7"/>
  <c r="AN8" i="7"/>
  <c r="AG8" i="7"/>
  <c r="Z8" i="7"/>
  <c r="T8" i="7"/>
  <c r="K8" i="7"/>
  <c r="J8" i="7"/>
  <c r="C8" i="7"/>
  <c r="BH7" i="7"/>
  <c r="BL7" i="7" s="1"/>
  <c r="BA7" i="7"/>
  <c r="BC7" i="7" s="1"/>
  <c r="AW7" i="7"/>
  <c r="AV7" i="7"/>
  <c r="AQ7" i="7"/>
  <c r="AN7" i="7"/>
  <c r="AG7" i="7"/>
  <c r="AK7" i="7" s="1"/>
  <c r="Z7" i="7"/>
  <c r="T7" i="7"/>
  <c r="K7" i="7"/>
  <c r="J7" i="7"/>
  <c r="C7" i="7"/>
  <c r="BH6" i="7"/>
  <c r="BA6" i="7"/>
  <c r="BC6" i="7" s="1"/>
  <c r="AV6" i="7"/>
  <c r="AS6" i="7"/>
  <c r="AW6" i="7" s="1"/>
  <c r="AQ6" i="7"/>
  <c r="AN6" i="7"/>
  <c r="AG6" i="7"/>
  <c r="Z6" i="7"/>
  <c r="T6" i="7"/>
  <c r="K6" i="7"/>
  <c r="J6" i="7"/>
  <c r="C6" i="7"/>
  <c r="BH5" i="7"/>
  <c r="BA5" i="7"/>
  <c r="BC5" i="7" s="1"/>
  <c r="AV5" i="7"/>
  <c r="AS5" i="7"/>
  <c r="AW5" i="7" s="1"/>
  <c r="AQ5" i="7"/>
  <c r="AN5" i="7"/>
  <c r="AG5" i="7"/>
  <c r="Z5" i="7"/>
  <c r="T5" i="7"/>
  <c r="K5" i="7"/>
  <c r="J5" i="7"/>
  <c r="C5" i="7"/>
  <c r="BH4" i="7"/>
  <c r="BA4" i="7"/>
  <c r="BC4" i="7" s="1"/>
  <c r="AV4" i="7"/>
  <c r="AS4" i="7"/>
  <c r="AW4" i="7" s="1"/>
  <c r="AQ4" i="7"/>
  <c r="AN4" i="7"/>
  <c r="AG4" i="7"/>
  <c r="Z4" i="7"/>
  <c r="T4" i="7"/>
  <c r="K4" i="7"/>
  <c r="J4" i="7"/>
  <c r="C4" i="7"/>
  <c r="BH3" i="7"/>
  <c r="BL3" i="7" s="1"/>
  <c r="BA3" i="7"/>
  <c r="BC3" i="7" s="1"/>
  <c r="AV3" i="7"/>
  <c r="AS3" i="7"/>
  <c r="AW3" i="7" s="1"/>
  <c r="AQ3" i="7"/>
  <c r="AN3" i="7"/>
  <c r="AG3" i="7"/>
  <c r="AK3" i="7" s="1"/>
  <c r="Z3" i="7"/>
  <c r="T3" i="7"/>
  <c r="K3" i="7"/>
  <c r="J3" i="7"/>
  <c r="C3" i="7"/>
  <c r="BH2" i="7"/>
  <c r="BA2" i="7"/>
  <c r="BC2" i="7" s="1"/>
  <c r="AV2" i="7"/>
  <c r="AS2" i="7"/>
  <c r="AW2" i="7" s="1"/>
  <c r="AQ2" i="7"/>
  <c r="AN2" i="7"/>
  <c r="AG2" i="7"/>
  <c r="T2" i="7"/>
  <c r="K2" i="7"/>
  <c r="J2" i="7"/>
  <c r="C2" i="7"/>
  <c r="P15" i="7" l="1"/>
  <c r="O3" i="7"/>
  <c r="O21" i="7"/>
  <c r="O11" i="7"/>
  <c r="O13" i="7"/>
  <c r="O5" i="7"/>
  <c r="O7" i="7"/>
  <c r="O9" i="7"/>
  <c r="P3" i="7"/>
  <c r="P5" i="7"/>
  <c r="O25" i="7"/>
  <c r="O34" i="7"/>
  <c r="P7" i="7"/>
  <c r="O57" i="7"/>
  <c r="P104" i="7"/>
  <c r="P190" i="7"/>
  <c r="P224" i="7"/>
  <c r="P256" i="7"/>
  <c r="P288" i="7"/>
  <c r="P316" i="7"/>
  <c r="P336" i="7"/>
  <c r="P368" i="7"/>
  <c r="P400" i="7"/>
  <c r="P428" i="7"/>
  <c r="P456" i="7"/>
  <c r="P516" i="7"/>
  <c r="P544" i="7"/>
  <c r="P564" i="7"/>
  <c r="P588" i="7"/>
  <c r="P620" i="7"/>
  <c r="P653" i="7"/>
  <c r="P686" i="7"/>
  <c r="P702" i="7"/>
  <c r="P734" i="7"/>
  <c r="P768" i="7"/>
  <c r="P801" i="7"/>
  <c r="P825" i="7"/>
  <c r="P849" i="7"/>
  <c r="P876" i="7"/>
  <c r="P909" i="7"/>
  <c r="P941" i="7"/>
  <c r="P957" i="7"/>
  <c r="P961" i="7"/>
  <c r="P965" i="7"/>
  <c r="P969" i="7"/>
  <c r="P973" i="7"/>
  <c r="P981" i="7"/>
  <c r="P1009" i="7"/>
  <c r="P1013" i="7"/>
  <c r="P1017" i="7"/>
  <c r="P1021" i="7"/>
  <c r="P1025" i="7"/>
  <c r="P1029" i="7"/>
  <c r="P1033" i="7"/>
  <c r="P1037" i="7"/>
  <c r="P1041" i="7"/>
  <c r="P1045" i="7"/>
  <c r="P1049" i="7"/>
  <c r="P1053" i="7"/>
  <c r="P1057" i="7"/>
  <c r="P1061" i="7"/>
  <c r="P1065" i="7"/>
  <c r="P1069" i="7"/>
  <c r="P1073" i="7"/>
  <c r="P1077" i="7"/>
  <c r="P1081" i="7"/>
  <c r="P1085" i="7"/>
  <c r="P1089" i="7"/>
  <c r="P1093" i="7"/>
  <c r="P1097" i="7"/>
  <c r="P1101" i="7"/>
  <c r="P78" i="7"/>
  <c r="P94" i="7"/>
  <c r="P124" i="7"/>
  <c r="P220" i="7"/>
  <c r="P248" i="7"/>
  <c r="P284" i="7"/>
  <c r="P312" i="7"/>
  <c r="P340" i="7"/>
  <c r="P372" i="7"/>
  <c r="P404" i="7"/>
  <c r="P436" i="7"/>
  <c r="P460" i="7"/>
  <c r="P488" i="7"/>
  <c r="P500" i="7"/>
  <c r="P528" i="7"/>
  <c r="P552" i="7"/>
  <c r="P580" i="7"/>
  <c r="P616" i="7"/>
  <c r="P644" i="7"/>
  <c r="P666" i="7"/>
  <c r="P698" i="7"/>
  <c r="P730" i="7"/>
  <c r="P759" i="7"/>
  <c r="P797" i="7"/>
  <c r="P813" i="7"/>
  <c r="P845" i="7"/>
  <c r="P880" i="7"/>
  <c r="P913" i="7"/>
  <c r="P945" i="7"/>
  <c r="P993" i="7"/>
  <c r="P19" i="7"/>
  <c r="P23" i="7"/>
  <c r="O33" i="7"/>
  <c r="P32" i="7"/>
  <c r="O41" i="7"/>
  <c r="P40" i="7"/>
  <c r="O49" i="7"/>
  <c r="P48" i="7"/>
  <c r="P18" i="7"/>
  <c r="O42" i="7"/>
  <c r="O64" i="7"/>
  <c r="P86" i="7"/>
  <c r="P174" i="7"/>
  <c r="P204" i="7"/>
  <c r="P240" i="7"/>
  <c r="P264" i="7"/>
  <c r="P296" i="7"/>
  <c r="P332" i="7"/>
  <c r="P360" i="7"/>
  <c r="P388" i="7"/>
  <c r="P420" i="7"/>
  <c r="P444" i="7"/>
  <c r="P472" i="7"/>
  <c r="P512" i="7"/>
  <c r="P600" i="7"/>
  <c r="P628" i="7"/>
  <c r="P670" i="7"/>
  <c r="P706" i="7"/>
  <c r="P746" i="7"/>
  <c r="P781" i="7"/>
  <c r="P817" i="7"/>
  <c r="P858" i="7"/>
  <c r="P897" i="7"/>
  <c r="P925" i="7"/>
  <c r="P985" i="7"/>
  <c r="O40" i="7"/>
  <c r="P61" i="7"/>
  <c r="P84" i="7"/>
  <c r="P120" i="7"/>
  <c r="P197" i="7"/>
  <c r="P245" i="7"/>
  <c r="O72" i="7"/>
  <c r="O95" i="7"/>
  <c r="P200" i="7"/>
  <c r="P232" i="7"/>
  <c r="P272" i="7"/>
  <c r="P348" i="7"/>
  <c r="P380" i="7"/>
  <c r="P412" i="7"/>
  <c r="P448" i="7"/>
  <c r="P480" i="7"/>
  <c r="P504" i="7"/>
  <c r="P536" i="7"/>
  <c r="P576" i="7"/>
  <c r="P608" i="7"/>
  <c r="P640" i="7"/>
  <c r="P678" i="7"/>
  <c r="P722" i="7"/>
  <c r="P755" i="7"/>
  <c r="P789" i="7"/>
  <c r="P833" i="7"/>
  <c r="P871" i="7"/>
  <c r="P905" i="7"/>
  <c r="P933" i="7"/>
  <c r="P989" i="7"/>
  <c r="O56" i="7"/>
  <c r="O85" i="7"/>
  <c r="P106" i="7"/>
  <c r="P180" i="7"/>
  <c r="P205" i="7"/>
  <c r="P217" i="7"/>
  <c r="P237" i="7"/>
  <c r="P389" i="7"/>
  <c r="P49" i="7"/>
  <c r="P98" i="7"/>
  <c r="P182" i="7"/>
  <c r="P212" i="7"/>
  <c r="P244" i="7"/>
  <c r="P276" i="7"/>
  <c r="P304" i="7"/>
  <c r="P320" i="7"/>
  <c r="P352" i="7"/>
  <c r="P384" i="7"/>
  <c r="P416" i="7"/>
  <c r="P440" i="7"/>
  <c r="P468" i="7"/>
  <c r="P492" i="7"/>
  <c r="P520" i="7"/>
  <c r="P548" i="7"/>
  <c r="P568" i="7"/>
  <c r="P592" i="7"/>
  <c r="P624" i="7"/>
  <c r="P657" i="7"/>
  <c r="P690" i="7"/>
  <c r="P714" i="7"/>
  <c r="P738" i="7"/>
  <c r="P772" i="7"/>
  <c r="P805" i="7"/>
  <c r="P837" i="7"/>
  <c r="P854" i="7"/>
  <c r="P889" i="7"/>
  <c r="P921" i="7"/>
  <c r="P953" i="7"/>
  <c r="P1001" i="7"/>
  <c r="P9" i="7"/>
  <c r="O32" i="7"/>
  <c r="O48" i="7"/>
  <c r="O70" i="7"/>
  <c r="P92" i="7"/>
  <c r="P172" i="7"/>
  <c r="P201" i="7"/>
  <c r="P213" i="7"/>
  <c r="P225" i="7"/>
  <c r="P233" i="7"/>
  <c r="P253" i="7"/>
  <c r="P41" i="7"/>
  <c r="O79" i="7"/>
  <c r="P208" i="7"/>
  <c r="P236" i="7"/>
  <c r="P268" i="7"/>
  <c r="P300" i="7"/>
  <c r="P328" i="7"/>
  <c r="P364" i="7"/>
  <c r="P392" i="7"/>
  <c r="P424" i="7"/>
  <c r="P452" i="7"/>
  <c r="P524" i="7"/>
  <c r="P560" i="7"/>
  <c r="P596" i="7"/>
  <c r="P632" i="7"/>
  <c r="P674" i="7"/>
  <c r="P710" i="7"/>
  <c r="P742" i="7"/>
  <c r="P777" i="7"/>
  <c r="P821" i="7"/>
  <c r="P863" i="7"/>
  <c r="P893" i="7"/>
  <c r="P929" i="7"/>
  <c r="P1005" i="7"/>
  <c r="P11" i="7"/>
  <c r="O22" i="7"/>
  <c r="P47" i="7"/>
  <c r="O62" i="7"/>
  <c r="P76" i="7"/>
  <c r="P97" i="7"/>
  <c r="P188" i="7"/>
  <c r="P249" i="7"/>
  <c r="P33" i="7"/>
  <c r="O50" i="7"/>
  <c r="P63" i="7"/>
  <c r="P136" i="7"/>
  <c r="P196" i="7"/>
  <c r="P228" i="7"/>
  <c r="P260" i="7"/>
  <c r="P292" i="7"/>
  <c r="P324" i="7"/>
  <c r="P356" i="7"/>
  <c r="P396" i="7"/>
  <c r="P476" i="7"/>
  <c r="P508" i="7"/>
  <c r="P540" i="7"/>
  <c r="P572" i="7"/>
  <c r="P604" i="7"/>
  <c r="P636" i="7"/>
  <c r="P682" i="7"/>
  <c r="P718" i="7"/>
  <c r="P750" i="7"/>
  <c r="P785" i="7"/>
  <c r="P829" i="7"/>
  <c r="P867" i="7"/>
  <c r="P901" i="7"/>
  <c r="P937" i="7"/>
  <c r="P997" i="7"/>
  <c r="P13" i="7"/>
  <c r="O26" i="7"/>
  <c r="P39" i="7"/>
  <c r="P69" i="7"/>
  <c r="P101" i="7"/>
  <c r="P184" i="7"/>
  <c r="P56" i="7"/>
  <c r="O87" i="7"/>
  <c r="P216" i="7"/>
  <c r="P252" i="7"/>
  <c r="P280" i="7"/>
  <c r="P308" i="7"/>
  <c r="P344" i="7"/>
  <c r="P376" i="7"/>
  <c r="P408" i="7"/>
  <c r="P432" i="7"/>
  <c r="P464" i="7"/>
  <c r="P484" i="7"/>
  <c r="P496" i="7"/>
  <c r="P532" i="7"/>
  <c r="P556" i="7"/>
  <c r="P584" i="7"/>
  <c r="P612" i="7"/>
  <c r="P649" i="7"/>
  <c r="P662" i="7"/>
  <c r="P694" i="7"/>
  <c r="P726" i="7"/>
  <c r="P764" i="7"/>
  <c r="P793" i="7"/>
  <c r="P809" i="7"/>
  <c r="P841" i="7"/>
  <c r="P885" i="7"/>
  <c r="P917" i="7"/>
  <c r="P949" i="7"/>
  <c r="P977" i="7"/>
  <c r="O107" i="7"/>
  <c r="O111" i="7"/>
  <c r="O115" i="7"/>
  <c r="O119" i="7"/>
  <c r="O123" i="7"/>
  <c r="O127" i="7"/>
  <c r="O131" i="7"/>
  <c r="O135" i="7"/>
  <c r="O139" i="7"/>
  <c r="O143" i="7"/>
  <c r="O147" i="7"/>
  <c r="O151" i="7"/>
  <c r="O155" i="7"/>
  <c r="O159" i="7"/>
  <c r="O163" i="7"/>
  <c r="O167" i="7"/>
  <c r="O171" i="7"/>
  <c r="O175" i="7"/>
  <c r="O179" i="7"/>
  <c r="O183" i="7"/>
  <c r="O187" i="7"/>
  <c r="O191" i="7"/>
  <c r="O195" i="7"/>
  <c r="O199" i="7"/>
  <c r="O203" i="7"/>
  <c r="O207" i="7"/>
  <c r="O211" i="7"/>
  <c r="O215" i="7"/>
  <c r="O219" i="7"/>
  <c r="O223" i="7"/>
  <c r="O227" i="7"/>
  <c r="O231" i="7"/>
  <c r="O235" i="7"/>
  <c r="O239" i="7"/>
  <c r="O104" i="7"/>
  <c r="O108" i="7"/>
  <c r="O112" i="7"/>
  <c r="O116" i="7"/>
  <c r="O120" i="7"/>
  <c r="O124" i="7"/>
  <c r="O128" i="7"/>
  <c r="O132" i="7"/>
  <c r="O136" i="7"/>
  <c r="O140" i="7"/>
  <c r="O144" i="7"/>
  <c r="O148" i="7"/>
  <c r="O152" i="7"/>
  <c r="O156" i="7"/>
  <c r="O160" i="7"/>
  <c r="O164" i="7"/>
  <c r="O168" i="7"/>
  <c r="O172" i="7"/>
  <c r="O176" i="7"/>
  <c r="O180" i="7"/>
  <c r="O184" i="7"/>
  <c r="O188" i="7"/>
  <c r="O110" i="7"/>
  <c r="O114" i="7"/>
  <c r="O118" i="7"/>
  <c r="O122" i="7"/>
  <c r="O126" i="7"/>
  <c r="O130" i="7"/>
  <c r="O134" i="7"/>
  <c r="O138" i="7"/>
  <c r="O142" i="7"/>
  <c r="O121" i="7"/>
  <c r="O137" i="7"/>
  <c r="O150" i="7"/>
  <c r="O161" i="7"/>
  <c r="O182" i="7"/>
  <c r="O192" i="7"/>
  <c r="O200" i="7"/>
  <c r="O208" i="7"/>
  <c r="O216" i="7"/>
  <c r="O224" i="7"/>
  <c r="O232" i="7"/>
  <c r="O240" i="7"/>
  <c r="O253" i="7"/>
  <c r="O259" i="7"/>
  <c r="O266" i="7"/>
  <c r="O272" i="7"/>
  <c r="O278" i="7"/>
  <c r="O287" i="7"/>
  <c r="O296" i="7"/>
  <c r="O305" i="7"/>
  <c r="O310" i="7"/>
  <c r="O319" i="7"/>
  <c r="O328" i="7"/>
  <c r="O337" i="7"/>
  <c r="O342" i="7"/>
  <c r="O346" i="7"/>
  <c r="O350" i="7"/>
  <c r="O354" i="7"/>
  <c r="O358" i="7"/>
  <c r="O362" i="7"/>
  <c r="O366" i="7"/>
  <c r="O370" i="7"/>
  <c r="O162" i="7"/>
  <c r="O173" i="7"/>
  <c r="O193" i="7"/>
  <c r="O201" i="7"/>
  <c r="O209" i="7"/>
  <c r="O217" i="7"/>
  <c r="O225" i="7"/>
  <c r="O233" i="7"/>
  <c r="O241" i="7"/>
  <c r="O247" i="7"/>
  <c r="O254" i="7"/>
  <c r="O260" i="7"/>
  <c r="O273" i="7"/>
  <c r="O283" i="7"/>
  <c r="O292" i="7"/>
  <c r="O301" i="7"/>
  <c r="O306" i="7"/>
  <c r="O315" i="7"/>
  <c r="O324" i="7"/>
  <c r="O333" i="7"/>
  <c r="O338" i="7"/>
  <c r="O109" i="7"/>
  <c r="O125" i="7"/>
  <c r="O141" i="7"/>
  <c r="O153" i="7"/>
  <c r="O174" i="7"/>
  <c r="O185" i="7"/>
  <c r="O194" i="7"/>
  <c r="O202" i="7"/>
  <c r="O210" i="7"/>
  <c r="O218" i="7"/>
  <c r="O226" i="7"/>
  <c r="O234" i="7"/>
  <c r="O242" i="7"/>
  <c r="O248" i="7"/>
  <c r="O261" i="7"/>
  <c r="O267" i="7"/>
  <c r="O274" i="7"/>
  <c r="O279" i="7"/>
  <c r="O288" i="7"/>
  <c r="O297" i="7"/>
  <c r="O302" i="7"/>
  <c r="O311" i="7"/>
  <c r="O320" i="7"/>
  <c r="O329" i="7"/>
  <c r="O334" i="7"/>
  <c r="O343" i="7"/>
  <c r="O347" i="7"/>
  <c r="O154" i="7"/>
  <c r="O165" i="7"/>
  <c r="O186" i="7"/>
  <c r="O249" i="7"/>
  <c r="O255" i="7"/>
  <c r="O262" i="7"/>
  <c r="O268" i="7"/>
  <c r="O284" i="7"/>
  <c r="O293" i="7"/>
  <c r="O298" i="7"/>
  <c r="O307" i="7"/>
  <c r="O316" i="7"/>
  <c r="O325" i="7"/>
  <c r="O330" i="7"/>
  <c r="O339" i="7"/>
  <c r="O113" i="7"/>
  <c r="O129" i="7"/>
  <c r="O145" i="7"/>
  <c r="O166" i="7"/>
  <c r="O177" i="7"/>
  <c r="O196" i="7"/>
  <c r="O204" i="7"/>
  <c r="O212" i="7"/>
  <c r="O220" i="7"/>
  <c r="O228" i="7"/>
  <c r="O236" i="7"/>
  <c r="O243" i="7"/>
  <c r="O250" i="7"/>
  <c r="O256" i="7"/>
  <c r="O269" i="7"/>
  <c r="O275" i="7"/>
  <c r="O280" i="7"/>
  <c r="O289" i="7"/>
  <c r="O294" i="7"/>
  <c r="O303" i="7"/>
  <c r="O312" i="7"/>
  <c r="O321" i="7"/>
  <c r="O117" i="7"/>
  <c r="O133" i="7"/>
  <c r="O158" i="7"/>
  <c r="O169" i="7"/>
  <c r="O190" i="7"/>
  <c r="O198" i="7"/>
  <c r="O206" i="7"/>
  <c r="O214" i="7"/>
  <c r="O222" i="7"/>
  <c r="O230" i="7"/>
  <c r="O238" i="7"/>
  <c r="O245" i="7"/>
  <c r="O251" i="7"/>
  <c r="O258" i="7"/>
  <c r="O264" i="7"/>
  <c r="O281" i="7"/>
  <c r="O286" i="7"/>
  <c r="O295" i="7"/>
  <c r="O304" i="7"/>
  <c r="O313" i="7"/>
  <c r="O318" i="7"/>
  <c r="O327" i="7"/>
  <c r="O336" i="7"/>
  <c r="O345" i="7"/>
  <c r="O349" i="7"/>
  <c r="O353" i="7"/>
  <c r="O357" i="7"/>
  <c r="O361" i="7"/>
  <c r="O365" i="7"/>
  <c r="O369" i="7"/>
  <c r="O373" i="7"/>
  <c r="O377" i="7"/>
  <c r="O381" i="7"/>
  <c r="O385" i="7"/>
  <c r="O389" i="7"/>
  <c r="O393" i="7"/>
  <c r="O397" i="7"/>
  <c r="O401" i="7"/>
  <c r="O405" i="7"/>
  <c r="O409" i="7"/>
  <c r="O413" i="7"/>
  <c r="O417" i="7"/>
  <c r="O421" i="7"/>
  <c r="O425" i="7"/>
  <c r="O429" i="7"/>
  <c r="O433" i="7"/>
  <c r="O149" i="7"/>
  <c r="O252" i="7"/>
  <c r="O277" i="7"/>
  <c r="O314" i="7"/>
  <c r="O341" i="7"/>
  <c r="O352" i="7"/>
  <c r="O371" i="7"/>
  <c r="O382" i="7"/>
  <c r="O387" i="7"/>
  <c r="O398" i="7"/>
  <c r="O403" i="7"/>
  <c r="O414" i="7"/>
  <c r="O419" i="7"/>
  <c r="O430" i="7"/>
  <c r="O435" i="7"/>
  <c r="O440" i="7"/>
  <c r="O449" i="7"/>
  <c r="O458" i="7"/>
  <c r="O467" i="7"/>
  <c r="O157" i="7"/>
  <c r="O197" i="7"/>
  <c r="O229" i="7"/>
  <c r="O257" i="7"/>
  <c r="O299" i="7"/>
  <c r="O317" i="7"/>
  <c r="O331" i="7"/>
  <c r="O344" i="7"/>
  <c r="O359" i="7"/>
  <c r="O372" i="7"/>
  <c r="O388" i="7"/>
  <c r="O404" i="7"/>
  <c r="O420" i="7"/>
  <c r="O436" i="7"/>
  <c r="O445" i="7"/>
  <c r="O454" i="7"/>
  <c r="O463" i="7"/>
  <c r="O468" i="7"/>
  <c r="O477" i="7"/>
  <c r="O486" i="7"/>
  <c r="O495" i="7"/>
  <c r="O500" i="7"/>
  <c r="O509" i="7"/>
  <c r="O518" i="7"/>
  <c r="O527" i="7"/>
  <c r="O531" i="7"/>
  <c r="O535" i="7"/>
  <c r="O539" i="7"/>
  <c r="O543" i="7"/>
  <c r="O547" i="7"/>
  <c r="O551" i="7"/>
  <c r="O282" i="7"/>
  <c r="O300" i="7"/>
  <c r="O332" i="7"/>
  <c r="O360" i="7"/>
  <c r="O378" i="7"/>
  <c r="O383" i="7"/>
  <c r="O394" i="7"/>
  <c r="O399" i="7"/>
  <c r="O410" i="7"/>
  <c r="O415" i="7"/>
  <c r="O426" i="7"/>
  <c r="O431" i="7"/>
  <c r="O441" i="7"/>
  <c r="O450" i="7"/>
  <c r="O459" i="7"/>
  <c r="O464" i="7"/>
  <c r="O473" i="7"/>
  <c r="O482" i="7"/>
  <c r="O491" i="7"/>
  <c r="O496" i="7"/>
  <c r="O505" i="7"/>
  <c r="O514" i="7"/>
  <c r="O523" i="7"/>
  <c r="O205" i="7"/>
  <c r="O237" i="7"/>
  <c r="O263" i="7"/>
  <c r="O285" i="7"/>
  <c r="O322" i="7"/>
  <c r="O335" i="7"/>
  <c r="O367" i="7"/>
  <c r="O384" i="7"/>
  <c r="O400" i="7"/>
  <c r="O416" i="7"/>
  <c r="O432" i="7"/>
  <c r="O437" i="7"/>
  <c r="O446" i="7"/>
  <c r="O455" i="7"/>
  <c r="O460" i="7"/>
  <c r="O469" i="7"/>
  <c r="O478" i="7"/>
  <c r="O487" i="7"/>
  <c r="O492" i="7"/>
  <c r="O501" i="7"/>
  <c r="O510" i="7"/>
  <c r="O519" i="7"/>
  <c r="O524" i="7"/>
  <c r="O528" i="7"/>
  <c r="O532" i="7"/>
  <c r="O536" i="7"/>
  <c r="O540" i="7"/>
  <c r="O544" i="7"/>
  <c r="O548" i="7"/>
  <c r="O552" i="7"/>
  <c r="O556" i="7"/>
  <c r="O560" i="7"/>
  <c r="O564" i="7"/>
  <c r="O568" i="7"/>
  <c r="O572" i="7"/>
  <c r="O576" i="7"/>
  <c r="O580" i="7"/>
  <c r="O584" i="7"/>
  <c r="O588" i="7"/>
  <c r="O592" i="7"/>
  <c r="O596" i="7"/>
  <c r="O600" i="7"/>
  <c r="O604" i="7"/>
  <c r="O608" i="7"/>
  <c r="O612" i="7"/>
  <c r="O616" i="7"/>
  <c r="O170" i="7"/>
  <c r="O265" i="7"/>
  <c r="O323" i="7"/>
  <c r="O348" i="7"/>
  <c r="O355" i="7"/>
  <c r="O368" i="7"/>
  <c r="O374" i="7"/>
  <c r="O379" i="7"/>
  <c r="O390" i="7"/>
  <c r="O395" i="7"/>
  <c r="O406" i="7"/>
  <c r="O411" i="7"/>
  <c r="O422" i="7"/>
  <c r="O427" i="7"/>
  <c r="O442" i="7"/>
  <c r="O451" i="7"/>
  <c r="O456" i="7"/>
  <c r="O465" i="7"/>
  <c r="O181" i="7"/>
  <c r="O246" i="7"/>
  <c r="O271" i="7"/>
  <c r="O291" i="7"/>
  <c r="O309" i="7"/>
  <c r="O363" i="7"/>
  <c r="O375" i="7"/>
  <c r="O386" i="7"/>
  <c r="O391" i="7"/>
  <c r="O402" i="7"/>
  <c r="O407" i="7"/>
  <c r="O418" i="7"/>
  <c r="O423" i="7"/>
  <c r="O434" i="7"/>
  <c r="O443" i="7"/>
  <c r="O448" i="7"/>
  <c r="O457" i="7"/>
  <c r="O466" i="7"/>
  <c r="O475" i="7"/>
  <c r="O480" i="7"/>
  <c r="O489" i="7"/>
  <c r="O498" i="7"/>
  <c r="O507" i="7"/>
  <c r="O512" i="7"/>
  <c r="O521" i="7"/>
  <c r="O364" i="7"/>
  <c r="O408" i="7"/>
  <c r="O504" i="7"/>
  <c r="O513" i="7"/>
  <c r="O522" i="7"/>
  <c r="O530" i="7"/>
  <c r="O549" i="7"/>
  <c r="O555" i="7"/>
  <c r="O566" i="7"/>
  <c r="O571" i="7"/>
  <c r="O582" i="7"/>
  <c r="O587" i="7"/>
  <c r="O598" i="7"/>
  <c r="O603" i="7"/>
  <c r="O614" i="7"/>
  <c r="O619" i="7"/>
  <c r="O628" i="7"/>
  <c r="O637" i="7"/>
  <c r="O642" i="7"/>
  <c r="O651" i="7"/>
  <c r="O660" i="7"/>
  <c r="O669" i="7"/>
  <c r="O674" i="7"/>
  <c r="O270" i="7"/>
  <c r="O412" i="7"/>
  <c r="O452" i="7"/>
  <c r="O488" i="7"/>
  <c r="O497" i="7"/>
  <c r="O506" i="7"/>
  <c r="O515" i="7"/>
  <c r="O537" i="7"/>
  <c r="O550" i="7"/>
  <c r="O561" i="7"/>
  <c r="O577" i="7"/>
  <c r="O593" i="7"/>
  <c r="O609" i="7"/>
  <c r="O624" i="7"/>
  <c r="O633" i="7"/>
  <c r="O638" i="7"/>
  <c r="O647" i="7"/>
  <c r="O656" i="7"/>
  <c r="O665" i="7"/>
  <c r="O670" i="7"/>
  <c r="O679" i="7"/>
  <c r="O683" i="7"/>
  <c r="O687" i="7"/>
  <c r="O691" i="7"/>
  <c r="O695" i="7"/>
  <c r="O699" i="7"/>
  <c r="O703" i="7"/>
  <c r="O707" i="7"/>
  <c r="O711" i="7"/>
  <c r="O715" i="7"/>
  <c r="O719" i="7"/>
  <c r="O723" i="7"/>
  <c r="O727" i="7"/>
  <c r="O731" i="7"/>
  <c r="O735" i="7"/>
  <c r="O739" i="7"/>
  <c r="O743" i="7"/>
  <c r="O747" i="7"/>
  <c r="O751" i="7"/>
  <c r="O755" i="7"/>
  <c r="O759" i="7"/>
  <c r="O763" i="7"/>
  <c r="O767" i="7"/>
  <c r="O771" i="7"/>
  <c r="O775" i="7"/>
  <c r="O779" i="7"/>
  <c r="O783" i="7"/>
  <c r="O787" i="7"/>
  <c r="O791" i="7"/>
  <c r="O795" i="7"/>
  <c r="O799" i="7"/>
  <c r="O803" i="7"/>
  <c r="O807" i="7"/>
  <c r="O146" i="7"/>
  <c r="O276" i="7"/>
  <c r="O340" i="7"/>
  <c r="O392" i="7"/>
  <c r="O453" i="7"/>
  <c r="O470" i="7"/>
  <c r="O479" i="7"/>
  <c r="O516" i="7"/>
  <c r="O525" i="7"/>
  <c r="O538" i="7"/>
  <c r="O562" i="7"/>
  <c r="O567" i="7"/>
  <c r="O578" i="7"/>
  <c r="O583" i="7"/>
  <c r="O594" i="7"/>
  <c r="O599" i="7"/>
  <c r="O610" i="7"/>
  <c r="O615" i="7"/>
  <c r="O620" i="7"/>
  <c r="O629" i="7"/>
  <c r="O634" i="7"/>
  <c r="O643" i="7"/>
  <c r="O652" i="7"/>
  <c r="O661" i="7"/>
  <c r="O666" i="7"/>
  <c r="O675" i="7"/>
  <c r="O178" i="7"/>
  <c r="O290" i="7"/>
  <c r="O396" i="7"/>
  <c r="O438" i="7"/>
  <c r="O471" i="7"/>
  <c r="O508" i="7"/>
  <c r="O517" i="7"/>
  <c r="O526" i="7"/>
  <c r="O545" i="7"/>
  <c r="O557" i="7"/>
  <c r="O573" i="7"/>
  <c r="O589" i="7"/>
  <c r="O605" i="7"/>
  <c r="O625" i="7"/>
  <c r="O630" i="7"/>
  <c r="O639" i="7"/>
  <c r="O648" i="7"/>
  <c r="O657" i="7"/>
  <c r="O662" i="7"/>
  <c r="O671" i="7"/>
  <c r="O680" i="7"/>
  <c r="O684" i="7"/>
  <c r="O688" i="7"/>
  <c r="O692" i="7"/>
  <c r="O696" i="7"/>
  <c r="O700" i="7"/>
  <c r="O704" i="7"/>
  <c r="O708" i="7"/>
  <c r="O712" i="7"/>
  <c r="O189" i="7"/>
  <c r="O351" i="7"/>
  <c r="O376" i="7"/>
  <c r="O439" i="7"/>
  <c r="O472" i="7"/>
  <c r="O481" i="7"/>
  <c r="O490" i="7"/>
  <c r="O499" i="7"/>
  <c r="O533" i="7"/>
  <c r="O546" i="7"/>
  <c r="O558" i="7"/>
  <c r="O563" i="7"/>
  <c r="O574" i="7"/>
  <c r="O579" i="7"/>
  <c r="O590" i="7"/>
  <c r="O595" i="7"/>
  <c r="O606" i="7"/>
  <c r="O611" i="7"/>
  <c r="O621" i="7"/>
  <c r="O626" i="7"/>
  <c r="O635" i="7"/>
  <c r="O644" i="7"/>
  <c r="O653" i="7"/>
  <c r="O658" i="7"/>
  <c r="O667" i="7"/>
  <c r="O676" i="7"/>
  <c r="O221" i="7"/>
  <c r="O424" i="7"/>
  <c r="O444" i="7"/>
  <c r="O462" i="7"/>
  <c r="O484" i="7"/>
  <c r="O493" i="7"/>
  <c r="O502" i="7"/>
  <c r="O511" i="7"/>
  <c r="O541" i="7"/>
  <c r="O554" i="7"/>
  <c r="O559" i="7"/>
  <c r="O570" i="7"/>
  <c r="O575" i="7"/>
  <c r="O586" i="7"/>
  <c r="O591" i="7"/>
  <c r="O602" i="7"/>
  <c r="O607" i="7"/>
  <c r="O618" i="7"/>
  <c r="O627" i="7"/>
  <c r="O636" i="7"/>
  <c r="O645" i="7"/>
  <c r="O650" i="7"/>
  <c r="O659" i="7"/>
  <c r="O668" i="7"/>
  <c r="O677" i="7"/>
  <c r="O244" i="7"/>
  <c r="O476" i="7"/>
  <c r="O542" i="7"/>
  <c r="O565" i="7"/>
  <c r="O646" i="7"/>
  <c r="O664" i="7"/>
  <c r="O681" i="7"/>
  <c r="O702" i="7"/>
  <c r="O713" i="7"/>
  <c r="O721" i="7"/>
  <c r="O729" i="7"/>
  <c r="O737" i="7"/>
  <c r="O745" i="7"/>
  <c r="O758" i="7"/>
  <c r="O764" i="7"/>
  <c r="O777" i="7"/>
  <c r="O790" i="7"/>
  <c r="O796" i="7"/>
  <c r="O809" i="7"/>
  <c r="O825" i="7"/>
  <c r="O841" i="7"/>
  <c r="O846" i="7"/>
  <c r="O855" i="7"/>
  <c r="O864" i="7"/>
  <c r="O873" i="7"/>
  <c r="O878" i="7"/>
  <c r="O887" i="7"/>
  <c r="O896" i="7"/>
  <c r="O900" i="7"/>
  <c r="O904" i="7"/>
  <c r="O908" i="7"/>
  <c r="O912" i="7"/>
  <c r="O916" i="7"/>
  <c r="O920" i="7"/>
  <c r="O924" i="7"/>
  <c r="O928" i="7"/>
  <c r="O932" i="7"/>
  <c r="O936" i="7"/>
  <c r="O940" i="7"/>
  <c r="O944" i="7"/>
  <c r="O948" i="7"/>
  <c r="O952" i="7"/>
  <c r="O956" i="7"/>
  <c r="O960" i="7"/>
  <c r="O964" i="7"/>
  <c r="O968" i="7"/>
  <c r="O972" i="7"/>
  <c r="O976" i="7"/>
  <c r="O980" i="7"/>
  <c r="O984" i="7"/>
  <c r="O988" i="7"/>
  <c r="O992" i="7"/>
  <c r="O996" i="7"/>
  <c r="O308" i="7"/>
  <c r="O483" i="7"/>
  <c r="O520" i="7"/>
  <c r="O569" i="7"/>
  <c r="O631" i="7"/>
  <c r="O649" i="7"/>
  <c r="O682" i="7"/>
  <c r="O693" i="7"/>
  <c r="O714" i="7"/>
  <c r="O722" i="7"/>
  <c r="O730" i="7"/>
  <c r="O738" i="7"/>
  <c r="O746" i="7"/>
  <c r="O752" i="7"/>
  <c r="O765" i="7"/>
  <c r="O778" i="7"/>
  <c r="O784" i="7"/>
  <c r="O797" i="7"/>
  <c r="O810" i="7"/>
  <c r="O815" i="7"/>
  <c r="O820" i="7"/>
  <c r="O826" i="7"/>
  <c r="O831" i="7"/>
  <c r="O836" i="7"/>
  <c r="O842" i="7"/>
  <c r="O851" i="7"/>
  <c r="O860" i="7"/>
  <c r="O869" i="7"/>
  <c r="O874" i="7"/>
  <c r="O883" i="7"/>
  <c r="O892" i="7"/>
  <c r="O326" i="7"/>
  <c r="O428" i="7"/>
  <c r="O485" i="7"/>
  <c r="O613" i="7"/>
  <c r="O632" i="7"/>
  <c r="O694" i="7"/>
  <c r="O705" i="7"/>
  <c r="O753" i="7"/>
  <c r="O766" i="7"/>
  <c r="O772" i="7"/>
  <c r="O785" i="7"/>
  <c r="O798" i="7"/>
  <c r="O804" i="7"/>
  <c r="O821" i="7"/>
  <c r="O837" i="7"/>
  <c r="O847" i="7"/>
  <c r="O856" i="7"/>
  <c r="O865" i="7"/>
  <c r="O870" i="7"/>
  <c r="O879" i="7"/>
  <c r="O888" i="7"/>
  <c r="O897" i="7"/>
  <c r="O901" i="7"/>
  <c r="O356" i="7"/>
  <c r="O553" i="7"/>
  <c r="O617" i="7"/>
  <c r="O654" i="7"/>
  <c r="O672" i="7"/>
  <c r="O685" i="7"/>
  <c r="O706" i="7"/>
  <c r="O716" i="7"/>
  <c r="O724" i="7"/>
  <c r="O732" i="7"/>
  <c r="O740" i="7"/>
  <c r="O754" i="7"/>
  <c r="O760" i="7"/>
  <c r="O773" i="7"/>
  <c r="O786" i="7"/>
  <c r="O792" i="7"/>
  <c r="O805" i="7"/>
  <c r="O811" i="7"/>
  <c r="O816" i="7"/>
  <c r="O822" i="7"/>
  <c r="O827" i="7"/>
  <c r="O832" i="7"/>
  <c r="O838" i="7"/>
  <c r="O843" i="7"/>
  <c r="O852" i="7"/>
  <c r="O861" i="7"/>
  <c r="O866" i="7"/>
  <c r="O875" i="7"/>
  <c r="O884" i="7"/>
  <c r="O893" i="7"/>
  <c r="O447" i="7"/>
  <c r="O494" i="7"/>
  <c r="O529" i="7"/>
  <c r="O597" i="7"/>
  <c r="O655" i="7"/>
  <c r="O673" i="7"/>
  <c r="O686" i="7"/>
  <c r="O697" i="7"/>
  <c r="O717" i="7"/>
  <c r="O725" i="7"/>
  <c r="O733" i="7"/>
  <c r="O741" i="7"/>
  <c r="O748" i="7"/>
  <c r="O761" i="7"/>
  <c r="O774" i="7"/>
  <c r="O780" i="7"/>
  <c r="O793" i="7"/>
  <c r="O806" i="7"/>
  <c r="O817" i="7"/>
  <c r="O833" i="7"/>
  <c r="O848" i="7"/>
  <c r="O857" i="7"/>
  <c r="O862" i="7"/>
  <c r="O871" i="7"/>
  <c r="O880" i="7"/>
  <c r="O889" i="7"/>
  <c r="O894" i="7"/>
  <c r="O898" i="7"/>
  <c r="O902" i="7"/>
  <c r="O906" i="7"/>
  <c r="O910" i="7"/>
  <c r="O380" i="7"/>
  <c r="O461" i="7"/>
  <c r="O534" i="7"/>
  <c r="O601" i="7"/>
  <c r="O622" i="7"/>
  <c r="O640" i="7"/>
  <c r="O698" i="7"/>
  <c r="O709" i="7"/>
  <c r="O718" i="7"/>
  <c r="O726" i="7"/>
  <c r="O734" i="7"/>
  <c r="O742" i="7"/>
  <c r="O749" i="7"/>
  <c r="O762" i="7"/>
  <c r="O768" i="7"/>
  <c r="O781" i="7"/>
  <c r="O794" i="7"/>
  <c r="O800" i="7"/>
  <c r="O812" i="7"/>
  <c r="O818" i="7"/>
  <c r="O823" i="7"/>
  <c r="O828" i="7"/>
  <c r="O834" i="7"/>
  <c r="O839" i="7"/>
  <c r="O844" i="7"/>
  <c r="O853" i="7"/>
  <c r="O858" i="7"/>
  <c r="O867" i="7"/>
  <c r="O876" i="7"/>
  <c r="O885" i="7"/>
  <c r="O890" i="7"/>
  <c r="O641" i="7"/>
  <c r="O788" i="7"/>
  <c r="O813" i="7"/>
  <c r="O854" i="7"/>
  <c r="O872" i="7"/>
  <c r="O905" i="7"/>
  <c r="O915" i="7"/>
  <c r="O923" i="7"/>
  <c r="O931" i="7"/>
  <c r="O939" i="7"/>
  <c r="O947" i="7"/>
  <c r="O955" i="7"/>
  <c r="O963" i="7"/>
  <c r="O971" i="7"/>
  <c r="O979" i="7"/>
  <c r="O986" i="7"/>
  <c r="O1009" i="7"/>
  <c r="O1025" i="7"/>
  <c r="O1041" i="7"/>
  <c r="O1056" i="7"/>
  <c r="O1065" i="7"/>
  <c r="O1070" i="7"/>
  <c r="O701" i="7"/>
  <c r="O736" i="7"/>
  <c r="O789" i="7"/>
  <c r="O814" i="7"/>
  <c r="O835" i="7"/>
  <c r="O891" i="7"/>
  <c r="O907" i="7"/>
  <c r="O993" i="7"/>
  <c r="O999" i="7"/>
  <c r="O1004" i="7"/>
  <c r="O1010" i="7"/>
  <c r="O1015" i="7"/>
  <c r="O1020" i="7"/>
  <c r="O1026" i="7"/>
  <c r="O1031" i="7"/>
  <c r="O1036" i="7"/>
  <c r="O1042" i="7"/>
  <c r="O1047" i="7"/>
  <c r="O1052" i="7"/>
  <c r="O1061" i="7"/>
  <c r="O1066" i="7"/>
  <c r="O1075" i="7"/>
  <c r="O1079" i="7"/>
  <c r="O1083" i="7"/>
  <c r="O1087" i="7"/>
  <c r="O1091" i="7"/>
  <c r="O1095" i="7"/>
  <c r="O1099" i="7"/>
  <c r="O1103" i="7"/>
  <c r="O1107" i="7"/>
  <c r="O1111" i="7"/>
  <c r="O1115" i="7"/>
  <c r="O1119" i="7"/>
  <c r="O1123" i="7"/>
  <c r="O1127" i="7"/>
  <c r="O1131" i="7"/>
  <c r="O1135" i="7"/>
  <c r="O1139" i="7"/>
  <c r="O1143" i="7"/>
  <c r="O1147" i="7"/>
  <c r="O1151" i="7"/>
  <c r="O1155" i="7"/>
  <c r="O1159" i="7"/>
  <c r="O581" i="7"/>
  <c r="O710" i="7"/>
  <c r="O769" i="7"/>
  <c r="O895" i="7"/>
  <c r="O917" i="7"/>
  <c r="O925" i="7"/>
  <c r="O933" i="7"/>
  <c r="O941" i="7"/>
  <c r="O949" i="7"/>
  <c r="O957" i="7"/>
  <c r="O965" i="7"/>
  <c r="O973" i="7"/>
  <c r="O981" i="7"/>
  <c r="O987" i="7"/>
  <c r="O994" i="7"/>
  <c r="O1005" i="7"/>
  <c r="O1021" i="7"/>
  <c r="O1037" i="7"/>
  <c r="O1057" i="7"/>
  <c r="O1062" i="7"/>
  <c r="O1071" i="7"/>
  <c r="O474" i="7"/>
  <c r="O585" i="7"/>
  <c r="O663" i="7"/>
  <c r="O744" i="7"/>
  <c r="O770" i="7"/>
  <c r="O819" i="7"/>
  <c r="O840" i="7"/>
  <c r="O859" i="7"/>
  <c r="O877" i="7"/>
  <c r="O909" i="7"/>
  <c r="O918" i="7"/>
  <c r="O926" i="7"/>
  <c r="O934" i="7"/>
  <c r="O942" i="7"/>
  <c r="O950" i="7"/>
  <c r="O958" i="7"/>
  <c r="O966" i="7"/>
  <c r="O974" i="7"/>
  <c r="O982" i="7"/>
  <c r="O1000" i="7"/>
  <c r="O1006" i="7"/>
  <c r="O1011" i="7"/>
  <c r="O1016" i="7"/>
  <c r="O1022" i="7"/>
  <c r="O1027" i="7"/>
  <c r="O1032" i="7"/>
  <c r="O1038" i="7"/>
  <c r="O1043" i="7"/>
  <c r="O1048" i="7"/>
  <c r="O1053" i="7"/>
  <c r="O1058" i="7"/>
  <c r="O1067" i="7"/>
  <c r="O1076" i="7"/>
  <c r="O1080" i="7"/>
  <c r="O1084" i="7"/>
  <c r="O1088" i="7"/>
  <c r="O1092" i="7"/>
  <c r="O1096" i="7"/>
  <c r="O1100" i="7"/>
  <c r="O1104" i="7"/>
  <c r="O1108" i="7"/>
  <c r="O1112" i="7"/>
  <c r="O1116" i="7"/>
  <c r="O1120" i="7"/>
  <c r="O1124" i="7"/>
  <c r="O1128" i="7"/>
  <c r="O1132" i="7"/>
  <c r="O1136" i="7"/>
  <c r="O1140" i="7"/>
  <c r="O1144" i="7"/>
  <c r="O1148" i="7"/>
  <c r="O1152" i="7"/>
  <c r="O1156" i="7"/>
  <c r="O1160" i="7"/>
  <c r="O503" i="7"/>
  <c r="O678" i="7"/>
  <c r="O750" i="7"/>
  <c r="O801" i="7"/>
  <c r="O863" i="7"/>
  <c r="O881" i="7"/>
  <c r="O899" i="7"/>
  <c r="O911" i="7"/>
  <c r="O919" i="7"/>
  <c r="O927" i="7"/>
  <c r="O935" i="7"/>
  <c r="O943" i="7"/>
  <c r="O951" i="7"/>
  <c r="O959" i="7"/>
  <c r="O967" i="7"/>
  <c r="O975" i="7"/>
  <c r="O989" i="7"/>
  <c r="O995" i="7"/>
  <c r="O1001" i="7"/>
  <c r="O1017" i="7"/>
  <c r="O1033" i="7"/>
  <c r="O1049" i="7"/>
  <c r="O1054" i="7"/>
  <c r="O1063" i="7"/>
  <c r="O623" i="7"/>
  <c r="O689" i="7"/>
  <c r="O756" i="7"/>
  <c r="O782" i="7"/>
  <c r="O829" i="7"/>
  <c r="O849" i="7"/>
  <c r="O886" i="7"/>
  <c r="O903" i="7"/>
  <c r="O913" i="7"/>
  <c r="O921" i="7"/>
  <c r="O929" i="7"/>
  <c r="O937" i="7"/>
  <c r="O945" i="7"/>
  <c r="O953" i="7"/>
  <c r="O961" i="7"/>
  <c r="O969" i="7"/>
  <c r="O977" i="7"/>
  <c r="O997" i="7"/>
  <c r="O1013" i="7"/>
  <c r="O1029" i="7"/>
  <c r="O1045" i="7"/>
  <c r="O1055" i="7"/>
  <c r="O1064" i="7"/>
  <c r="O1073" i="7"/>
  <c r="O757" i="7"/>
  <c r="O850" i="7"/>
  <c r="O914" i="7"/>
  <c r="O946" i="7"/>
  <c r="O978" i="7"/>
  <c r="O1003" i="7"/>
  <c r="O1024" i="7"/>
  <c r="O1046" i="7"/>
  <c r="O1077" i="7"/>
  <c r="O1098" i="7"/>
  <c r="O1109" i="7"/>
  <c r="O1129" i="7"/>
  <c r="O1137" i="7"/>
  <c r="O1145" i="7"/>
  <c r="O1153" i="7"/>
  <c r="O1161" i="7"/>
  <c r="O1167" i="7"/>
  <c r="O1172" i="7"/>
  <c r="O1177" i="7"/>
  <c r="O1183" i="7"/>
  <c r="O1188" i="7"/>
  <c r="O1193" i="7"/>
  <c r="O1199" i="7"/>
  <c r="O1204" i="7"/>
  <c r="O1213" i="7"/>
  <c r="O1222" i="7"/>
  <c r="O1227" i="7"/>
  <c r="O1236" i="7"/>
  <c r="O1245" i="7"/>
  <c r="O1254" i="7"/>
  <c r="O1379" i="7"/>
  <c r="O1391" i="7"/>
  <c r="O1399" i="7"/>
  <c r="O1407" i="7"/>
  <c r="O1150" i="7"/>
  <c r="O1207" i="7"/>
  <c r="O776" i="7"/>
  <c r="O983" i="7"/>
  <c r="O1007" i="7"/>
  <c r="O1028" i="7"/>
  <c r="O1050" i="7"/>
  <c r="O1078" i="7"/>
  <c r="O1089" i="7"/>
  <c r="O1110" i="7"/>
  <c r="O1121" i="7"/>
  <c r="O1130" i="7"/>
  <c r="O1138" i="7"/>
  <c r="O1146" i="7"/>
  <c r="O1154" i="7"/>
  <c r="O1162" i="7"/>
  <c r="O1178" i="7"/>
  <c r="O1194" i="7"/>
  <c r="O1209" i="7"/>
  <c r="O1218" i="7"/>
  <c r="O1223" i="7"/>
  <c r="O1232" i="7"/>
  <c r="O1241" i="7"/>
  <c r="O1250" i="7"/>
  <c r="O1255" i="7"/>
  <c r="O1259" i="7"/>
  <c r="O1263" i="7"/>
  <c r="O1267" i="7"/>
  <c r="O1271" i="7"/>
  <c r="O1275" i="7"/>
  <c r="O1279" i="7"/>
  <c r="O1283" i="7"/>
  <c r="O1287" i="7"/>
  <c r="O1291" i="7"/>
  <c r="O1295" i="7"/>
  <c r="O1299" i="7"/>
  <c r="O1303" i="7"/>
  <c r="O1307" i="7"/>
  <c r="O1311" i="7"/>
  <c r="O1315" i="7"/>
  <c r="O1319" i="7"/>
  <c r="O1323" i="7"/>
  <c r="O1327" i="7"/>
  <c r="O1331" i="7"/>
  <c r="O1335" i="7"/>
  <c r="O1339" i="7"/>
  <c r="O1343" i="7"/>
  <c r="O1347" i="7"/>
  <c r="O1351" i="7"/>
  <c r="O1355" i="7"/>
  <c r="O1359" i="7"/>
  <c r="O1363" i="7"/>
  <c r="O1367" i="7"/>
  <c r="O1371" i="7"/>
  <c r="O1375" i="7"/>
  <c r="O1383" i="7"/>
  <c r="O1387" i="7"/>
  <c r="O1395" i="7"/>
  <c r="O1403" i="7"/>
  <c r="O1411" i="7"/>
  <c r="O1356" i="7"/>
  <c r="O1372" i="7"/>
  <c r="O1384" i="7"/>
  <c r="O1388" i="7"/>
  <c r="O1400" i="7"/>
  <c r="O1408" i="7"/>
  <c r="O868" i="7"/>
  <c r="O922" i="7"/>
  <c r="O954" i="7"/>
  <c r="O985" i="7"/>
  <c r="O1008" i="7"/>
  <c r="O1030" i="7"/>
  <c r="O1051" i="7"/>
  <c r="O1068" i="7"/>
  <c r="O1090" i="7"/>
  <c r="O1101" i="7"/>
  <c r="O1122" i="7"/>
  <c r="O1163" i="7"/>
  <c r="O1168" i="7"/>
  <c r="O1173" i="7"/>
  <c r="O1179" i="7"/>
  <c r="O1184" i="7"/>
  <c r="O1189" i="7"/>
  <c r="O1195" i="7"/>
  <c r="O1200" i="7"/>
  <c r="O1205" i="7"/>
  <c r="O1214" i="7"/>
  <c r="O1219" i="7"/>
  <c r="O1228" i="7"/>
  <c r="O1237" i="7"/>
  <c r="O1246" i="7"/>
  <c r="O1251" i="7"/>
  <c r="O1360" i="7"/>
  <c r="O1376" i="7"/>
  <c r="O1396" i="7"/>
  <c r="O1412" i="7"/>
  <c r="O1134" i="7"/>
  <c r="O802" i="7"/>
  <c r="O882" i="7"/>
  <c r="O990" i="7"/>
  <c r="O1012" i="7"/>
  <c r="O1034" i="7"/>
  <c r="O1069" i="7"/>
  <c r="O1081" i="7"/>
  <c r="O1102" i="7"/>
  <c r="O1113" i="7"/>
  <c r="O1174" i="7"/>
  <c r="O1190" i="7"/>
  <c r="O1210" i="7"/>
  <c r="O1215" i="7"/>
  <c r="O1224" i="7"/>
  <c r="O1233" i="7"/>
  <c r="O1242" i="7"/>
  <c r="O1247" i="7"/>
  <c r="O1256" i="7"/>
  <c r="O1260" i="7"/>
  <c r="O1264" i="7"/>
  <c r="O1268" i="7"/>
  <c r="O1272" i="7"/>
  <c r="O1276" i="7"/>
  <c r="O1280" i="7"/>
  <c r="O1284" i="7"/>
  <c r="O1288" i="7"/>
  <c r="O1292" i="7"/>
  <c r="O1296" i="7"/>
  <c r="O1300" i="7"/>
  <c r="O1304" i="7"/>
  <c r="O1308" i="7"/>
  <c r="O1312" i="7"/>
  <c r="O1316" i="7"/>
  <c r="O1320" i="7"/>
  <c r="O1324" i="7"/>
  <c r="O1328" i="7"/>
  <c r="O1332" i="7"/>
  <c r="O1336" i="7"/>
  <c r="O1340" i="7"/>
  <c r="O1344" i="7"/>
  <c r="O1348" i="7"/>
  <c r="O1352" i="7"/>
  <c r="O1364" i="7"/>
  <c r="O1368" i="7"/>
  <c r="O1380" i="7"/>
  <c r="O1392" i="7"/>
  <c r="O1404" i="7"/>
  <c r="O1039" i="7"/>
  <c r="O1158" i="7"/>
  <c r="O1186" i="7"/>
  <c r="O690" i="7"/>
  <c r="O808" i="7"/>
  <c r="O930" i="7"/>
  <c r="O962" i="7"/>
  <c r="O991" i="7"/>
  <c r="O1014" i="7"/>
  <c r="O1035" i="7"/>
  <c r="O1072" i="7"/>
  <c r="O1082" i="7"/>
  <c r="O1093" i="7"/>
  <c r="O1114" i="7"/>
  <c r="O1125" i="7"/>
  <c r="O1133" i="7"/>
  <c r="O1141" i="7"/>
  <c r="O1149" i="7"/>
  <c r="O1157" i="7"/>
  <c r="O1164" i="7"/>
  <c r="O1169" i="7"/>
  <c r="O1175" i="7"/>
  <c r="O1180" i="7"/>
  <c r="O1185" i="7"/>
  <c r="O1191" i="7"/>
  <c r="O1196" i="7"/>
  <c r="O1201" i="7"/>
  <c r="O1206" i="7"/>
  <c r="O1211" i="7"/>
  <c r="O1220" i="7"/>
  <c r="O1229" i="7"/>
  <c r="O1238" i="7"/>
  <c r="O1243" i="7"/>
  <c r="O1252" i="7"/>
  <c r="O720" i="7"/>
  <c r="O824" i="7"/>
  <c r="O1018" i="7"/>
  <c r="O1059" i="7"/>
  <c r="O1094" i="7"/>
  <c r="O1105" i="7"/>
  <c r="O1126" i="7"/>
  <c r="O1142" i="7"/>
  <c r="O1170" i="7"/>
  <c r="O213" i="7"/>
  <c r="O728" i="7"/>
  <c r="O830" i="7"/>
  <c r="O938" i="7"/>
  <c r="O970" i="7"/>
  <c r="O998" i="7"/>
  <c r="O1019" i="7"/>
  <c r="O1040" i="7"/>
  <c r="O1060" i="7"/>
  <c r="O1074" i="7"/>
  <c r="O1085" i="7"/>
  <c r="O1106" i="7"/>
  <c r="O1117" i="7"/>
  <c r="O1165" i="7"/>
  <c r="O1171" i="7"/>
  <c r="O1176" i="7"/>
  <c r="O1181" i="7"/>
  <c r="O1187" i="7"/>
  <c r="O1192" i="7"/>
  <c r="O1197" i="7"/>
  <c r="O1203" i="7"/>
  <c r="O1212" i="7"/>
  <c r="O1221" i="7"/>
  <c r="O1230" i="7"/>
  <c r="O1235" i="7"/>
  <c r="O1244" i="7"/>
  <c r="O1253" i="7"/>
  <c r="O845" i="7"/>
  <c r="O1002" i="7"/>
  <c r="O1023" i="7"/>
  <c r="O1044" i="7"/>
  <c r="O1086" i="7"/>
  <c r="O1097" i="7"/>
  <c r="O1118" i="7"/>
  <c r="O1166" i="7"/>
  <c r="O1182" i="7"/>
  <c r="O1198" i="7"/>
  <c r="O1208" i="7"/>
  <c r="O1217" i="7"/>
  <c r="O1226" i="7"/>
  <c r="O1231" i="7"/>
  <c r="O1240" i="7"/>
  <c r="O1262" i="7"/>
  <c r="O1278" i="7"/>
  <c r="O1294" i="7"/>
  <c r="O1310" i="7"/>
  <c r="O1326" i="7"/>
  <c r="O1342" i="7"/>
  <c r="O1358" i="7"/>
  <c r="O1390" i="7"/>
  <c r="O1216" i="7"/>
  <c r="O1248" i="7"/>
  <c r="O1265" i="7"/>
  <c r="O1281" i="7"/>
  <c r="O1297" i="7"/>
  <c r="O1313" i="7"/>
  <c r="O1329" i="7"/>
  <c r="O1345" i="7"/>
  <c r="O1361" i="7"/>
  <c r="O1377" i="7"/>
  <c r="O1393" i="7"/>
  <c r="O1409" i="7"/>
  <c r="O1346" i="7"/>
  <c r="O1378" i="7"/>
  <c r="O1410" i="7"/>
  <c r="O1285" i="7"/>
  <c r="O1301" i="7"/>
  <c r="O1333" i="7"/>
  <c r="O1349" i="7"/>
  <c r="O1381" i="7"/>
  <c r="O1413" i="7"/>
  <c r="O1337" i="7"/>
  <c r="O1385" i="7"/>
  <c r="O1249" i="7"/>
  <c r="O1266" i="7"/>
  <c r="O1282" i="7"/>
  <c r="O1298" i="7"/>
  <c r="O1314" i="7"/>
  <c r="O1330" i="7"/>
  <c r="O1362" i="7"/>
  <c r="O1394" i="7"/>
  <c r="O1269" i="7"/>
  <c r="O1317" i="7"/>
  <c r="O1365" i="7"/>
  <c r="O1257" i="7"/>
  <c r="O1225" i="7"/>
  <c r="O1397" i="7"/>
  <c r="O1289" i="7"/>
  <c r="O1321" i="7"/>
  <c r="O1369" i="7"/>
  <c r="O1406" i="7"/>
  <c r="O1270" i="7"/>
  <c r="O1286" i="7"/>
  <c r="O1302" i="7"/>
  <c r="O1318" i="7"/>
  <c r="O1334" i="7"/>
  <c r="O1350" i="7"/>
  <c r="O1366" i="7"/>
  <c r="O1382" i="7"/>
  <c r="O1398" i="7"/>
  <c r="O1414" i="7"/>
  <c r="O1234" i="7"/>
  <c r="O1273" i="7"/>
  <c r="O1305" i="7"/>
  <c r="O1353" i="7"/>
  <c r="O1401" i="7"/>
  <c r="O1239" i="7"/>
  <c r="O1258" i="7"/>
  <c r="O1274" i="7"/>
  <c r="O1290" i="7"/>
  <c r="O1306" i="7"/>
  <c r="O1322" i="7"/>
  <c r="O1338" i="7"/>
  <c r="O1354" i="7"/>
  <c r="O1370" i="7"/>
  <c r="O1386" i="7"/>
  <c r="O1402" i="7"/>
  <c r="O1202" i="7"/>
  <c r="O1261" i="7"/>
  <c r="O1277" i="7"/>
  <c r="O1293" i="7"/>
  <c r="O1309" i="7"/>
  <c r="O1325" i="7"/>
  <c r="O1341" i="7"/>
  <c r="O1357" i="7"/>
  <c r="O1373" i="7"/>
  <c r="O1389" i="7"/>
  <c r="O1405" i="7"/>
  <c r="O1374" i="7"/>
  <c r="O20" i="7"/>
  <c r="O19" i="7"/>
  <c r="O105" i="7"/>
  <c r="O16" i="7"/>
  <c r="P31" i="7"/>
  <c r="O77" i="7"/>
  <c r="O93" i="7"/>
  <c r="P138" i="7"/>
  <c r="P209" i="7"/>
  <c r="P221" i="7"/>
  <c r="P229" i="7"/>
  <c r="P241" i="7"/>
  <c r="P257" i="7"/>
  <c r="P55" i="7"/>
  <c r="O63" i="7"/>
  <c r="P62" i="7"/>
  <c r="O71" i="7"/>
  <c r="P70" i="7"/>
  <c r="O78" i="7"/>
  <c r="P77" i="7"/>
  <c r="O86" i="7"/>
  <c r="P85" i="7"/>
  <c r="O94" i="7"/>
  <c r="P93" i="7"/>
  <c r="O99" i="7"/>
  <c r="O103" i="7"/>
  <c r="P122" i="7"/>
  <c r="P261" i="7"/>
  <c r="P277" i="7"/>
  <c r="P293" i="7"/>
  <c r="P309" i="7"/>
  <c r="P329" i="7"/>
  <c r="P345" i="7"/>
  <c r="P361" i="7"/>
  <c r="P377" i="7"/>
  <c r="P401" i="7"/>
  <c r="P417" i="7"/>
  <c r="P437" i="7"/>
  <c r="P453" i="7"/>
  <c r="P473" i="7"/>
  <c r="P485" i="7"/>
  <c r="P501" i="7"/>
  <c r="P521" i="7"/>
  <c r="P529" i="7"/>
  <c r="P545" i="7"/>
  <c r="P561" i="7"/>
  <c r="P577" i="7"/>
  <c r="P597" i="7"/>
  <c r="P609" i="7"/>
  <c r="P629" i="7"/>
  <c r="P641" i="7"/>
  <c r="P645" i="7"/>
  <c r="P659" i="7"/>
  <c r="P667" i="7"/>
  <c r="P671" i="7"/>
  <c r="P683" i="7"/>
  <c r="P687" i="7"/>
  <c r="P695" i="7"/>
  <c r="P699" i="7"/>
  <c r="P707" i="7"/>
  <c r="P711" i="7"/>
  <c r="P719" i="7"/>
  <c r="P723" i="7"/>
  <c r="P731" i="7"/>
  <c r="P739" i="7"/>
  <c r="P752" i="7"/>
  <c r="P756" i="7"/>
  <c r="P765" i="7"/>
  <c r="P774" i="7"/>
  <c r="P782" i="7"/>
  <c r="P790" i="7"/>
  <c r="P798" i="7"/>
  <c r="P802" i="7"/>
  <c r="P806" i="7"/>
  <c r="P814" i="7"/>
  <c r="P826" i="7"/>
  <c r="P834" i="7"/>
  <c r="P838" i="7"/>
  <c r="P850" i="7"/>
  <c r="P859" i="7"/>
  <c r="P872" i="7"/>
  <c r="P886" i="7"/>
  <c r="P894" i="7"/>
  <c r="P902" i="7"/>
  <c r="P910" i="7"/>
  <c r="P918" i="7"/>
  <c r="P926" i="7"/>
  <c r="P934" i="7"/>
  <c r="P942" i="7"/>
  <c r="P990" i="7"/>
  <c r="P1006" i="7"/>
  <c r="P1014" i="7"/>
  <c r="P1026" i="7"/>
  <c r="P1054" i="7"/>
  <c r="P1066" i="7"/>
  <c r="P1074" i="7"/>
  <c r="P1082" i="7"/>
  <c r="P1090" i="7"/>
  <c r="P1102" i="7"/>
  <c r="P1114" i="7"/>
  <c r="P1142" i="7"/>
  <c r="P1146" i="7"/>
  <c r="P1150" i="7"/>
  <c r="P1162" i="7"/>
  <c r="P1170" i="7"/>
  <c r="P1178" i="7"/>
  <c r="P1186" i="7"/>
  <c r="P1194" i="7"/>
  <c r="P1202" i="7"/>
  <c r="P1206" i="7"/>
  <c r="P1210" i="7"/>
  <c r="P1218" i="7"/>
  <c r="P1222" i="7"/>
  <c r="P1226" i="7"/>
  <c r="P1230" i="7"/>
  <c r="P1234" i="7"/>
  <c r="P1238" i="7"/>
  <c r="P1242" i="7"/>
  <c r="P1246" i="7"/>
  <c r="P1250" i="7"/>
  <c r="P1254" i="7"/>
  <c r="P1258" i="7"/>
  <c r="P1262" i="7"/>
  <c r="P1266" i="7"/>
  <c r="P1270" i="7"/>
  <c r="P1278" i="7"/>
  <c r="P1286" i="7"/>
  <c r="P1294" i="7"/>
  <c r="P1302" i="7"/>
  <c r="P1318" i="7"/>
  <c r="P1326" i="7"/>
  <c r="P1334" i="7"/>
  <c r="P1342" i="7"/>
  <c r="P425" i="7"/>
  <c r="P525" i="7"/>
  <c r="P675" i="7"/>
  <c r="P727" i="7"/>
  <c r="P735" i="7"/>
  <c r="P743" i="7"/>
  <c r="P747" i="7"/>
  <c r="P760" i="7"/>
  <c r="P769" i="7"/>
  <c r="P778" i="7"/>
  <c r="P786" i="7"/>
  <c r="P794" i="7"/>
  <c r="P810" i="7"/>
  <c r="P818" i="7"/>
  <c r="P822" i="7"/>
  <c r="P830" i="7"/>
  <c r="P842" i="7"/>
  <c r="P846" i="7"/>
  <c r="P855" i="7"/>
  <c r="P864" i="7"/>
  <c r="P868" i="7"/>
  <c r="P877" i="7"/>
  <c r="P881" i="7"/>
  <c r="P890" i="7"/>
  <c r="P898" i="7"/>
  <c r="P906" i="7"/>
  <c r="P914" i="7"/>
  <c r="P922" i="7"/>
  <c r="P930" i="7"/>
  <c r="P938" i="7"/>
  <c r="P946" i="7"/>
  <c r="P950" i="7"/>
  <c r="P954" i="7"/>
  <c r="P958" i="7"/>
  <c r="P962" i="7"/>
  <c r="P966" i="7"/>
  <c r="P970" i="7"/>
  <c r="P974" i="7"/>
  <c r="P978" i="7"/>
  <c r="P982" i="7"/>
  <c r="P986" i="7"/>
  <c r="P994" i="7"/>
  <c r="P998" i="7"/>
  <c r="P1002" i="7"/>
  <c r="P1010" i="7"/>
  <c r="P1018" i="7"/>
  <c r="P1022" i="7"/>
  <c r="P1030" i="7"/>
  <c r="P1034" i="7"/>
  <c r="P1038" i="7"/>
  <c r="P1042" i="7"/>
  <c r="P1046" i="7"/>
  <c r="P1050" i="7"/>
  <c r="P1058" i="7"/>
  <c r="P1062" i="7"/>
  <c r="P1070" i="7"/>
  <c r="P1078" i="7"/>
  <c r="P1086" i="7"/>
  <c r="P1094" i="7"/>
  <c r="P1098" i="7"/>
  <c r="P1106" i="7"/>
  <c r="P1110" i="7"/>
  <c r="P1118" i="7"/>
  <c r="P1122" i="7"/>
  <c r="P1126" i="7"/>
  <c r="P1130" i="7"/>
  <c r="P1134" i="7"/>
  <c r="P1138" i="7"/>
  <c r="P1154" i="7"/>
  <c r="P1158" i="7"/>
  <c r="P1166" i="7"/>
  <c r="P1174" i="7"/>
  <c r="P1182" i="7"/>
  <c r="P1190" i="7"/>
  <c r="P1198" i="7"/>
  <c r="P1214" i="7"/>
  <c r="P1310" i="7"/>
  <c r="P16" i="7"/>
  <c r="P20" i="7"/>
  <c r="P24" i="7"/>
  <c r="O31" i="7"/>
  <c r="P30" i="7"/>
  <c r="O39" i="7"/>
  <c r="P38" i="7"/>
  <c r="O47" i="7"/>
  <c r="P46" i="7"/>
  <c r="P273" i="7"/>
  <c r="P289" i="7"/>
  <c r="P301" i="7"/>
  <c r="P317" i="7"/>
  <c r="P325" i="7"/>
  <c r="P341" i="7"/>
  <c r="P357" i="7"/>
  <c r="P373" i="7"/>
  <c r="P393" i="7"/>
  <c r="P409" i="7"/>
  <c r="P429" i="7"/>
  <c r="P445" i="7"/>
  <c r="P461" i="7"/>
  <c r="P481" i="7"/>
  <c r="P497" i="7"/>
  <c r="P509" i="7"/>
  <c r="P541" i="7"/>
  <c r="P557" i="7"/>
  <c r="P569" i="7"/>
  <c r="P589" i="7"/>
  <c r="P605" i="7"/>
  <c r="P617" i="7"/>
  <c r="P633" i="7"/>
  <c r="P654" i="7"/>
  <c r="P679" i="7"/>
  <c r="P715" i="7"/>
  <c r="O4" i="7"/>
  <c r="O6" i="7"/>
  <c r="O10" i="7"/>
  <c r="O12" i="7"/>
  <c r="O14" i="7"/>
  <c r="O17" i="7"/>
  <c r="O23" i="7"/>
  <c r="P29" i="7"/>
  <c r="P37" i="7"/>
  <c r="P45" i="7"/>
  <c r="P53" i="7"/>
  <c r="P59" i="7"/>
  <c r="P67" i="7"/>
  <c r="P74" i="7"/>
  <c r="O83" i="7"/>
  <c r="P82" i="7"/>
  <c r="P90" i="7"/>
  <c r="P96" i="7"/>
  <c r="P100" i="7"/>
  <c r="P123" i="7"/>
  <c r="P178" i="7"/>
  <c r="P186" i="7"/>
  <c r="P194" i="7"/>
  <c r="P198" i="7"/>
  <c r="P202" i="7"/>
  <c r="P206" i="7"/>
  <c r="P210" i="7"/>
  <c r="P214" i="7"/>
  <c r="P218" i="7"/>
  <c r="P222" i="7"/>
  <c r="P226" i="7"/>
  <c r="P230" i="7"/>
  <c r="P234" i="7"/>
  <c r="P238" i="7"/>
  <c r="P242" i="7"/>
  <c r="P246" i="7"/>
  <c r="P250" i="7"/>
  <c r="P254" i="7"/>
  <c r="P258" i="7"/>
  <c r="P262" i="7"/>
  <c r="P266" i="7"/>
  <c r="P270" i="7"/>
  <c r="P274" i="7"/>
  <c r="P278" i="7"/>
  <c r="P282" i="7"/>
  <c r="P286" i="7"/>
  <c r="P290" i="7"/>
  <c r="P294" i="7"/>
  <c r="P298" i="7"/>
  <c r="P302" i="7"/>
  <c r="P306" i="7"/>
  <c r="P310" i="7"/>
  <c r="P314" i="7"/>
  <c r="P318" i="7"/>
  <c r="P322" i="7"/>
  <c r="P326" i="7"/>
  <c r="P330" i="7"/>
  <c r="P334" i="7"/>
  <c r="P338" i="7"/>
  <c r="P342" i="7"/>
  <c r="P346" i="7"/>
  <c r="P350" i="7"/>
  <c r="P354" i="7"/>
  <c r="P358" i="7"/>
  <c r="P362" i="7"/>
  <c r="P366" i="7"/>
  <c r="P370" i="7"/>
  <c r="P374" i="7"/>
  <c r="P378" i="7"/>
  <c r="P382" i="7"/>
  <c r="P386" i="7"/>
  <c r="P390" i="7"/>
  <c r="P394" i="7"/>
  <c r="P398" i="7"/>
  <c r="P402" i="7"/>
  <c r="P406" i="7"/>
  <c r="P410" i="7"/>
  <c r="P414" i="7"/>
  <c r="P418" i="7"/>
  <c r="P422" i="7"/>
  <c r="P426" i="7"/>
  <c r="P430" i="7"/>
  <c r="P434" i="7"/>
  <c r="P438" i="7"/>
  <c r="P442" i="7"/>
  <c r="P446" i="7"/>
  <c r="P450" i="7"/>
  <c r="P454" i="7"/>
  <c r="P458" i="7"/>
  <c r="P462" i="7"/>
  <c r="P466" i="7"/>
  <c r="P470" i="7"/>
  <c r="P474" i="7"/>
  <c r="P478" i="7"/>
  <c r="P482" i="7"/>
  <c r="P486" i="7"/>
  <c r="P490" i="7"/>
  <c r="P494" i="7"/>
  <c r="P498" i="7"/>
  <c r="P502" i="7"/>
  <c r="P506" i="7"/>
  <c r="P510" i="7"/>
  <c r="P514" i="7"/>
  <c r="P518" i="7"/>
  <c r="P522" i="7"/>
  <c r="P526" i="7"/>
  <c r="P530" i="7"/>
  <c r="P534" i="7"/>
  <c r="P538" i="7"/>
  <c r="P542" i="7"/>
  <c r="P546" i="7"/>
  <c r="P550" i="7"/>
  <c r="P554" i="7"/>
  <c r="P558" i="7"/>
  <c r="P562" i="7"/>
  <c r="P566" i="7"/>
  <c r="P570" i="7"/>
  <c r="P574" i="7"/>
  <c r="P578" i="7"/>
  <c r="P582" i="7"/>
  <c r="P586" i="7"/>
  <c r="P590" i="7"/>
  <c r="P594" i="7"/>
  <c r="P598" i="7"/>
  <c r="P602" i="7"/>
  <c r="P606" i="7"/>
  <c r="P610" i="7"/>
  <c r="P614" i="7"/>
  <c r="P618" i="7"/>
  <c r="P622" i="7"/>
  <c r="P626" i="7"/>
  <c r="P630" i="7"/>
  <c r="P634" i="7"/>
  <c r="P638" i="7"/>
  <c r="P642" i="7"/>
  <c r="P646" i="7"/>
  <c r="P651" i="7"/>
  <c r="P655" i="7"/>
  <c r="P660" i="7"/>
  <c r="P664" i="7"/>
  <c r="P668" i="7"/>
  <c r="P672" i="7"/>
  <c r="P676" i="7"/>
  <c r="P680" i="7"/>
  <c r="P265" i="7"/>
  <c r="P281" i="7"/>
  <c r="P297" i="7"/>
  <c r="P313" i="7"/>
  <c r="P333" i="7"/>
  <c r="P349" i="7"/>
  <c r="P365" i="7"/>
  <c r="P381" i="7"/>
  <c r="P405" i="7"/>
  <c r="P421" i="7"/>
  <c r="P441" i="7"/>
  <c r="P457" i="7"/>
  <c r="P469" i="7"/>
  <c r="P489" i="7"/>
  <c r="P505" i="7"/>
  <c r="P517" i="7"/>
  <c r="P533" i="7"/>
  <c r="P549" i="7"/>
  <c r="P565" i="7"/>
  <c r="P581" i="7"/>
  <c r="P593" i="7"/>
  <c r="P613" i="7"/>
  <c r="P625" i="7"/>
  <c r="P637" i="7"/>
  <c r="P650" i="7"/>
  <c r="P663" i="7"/>
  <c r="P703" i="7"/>
  <c r="O8" i="7"/>
  <c r="O27" i="7"/>
  <c r="O30" i="7"/>
  <c r="O38" i="7"/>
  <c r="O46" i="7"/>
  <c r="O54" i="7"/>
  <c r="O60" i="7"/>
  <c r="O68" i="7"/>
  <c r="O75" i="7"/>
  <c r="O91" i="7"/>
  <c r="P4" i="7"/>
  <c r="Q4" i="7" s="1"/>
  <c r="P6" i="7"/>
  <c r="P8" i="7"/>
  <c r="P10" i="7"/>
  <c r="P12" i="7"/>
  <c r="P14" i="7"/>
  <c r="P17" i="7"/>
  <c r="P21" i="7"/>
  <c r="P25" i="7"/>
  <c r="P28" i="7"/>
  <c r="O37" i="7"/>
  <c r="P36" i="7"/>
  <c r="O45" i="7"/>
  <c r="P44" i="7"/>
  <c r="O53" i="7"/>
  <c r="P52" i="7"/>
  <c r="O59" i="7"/>
  <c r="P58" i="7"/>
  <c r="O67" i="7"/>
  <c r="P66" i="7"/>
  <c r="O74" i="7"/>
  <c r="P73" i="7"/>
  <c r="O82" i="7"/>
  <c r="P81" i="7"/>
  <c r="O90" i="7"/>
  <c r="P89" i="7"/>
  <c r="O97" i="7"/>
  <c r="O101" i="7"/>
  <c r="P105" i="7"/>
  <c r="P121" i="7"/>
  <c r="P137" i="7"/>
  <c r="P195" i="7"/>
  <c r="P203" i="7"/>
  <c r="P211" i="7"/>
  <c r="P219" i="7"/>
  <c r="P227" i="7"/>
  <c r="P235" i="7"/>
  <c r="P243" i="7"/>
  <c r="P251" i="7"/>
  <c r="P259" i="7"/>
  <c r="P267" i="7"/>
  <c r="P279" i="7"/>
  <c r="P287" i="7"/>
  <c r="P295" i="7"/>
  <c r="P303" i="7"/>
  <c r="P311" i="7"/>
  <c r="P319" i="7"/>
  <c r="P327" i="7"/>
  <c r="P335" i="7"/>
  <c r="P343" i="7"/>
  <c r="P351" i="7"/>
  <c r="P359" i="7"/>
  <c r="P367" i="7"/>
  <c r="P379" i="7"/>
  <c r="P455" i="7"/>
  <c r="P459" i="7"/>
  <c r="P463" i="7"/>
  <c r="P467" i="7"/>
  <c r="P471" i="7"/>
  <c r="P475" i="7"/>
  <c r="P479" i="7"/>
  <c r="P483" i="7"/>
  <c r="P487" i="7"/>
  <c r="P491" i="7"/>
  <c r="P495" i="7"/>
  <c r="P499" i="7"/>
  <c r="P503" i="7"/>
  <c r="P507" i="7"/>
  <c r="P511" i="7"/>
  <c r="P515" i="7"/>
  <c r="P519" i="7"/>
  <c r="P523" i="7"/>
  <c r="P527" i="7"/>
  <c r="P531" i="7"/>
  <c r="P535" i="7"/>
  <c r="P539" i="7"/>
  <c r="P543" i="7"/>
  <c r="P547" i="7"/>
  <c r="P551" i="7"/>
  <c r="P555" i="7"/>
  <c r="P559" i="7"/>
  <c r="P563" i="7"/>
  <c r="P567" i="7"/>
  <c r="P571" i="7"/>
  <c r="P575" i="7"/>
  <c r="P579" i="7"/>
  <c r="P583" i="7"/>
  <c r="P587" i="7"/>
  <c r="P591" i="7"/>
  <c r="P595" i="7"/>
  <c r="P599" i="7"/>
  <c r="P603" i="7"/>
  <c r="P607" i="7"/>
  <c r="P611" i="7"/>
  <c r="P615" i="7"/>
  <c r="P619" i="7"/>
  <c r="P623" i="7"/>
  <c r="P627" i="7"/>
  <c r="P631" i="7"/>
  <c r="P635" i="7"/>
  <c r="P639" i="7"/>
  <c r="P643" i="7"/>
  <c r="P269" i="7"/>
  <c r="P285" i="7"/>
  <c r="P305" i="7"/>
  <c r="P321" i="7"/>
  <c r="P337" i="7"/>
  <c r="P353" i="7"/>
  <c r="P369" i="7"/>
  <c r="P385" i="7"/>
  <c r="P397" i="7"/>
  <c r="P413" i="7"/>
  <c r="P433" i="7"/>
  <c r="P449" i="7"/>
  <c r="P465" i="7"/>
  <c r="P477" i="7"/>
  <c r="P493" i="7"/>
  <c r="P513" i="7"/>
  <c r="P537" i="7"/>
  <c r="P553" i="7"/>
  <c r="P573" i="7"/>
  <c r="P585" i="7"/>
  <c r="P601" i="7"/>
  <c r="P621" i="7"/>
  <c r="P691" i="7"/>
  <c r="P1414" i="7"/>
  <c r="P1413" i="7"/>
  <c r="P1401" i="7"/>
  <c r="P1411" i="7"/>
  <c r="P1406" i="7"/>
  <c r="P1409" i="7"/>
  <c r="P1407" i="7"/>
  <c r="P1402" i="7"/>
  <c r="P1405" i="7"/>
  <c r="P1410" i="7"/>
  <c r="P1403" i="7"/>
  <c r="P1404" i="7"/>
  <c r="P1412" i="7"/>
  <c r="P1408" i="7"/>
  <c r="P862" i="7"/>
  <c r="Q862" i="7" s="1"/>
  <c r="P773" i="7"/>
  <c r="Q773" i="7" s="1"/>
  <c r="P884" i="7"/>
  <c r="P873" i="7"/>
  <c r="P647" i="7"/>
  <c r="P658" i="7"/>
  <c r="V658" i="7" s="1"/>
  <c r="P751" i="7"/>
  <c r="P762" i="7"/>
  <c r="P851" i="7"/>
  <c r="O24" i="7"/>
  <c r="O28" i="7"/>
  <c r="O29" i="7"/>
  <c r="O36" i="7"/>
  <c r="P35" i="7"/>
  <c r="O44" i="7"/>
  <c r="P43" i="7"/>
  <c r="O52" i="7"/>
  <c r="P51" i="7"/>
  <c r="P57" i="7"/>
  <c r="O66" i="7"/>
  <c r="P65" i="7"/>
  <c r="O73" i="7"/>
  <c r="P72" i="7"/>
  <c r="O81" i="7"/>
  <c r="P80" i="7"/>
  <c r="O89" i="7"/>
  <c r="P88" i="7"/>
  <c r="P95" i="7"/>
  <c r="P99" i="7"/>
  <c r="P119" i="7"/>
  <c r="P176" i="7"/>
  <c r="P192" i="7"/>
  <c r="P199" i="7"/>
  <c r="P207" i="7"/>
  <c r="P215" i="7"/>
  <c r="P223" i="7"/>
  <c r="P231" i="7"/>
  <c r="P239" i="7"/>
  <c r="P247" i="7"/>
  <c r="P255" i="7"/>
  <c r="P263" i="7"/>
  <c r="P271" i="7"/>
  <c r="P275" i="7"/>
  <c r="P283" i="7"/>
  <c r="P291" i="7"/>
  <c r="P299" i="7"/>
  <c r="P307" i="7"/>
  <c r="P315" i="7"/>
  <c r="P323" i="7"/>
  <c r="P331" i="7"/>
  <c r="P339" i="7"/>
  <c r="P347" i="7"/>
  <c r="P355" i="7"/>
  <c r="P363" i="7"/>
  <c r="P371" i="7"/>
  <c r="P375" i="7"/>
  <c r="P383" i="7"/>
  <c r="P387" i="7"/>
  <c r="P391" i="7"/>
  <c r="P395" i="7"/>
  <c r="P399" i="7"/>
  <c r="P403" i="7"/>
  <c r="P407" i="7"/>
  <c r="P411" i="7"/>
  <c r="P415" i="7"/>
  <c r="P419" i="7"/>
  <c r="P423" i="7"/>
  <c r="P427" i="7"/>
  <c r="P431" i="7"/>
  <c r="P435" i="7"/>
  <c r="P439" i="7"/>
  <c r="P443" i="7"/>
  <c r="P447" i="7"/>
  <c r="P451" i="7"/>
  <c r="O15" i="7"/>
  <c r="O18" i="7"/>
  <c r="P22" i="7"/>
  <c r="P26" i="7"/>
  <c r="P27" i="7"/>
  <c r="O35" i="7"/>
  <c r="P34" i="7"/>
  <c r="O43" i="7"/>
  <c r="P42" i="7"/>
  <c r="O51" i="7"/>
  <c r="P50" i="7"/>
  <c r="O58" i="7"/>
  <c r="O65" i="7"/>
  <c r="P64" i="7"/>
  <c r="P71" i="7"/>
  <c r="O80" i="7"/>
  <c r="P79" i="7"/>
  <c r="O88" i="7"/>
  <c r="P87" i="7"/>
  <c r="O96" i="7"/>
  <c r="O100" i="7"/>
  <c r="P102" i="7"/>
  <c r="O106" i="7"/>
  <c r="P107" i="7"/>
  <c r="P109" i="7"/>
  <c r="P111" i="7"/>
  <c r="P113" i="7"/>
  <c r="P115" i="7"/>
  <c r="P117" i="7"/>
  <c r="P126" i="7"/>
  <c r="P128" i="7"/>
  <c r="P130" i="7"/>
  <c r="P132" i="7"/>
  <c r="P1105" i="7"/>
  <c r="P1109" i="7"/>
  <c r="P1113" i="7"/>
  <c r="P1117" i="7"/>
  <c r="P1121" i="7"/>
  <c r="P1125" i="7"/>
  <c r="P1129" i="7"/>
  <c r="P1133" i="7"/>
  <c r="P1137" i="7"/>
  <c r="P1141" i="7"/>
  <c r="P1145" i="7"/>
  <c r="P1149" i="7"/>
  <c r="P1153" i="7"/>
  <c r="P1157" i="7"/>
  <c r="P1161" i="7"/>
  <c r="P1165" i="7"/>
  <c r="P1169" i="7"/>
  <c r="P1173" i="7"/>
  <c r="P1177" i="7"/>
  <c r="P1181" i="7"/>
  <c r="P1185" i="7"/>
  <c r="P1189" i="7"/>
  <c r="P1193" i="7"/>
  <c r="P1197" i="7"/>
  <c r="P1201" i="7"/>
  <c r="P1205" i="7"/>
  <c r="P1209" i="7"/>
  <c r="P1213" i="7"/>
  <c r="P1217" i="7"/>
  <c r="P1221" i="7"/>
  <c r="P1225" i="7"/>
  <c r="P1229" i="7"/>
  <c r="P1233" i="7"/>
  <c r="P1237" i="7"/>
  <c r="P1241" i="7"/>
  <c r="P1245" i="7"/>
  <c r="P1249" i="7"/>
  <c r="P1253" i="7"/>
  <c r="P1257" i="7"/>
  <c r="P1261" i="7"/>
  <c r="P1265" i="7"/>
  <c r="P1269" i="7"/>
  <c r="P1276" i="7"/>
  <c r="P1284" i="7"/>
  <c r="P1292" i="7"/>
  <c r="P1300" i="7"/>
  <c r="P1308" i="7"/>
  <c r="P1316" i="7"/>
  <c r="P1324" i="7"/>
  <c r="P1332" i="7"/>
  <c r="P1340" i="7"/>
  <c r="P1348" i="7"/>
  <c r="P1356" i="7"/>
  <c r="P1364" i="7"/>
  <c r="P1372" i="7"/>
  <c r="P1380" i="7"/>
  <c r="P1388" i="7"/>
  <c r="P1396" i="7"/>
  <c r="P177" i="7"/>
  <c r="P185" i="7"/>
  <c r="P193" i="7"/>
  <c r="P1277" i="7"/>
  <c r="P1285" i="7"/>
  <c r="P1293" i="7"/>
  <c r="P1301" i="7"/>
  <c r="P1309" i="7"/>
  <c r="P1317" i="7"/>
  <c r="P1325" i="7"/>
  <c r="P1333" i="7"/>
  <c r="P1341" i="7"/>
  <c r="P1349" i="7"/>
  <c r="P1357" i="7"/>
  <c r="P1365" i="7"/>
  <c r="P1373" i="7"/>
  <c r="P1381" i="7"/>
  <c r="P1389" i="7"/>
  <c r="P1397" i="7"/>
  <c r="P1350" i="7"/>
  <c r="P1358" i="7"/>
  <c r="P1366" i="7"/>
  <c r="P1374" i="7"/>
  <c r="P1382" i="7"/>
  <c r="P1390" i="7"/>
  <c r="P1398" i="7"/>
  <c r="O55" i="7"/>
  <c r="P54" i="7"/>
  <c r="O61" i="7"/>
  <c r="P60" i="7"/>
  <c r="O69" i="7"/>
  <c r="P68" i="7"/>
  <c r="O76" i="7"/>
  <c r="P75" i="7"/>
  <c r="O84" i="7"/>
  <c r="P83" i="7"/>
  <c r="O92" i="7"/>
  <c r="P91" i="7"/>
  <c r="O98" i="7"/>
  <c r="O102" i="7"/>
  <c r="P103" i="7"/>
  <c r="P108" i="7"/>
  <c r="P110" i="7"/>
  <c r="P112" i="7"/>
  <c r="P114" i="7"/>
  <c r="P116" i="7"/>
  <c r="P118" i="7"/>
  <c r="P125" i="7"/>
  <c r="P127" i="7"/>
  <c r="P129" i="7"/>
  <c r="P131" i="7"/>
  <c r="P133" i="7"/>
  <c r="P135" i="7"/>
  <c r="P140" i="7"/>
  <c r="P142" i="7"/>
  <c r="P144" i="7"/>
  <c r="P146" i="7"/>
  <c r="P148" i="7"/>
  <c r="P150" i="7"/>
  <c r="P152" i="7"/>
  <c r="P154" i="7"/>
  <c r="P156" i="7"/>
  <c r="P158" i="7"/>
  <c r="P160" i="7"/>
  <c r="P162" i="7"/>
  <c r="P164" i="7"/>
  <c r="P166" i="7"/>
  <c r="P168" i="7"/>
  <c r="P170" i="7"/>
  <c r="P175" i="7"/>
  <c r="P183" i="7"/>
  <c r="P191" i="7"/>
  <c r="P1271" i="7"/>
  <c r="P1279" i="7"/>
  <c r="P1287" i="7"/>
  <c r="P1295" i="7"/>
  <c r="P1303" i="7"/>
  <c r="P1311" i="7"/>
  <c r="P1319" i="7"/>
  <c r="P1327" i="7"/>
  <c r="P1335" i="7"/>
  <c r="P1343" i="7"/>
  <c r="P1351" i="7"/>
  <c r="P1359" i="7"/>
  <c r="P1367" i="7"/>
  <c r="P1375" i="7"/>
  <c r="P1383" i="7"/>
  <c r="P1391" i="7"/>
  <c r="P1399" i="7"/>
  <c r="P684" i="7"/>
  <c r="P688" i="7"/>
  <c r="P692" i="7"/>
  <c r="P696" i="7"/>
  <c r="P700" i="7"/>
  <c r="P704" i="7"/>
  <c r="P708" i="7"/>
  <c r="P712" i="7"/>
  <c r="P716" i="7"/>
  <c r="P720" i="7"/>
  <c r="P724" i="7"/>
  <c r="P728" i="7"/>
  <c r="P732" i="7"/>
  <c r="P736" i="7"/>
  <c r="P740" i="7"/>
  <c r="P744" i="7"/>
  <c r="P748" i="7"/>
  <c r="P753" i="7"/>
  <c r="P757" i="7"/>
  <c r="P761" i="7"/>
  <c r="P766" i="7"/>
  <c r="P770" i="7"/>
  <c r="P775" i="7"/>
  <c r="P779" i="7"/>
  <c r="P783" i="7"/>
  <c r="P787" i="7"/>
  <c r="P791" i="7"/>
  <c r="P795" i="7"/>
  <c r="P799" i="7"/>
  <c r="P803" i="7"/>
  <c r="P807" i="7"/>
  <c r="P811" i="7"/>
  <c r="P815" i="7"/>
  <c r="P819" i="7"/>
  <c r="P823" i="7"/>
  <c r="P827" i="7"/>
  <c r="P831" i="7"/>
  <c r="P835" i="7"/>
  <c r="P839" i="7"/>
  <c r="P843" i="7"/>
  <c r="P847" i="7"/>
  <c r="P852" i="7"/>
  <c r="P856" i="7"/>
  <c r="P860" i="7"/>
  <c r="P865" i="7"/>
  <c r="P869" i="7"/>
  <c r="P874" i="7"/>
  <c r="P878" i="7"/>
  <c r="P882" i="7"/>
  <c r="P887" i="7"/>
  <c r="P891" i="7"/>
  <c r="P895" i="7"/>
  <c r="P899" i="7"/>
  <c r="P903" i="7"/>
  <c r="P907" i="7"/>
  <c r="P911" i="7"/>
  <c r="P915" i="7"/>
  <c r="P919" i="7"/>
  <c r="P923" i="7"/>
  <c r="P927" i="7"/>
  <c r="P931" i="7"/>
  <c r="P935" i="7"/>
  <c r="P939" i="7"/>
  <c r="P943" i="7"/>
  <c r="P947" i="7"/>
  <c r="P951" i="7"/>
  <c r="P955" i="7"/>
  <c r="P959" i="7"/>
  <c r="P963" i="7"/>
  <c r="P967" i="7"/>
  <c r="P971" i="7"/>
  <c r="P975" i="7"/>
  <c r="P979" i="7"/>
  <c r="P983" i="7"/>
  <c r="P987" i="7"/>
  <c r="P991" i="7"/>
  <c r="P995" i="7"/>
  <c r="P999" i="7"/>
  <c r="P1003" i="7"/>
  <c r="P1007" i="7"/>
  <c r="P1011" i="7"/>
  <c r="P1015" i="7"/>
  <c r="P1019" i="7"/>
  <c r="P1023" i="7"/>
  <c r="P1027" i="7"/>
  <c r="P1031" i="7"/>
  <c r="P1035" i="7"/>
  <c r="P1039" i="7"/>
  <c r="P1043" i="7"/>
  <c r="P1047" i="7"/>
  <c r="P1051" i="7"/>
  <c r="P1055" i="7"/>
  <c r="P1059" i="7"/>
  <c r="P1063" i="7"/>
  <c r="P1067" i="7"/>
  <c r="P1071" i="7"/>
  <c r="P1075" i="7"/>
  <c r="P1079" i="7"/>
  <c r="P1083" i="7"/>
  <c r="P1087" i="7"/>
  <c r="P1091" i="7"/>
  <c r="P1095" i="7"/>
  <c r="P1099" i="7"/>
  <c r="P1103" i="7"/>
  <c r="P1107" i="7"/>
  <c r="P1111" i="7"/>
  <c r="P1115" i="7"/>
  <c r="P1119" i="7"/>
  <c r="P1123" i="7"/>
  <c r="P1127" i="7"/>
  <c r="P1131" i="7"/>
  <c r="P1135" i="7"/>
  <c r="P1139" i="7"/>
  <c r="P1143" i="7"/>
  <c r="P1147" i="7"/>
  <c r="P1151" i="7"/>
  <c r="P1155" i="7"/>
  <c r="P1159" i="7"/>
  <c r="P1163" i="7"/>
  <c r="P1167" i="7"/>
  <c r="P1171" i="7"/>
  <c r="P1175" i="7"/>
  <c r="P1179" i="7"/>
  <c r="P1183" i="7"/>
  <c r="P1187" i="7"/>
  <c r="P1191" i="7"/>
  <c r="P1195" i="7"/>
  <c r="P1199" i="7"/>
  <c r="P1203" i="7"/>
  <c r="P1207" i="7"/>
  <c r="P1211" i="7"/>
  <c r="P1215" i="7"/>
  <c r="P1219" i="7"/>
  <c r="P1223" i="7"/>
  <c r="P1227" i="7"/>
  <c r="P1231" i="7"/>
  <c r="P1235" i="7"/>
  <c r="P1239" i="7"/>
  <c r="P1243" i="7"/>
  <c r="P1247" i="7"/>
  <c r="P1251" i="7"/>
  <c r="P1255" i="7"/>
  <c r="P1259" i="7"/>
  <c r="P1263" i="7"/>
  <c r="P1267" i="7"/>
  <c r="P1272" i="7"/>
  <c r="P1280" i="7"/>
  <c r="P1288" i="7"/>
  <c r="P1296" i="7"/>
  <c r="P1304" i="7"/>
  <c r="P1312" i="7"/>
  <c r="P1320" i="7"/>
  <c r="P1328" i="7"/>
  <c r="P1336" i="7"/>
  <c r="P1344" i="7"/>
  <c r="P1352" i="7"/>
  <c r="P1360" i="7"/>
  <c r="P1368" i="7"/>
  <c r="P1376" i="7"/>
  <c r="P1384" i="7"/>
  <c r="P1392" i="7"/>
  <c r="P1400" i="7"/>
  <c r="P173" i="7"/>
  <c r="P181" i="7"/>
  <c r="P189" i="7"/>
  <c r="P1273" i="7"/>
  <c r="P1281" i="7"/>
  <c r="P1289" i="7"/>
  <c r="P1297" i="7"/>
  <c r="P1305" i="7"/>
  <c r="P1313" i="7"/>
  <c r="P1321" i="7"/>
  <c r="P1329" i="7"/>
  <c r="P1337" i="7"/>
  <c r="P1345" i="7"/>
  <c r="P1353" i="7"/>
  <c r="P1361" i="7"/>
  <c r="P1369" i="7"/>
  <c r="P1377" i="7"/>
  <c r="P1385" i="7"/>
  <c r="P1393" i="7"/>
  <c r="P648" i="7"/>
  <c r="P652" i="7"/>
  <c r="P656" i="7"/>
  <c r="P661" i="7"/>
  <c r="P665" i="7"/>
  <c r="P669" i="7"/>
  <c r="P673" i="7"/>
  <c r="P677" i="7"/>
  <c r="P681" i="7"/>
  <c r="P685" i="7"/>
  <c r="P689" i="7"/>
  <c r="P693" i="7"/>
  <c r="P697" i="7"/>
  <c r="P701" i="7"/>
  <c r="P705" i="7"/>
  <c r="P709" i="7"/>
  <c r="P713" i="7"/>
  <c r="P717" i="7"/>
  <c r="P721" i="7"/>
  <c r="P725" i="7"/>
  <c r="P729" i="7"/>
  <c r="P733" i="7"/>
  <c r="P737" i="7"/>
  <c r="P741" i="7"/>
  <c r="P745" i="7"/>
  <c r="P749" i="7"/>
  <c r="P754" i="7"/>
  <c r="P758" i="7"/>
  <c r="P763" i="7"/>
  <c r="P767" i="7"/>
  <c r="P771" i="7"/>
  <c r="P776" i="7"/>
  <c r="P780" i="7"/>
  <c r="P784" i="7"/>
  <c r="P788" i="7"/>
  <c r="P792" i="7"/>
  <c r="P796" i="7"/>
  <c r="P800" i="7"/>
  <c r="P804" i="7"/>
  <c r="P808" i="7"/>
  <c r="P812" i="7"/>
  <c r="P816" i="7"/>
  <c r="P820" i="7"/>
  <c r="P824" i="7"/>
  <c r="P828" i="7"/>
  <c r="P832" i="7"/>
  <c r="P836" i="7"/>
  <c r="P840" i="7"/>
  <c r="P844" i="7"/>
  <c r="P848" i="7"/>
  <c r="P853" i="7"/>
  <c r="P857" i="7"/>
  <c r="P861" i="7"/>
  <c r="P866" i="7"/>
  <c r="P870" i="7"/>
  <c r="P875" i="7"/>
  <c r="P879" i="7"/>
  <c r="P883" i="7"/>
  <c r="P888" i="7"/>
  <c r="P892" i="7"/>
  <c r="P896" i="7"/>
  <c r="P900" i="7"/>
  <c r="P904" i="7"/>
  <c r="P908" i="7"/>
  <c r="P912" i="7"/>
  <c r="P916" i="7"/>
  <c r="P920" i="7"/>
  <c r="P924" i="7"/>
  <c r="P928" i="7"/>
  <c r="P932" i="7"/>
  <c r="P936" i="7"/>
  <c r="P940" i="7"/>
  <c r="P944" i="7"/>
  <c r="P948" i="7"/>
  <c r="P952" i="7"/>
  <c r="P956" i="7"/>
  <c r="P960" i="7"/>
  <c r="P964" i="7"/>
  <c r="P968" i="7"/>
  <c r="P972" i="7"/>
  <c r="P976" i="7"/>
  <c r="P980" i="7"/>
  <c r="P984" i="7"/>
  <c r="P988" i="7"/>
  <c r="P992" i="7"/>
  <c r="P996" i="7"/>
  <c r="P1000" i="7"/>
  <c r="P1004" i="7"/>
  <c r="P1008" i="7"/>
  <c r="P1012" i="7"/>
  <c r="P1016" i="7"/>
  <c r="P1020" i="7"/>
  <c r="P1024" i="7"/>
  <c r="P1028" i="7"/>
  <c r="P1032" i="7"/>
  <c r="P1036" i="7"/>
  <c r="P1040" i="7"/>
  <c r="P1044" i="7"/>
  <c r="P1048" i="7"/>
  <c r="P1052" i="7"/>
  <c r="P1056" i="7"/>
  <c r="P1060" i="7"/>
  <c r="P1064" i="7"/>
  <c r="P1068" i="7"/>
  <c r="P1072" i="7"/>
  <c r="P1076" i="7"/>
  <c r="P1080" i="7"/>
  <c r="P1084" i="7"/>
  <c r="P1088" i="7"/>
  <c r="P1092" i="7"/>
  <c r="P1096" i="7"/>
  <c r="P1100" i="7"/>
  <c r="P1104" i="7"/>
  <c r="P1108" i="7"/>
  <c r="P1112" i="7"/>
  <c r="P1116" i="7"/>
  <c r="P1120" i="7"/>
  <c r="P1124" i="7"/>
  <c r="P1128" i="7"/>
  <c r="P1132" i="7"/>
  <c r="P1136" i="7"/>
  <c r="P1140" i="7"/>
  <c r="P1144" i="7"/>
  <c r="P1148" i="7"/>
  <c r="P1152" i="7"/>
  <c r="P1156" i="7"/>
  <c r="P1160" i="7"/>
  <c r="P1164" i="7"/>
  <c r="P1168" i="7"/>
  <c r="P1172" i="7"/>
  <c r="P1176" i="7"/>
  <c r="P1180" i="7"/>
  <c r="P1184" i="7"/>
  <c r="P1188" i="7"/>
  <c r="P1192" i="7"/>
  <c r="P1196" i="7"/>
  <c r="P1200" i="7"/>
  <c r="P1204" i="7"/>
  <c r="P1208" i="7"/>
  <c r="P1212" i="7"/>
  <c r="P1216" i="7"/>
  <c r="P1220" i="7"/>
  <c r="P1224" i="7"/>
  <c r="P1228" i="7"/>
  <c r="P1232" i="7"/>
  <c r="P1236" i="7"/>
  <c r="P1240" i="7"/>
  <c r="P1244" i="7"/>
  <c r="P1248" i="7"/>
  <c r="P1252" i="7"/>
  <c r="P1256" i="7"/>
  <c r="P1260" i="7"/>
  <c r="P1264" i="7"/>
  <c r="P1268" i="7"/>
  <c r="P1274" i="7"/>
  <c r="P1282" i="7"/>
  <c r="P1290" i="7"/>
  <c r="P1298" i="7"/>
  <c r="P1306" i="7"/>
  <c r="P1314" i="7"/>
  <c r="P1322" i="7"/>
  <c r="P1330" i="7"/>
  <c r="P1338" i="7"/>
  <c r="P1346" i="7"/>
  <c r="P1354" i="7"/>
  <c r="P1362" i="7"/>
  <c r="P1370" i="7"/>
  <c r="P1378" i="7"/>
  <c r="P1386" i="7"/>
  <c r="P1394" i="7"/>
  <c r="P134" i="7"/>
  <c r="P139" i="7"/>
  <c r="P141" i="7"/>
  <c r="P143" i="7"/>
  <c r="P145" i="7"/>
  <c r="P147" i="7"/>
  <c r="P149" i="7"/>
  <c r="P151" i="7"/>
  <c r="P153" i="7"/>
  <c r="P155" i="7"/>
  <c r="P157" i="7"/>
  <c r="P159" i="7"/>
  <c r="P161" i="7"/>
  <c r="P163" i="7"/>
  <c r="P165" i="7"/>
  <c r="P167" i="7"/>
  <c r="P169" i="7"/>
  <c r="P171" i="7"/>
  <c r="P179" i="7"/>
  <c r="P187" i="7"/>
  <c r="P1275" i="7"/>
  <c r="P1283" i="7"/>
  <c r="P1291" i="7"/>
  <c r="P1299" i="7"/>
  <c r="P1307" i="7"/>
  <c r="P1315" i="7"/>
  <c r="P1323" i="7"/>
  <c r="P1331" i="7"/>
  <c r="P1339" i="7"/>
  <c r="P1347" i="7"/>
  <c r="P1355" i="7"/>
  <c r="P1363" i="7"/>
  <c r="P1371" i="7"/>
  <c r="P1379" i="7"/>
  <c r="P1387" i="7"/>
  <c r="P1395" i="7"/>
  <c r="BG38" i="7"/>
  <c r="BG36" i="7"/>
  <c r="BG37" i="7"/>
  <c r="BG39" i="7"/>
  <c r="AF38" i="7"/>
  <c r="AF36" i="7"/>
  <c r="AF39" i="7"/>
  <c r="AF37" i="7"/>
  <c r="I101" i="7"/>
  <c r="I97" i="7"/>
  <c r="I102" i="7"/>
  <c r="I100" i="7"/>
  <c r="I99" i="7"/>
  <c r="I98" i="7"/>
  <c r="I26" i="7"/>
  <c r="I25" i="7"/>
  <c r="I23" i="7"/>
  <c r="I22" i="7"/>
  <c r="I20" i="7"/>
  <c r="I24" i="7"/>
  <c r="I28" i="7"/>
  <c r="I21" i="7"/>
  <c r="I27" i="7"/>
  <c r="I19" i="7"/>
  <c r="H22" i="7"/>
  <c r="H30" i="7"/>
  <c r="H38" i="7"/>
  <c r="H46" i="7"/>
  <c r="H54" i="7"/>
  <c r="H62" i="7"/>
  <c r="H70" i="7"/>
  <c r="H78" i="7"/>
  <c r="H86" i="7"/>
  <c r="H94" i="7"/>
  <c r="H102" i="7"/>
  <c r="H23" i="7"/>
  <c r="H31" i="7"/>
  <c r="H39" i="7"/>
  <c r="H47" i="7"/>
  <c r="H55" i="7"/>
  <c r="H63" i="7"/>
  <c r="H71" i="7"/>
  <c r="H79" i="7"/>
  <c r="H87" i="7"/>
  <c r="H95" i="7"/>
  <c r="H103" i="7"/>
  <c r="H25" i="7"/>
  <c r="H33" i="7"/>
  <c r="H41" i="7"/>
  <c r="H49" i="7"/>
  <c r="H57" i="7"/>
  <c r="H65" i="7"/>
  <c r="H73" i="7"/>
  <c r="H81" i="7"/>
  <c r="H89" i="7"/>
  <c r="H97" i="7"/>
  <c r="H48" i="7"/>
  <c r="H80" i="7"/>
  <c r="H26" i="7"/>
  <c r="H34" i="7"/>
  <c r="H42" i="7"/>
  <c r="H50" i="7"/>
  <c r="H58" i="7"/>
  <c r="H66" i="7"/>
  <c r="H74" i="7"/>
  <c r="H82" i="7"/>
  <c r="H90" i="7"/>
  <c r="H98" i="7"/>
  <c r="H32" i="7"/>
  <c r="H56" i="7"/>
  <c r="H88" i="7"/>
  <c r="H19" i="7"/>
  <c r="H27" i="7"/>
  <c r="H35" i="7"/>
  <c r="H43" i="7"/>
  <c r="H51" i="7"/>
  <c r="H59" i="7"/>
  <c r="H67" i="7"/>
  <c r="H75" i="7"/>
  <c r="H83" i="7"/>
  <c r="H91" i="7"/>
  <c r="H99" i="7"/>
  <c r="H20" i="7"/>
  <c r="H28" i="7"/>
  <c r="H36" i="7"/>
  <c r="H44" i="7"/>
  <c r="H52" i="7"/>
  <c r="H60" i="7"/>
  <c r="H68" i="7"/>
  <c r="H76" i="7"/>
  <c r="H84" i="7"/>
  <c r="H92" i="7"/>
  <c r="H100" i="7"/>
  <c r="H24" i="7"/>
  <c r="H64" i="7"/>
  <c r="H96" i="7"/>
  <c r="H21" i="7"/>
  <c r="H29" i="7"/>
  <c r="H37" i="7"/>
  <c r="H45" i="7"/>
  <c r="H53" i="7"/>
  <c r="H61" i="7"/>
  <c r="H69" i="7"/>
  <c r="H77" i="7"/>
  <c r="H85" i="7"/>
  <c r="H93" i="7"/>
  <c r="H101" i="7"/>
  <c r="H40" i="7"/>
  <c r="H72" i="7"/>
  <c r="I93" i="7"/>
  <c r="I95" i="7"/>
  <c r="I89" i="7"/>
  <c r="I96" i="7"/>
  <c r="I92" i="7"/>
  <c r="I94" i="7"/>
  <c r="I90" i="7"/>
  <c r="I91" i="7"/>
  <c r="I69" i="7"/>
  <c r="I61" i="7"/>
  <c r="I67" i="7"/>
  <c r="I60" i="7"/>
  <c r="I63" i="7"/>
  <c r="I62" i="7"/>
  <c r="I65" i="7"/>
  <c r="I64" i="7"/>
  <c r="I68" i="7"/>
  <c r="I66" i="7"/>
  <c r="I77" i="7"/>
  <c r="I79" i="7"/>
  <c r="I78" i="7"/>
  <c r="I80" i="7"/>
  <c r="I45" i="7"/>
  <c r="I44" i="7"/>
  <c r="I48" i="7"/>
  <c r="I43" i="7"/>
  <c r="I47" i="7"/>
  <c r="I46" i="7"/>
  <c r="I42" i="7"/>
  <c r="I37" i="7"/>
  <c r="I40" i="7"/>
  <c r="I39" i="7"/>
  <c r="I41" i="7"/>
  <c r="I38" i="7"/>
  <c r="I53" i="7"/>
  <c r="I52" i="7"/>
  <c r="I50" i="7"/>
  <c r="I59" i="7"/>
  <c r="I51" i="7"/>
  <c r="I55" i="7"/>
  <c r="I54" i="7"/>
  <c r="I57" i="7"/>
  <c r="I49" i="7"/>
  <c r="I56" i="7"/>
  <c r="I58" i="7"/>
  <c r="I75" i="7"/>
  <c r="I71" i="7"/>
  <c r="I70" i="7"/>
  <c r="I73" i="7"/>
  <c r="I72" i="7"/>
  <c r="I76" i="7"/>
  <c r="I74" i="7"/>
  <c r="I85" i="7"/>
  <c r="I87" i="7"/>
  <c r="I81" i="7"/>
  <c r="I88" i="7"/>
  <c r="I86" i="7"/>
  <c r="I84" i="7"/>
  <c r="I82" i="7"/>
  <c r="I83" i="7"/>
  <c r="I29" i="7"/>
  <c r="I31" i="7"/>
  <c r="I30" i="7"/>
  <c r="I33" i="7"/>
  <c r="I32" i="7"/>
  <c r="I36" i="7"/>
  <c r="I35" i="7"/>
  <c r="I34" i="7"/>
  <c r="H2" i="7"/>
  <c r="P2" i="7"/>
  <c r="Q2" i="7" s="1"/>
  <c r="BL119" i="7"/>
  <c r="BG119" i="7"/>
  <c r="BG118" i="7"/>
  <c r="BG120" i="7"/>
  <c r="BL129" i="7"/>
  <c r="BG129" i="7"/>
  <c r="BL131" i="7"/>
  <c r="BG131" i="7"/>
  <c r="BL133" i="7"/>
  <c r="BG133" i="7"/>
  <c r="BL117" i="7"/>
  <c r="BG117" i="7"/>
  <c r="BL121" i="7"/>
  <c r="BG121" i="7"/>
  <c r="BL132" i="7"/>
  <c r="BG132" i="7"/>
  <c r="BL127" i="7"/>
  <c r="BG127" i="7"/>
  <c r="BG125" i="7"/>
  <c r="BG130" i="7"/>
  <c r="BG2" i="7"/>
  <c r="BG128" i="7"/>
  <c r="BG124" i="7"/>
  <c r="BG122" i="7"/>
  <c r="BG18" i="7"/>
  <c r="BG74" i="7"/>
  <c r="BG126" i="7"/>
  <c r="BL123" i="7"/>
  <c r="BG123" i="7"/>
  <c r="BL16" i="7"/>
  <c r="BG17" i="7"/>
  <c r="BG60" i="7"/>
  <c r="BG58" i="7"/>
  <c r="Q3" i="7"/>
  <c r="BG3" i="7"/>
  <c r="BL156" i="7"/>
  <c r="BL193" i="7"/>
  <c r="BL85" i="7"/>
  <c r="BL56" i="7"/>
  <c r="BL57" i="7"/>
  <c r="V3" i="7"/>
  <c r="BL194" i="7"/>
  <c r="BL195" i="7"/>
  <c r="BL197" i="7"/>
  <c r="BL84" i="7"/>
  <c r="BL157" i="7"/>
  <c r="BG5" i="7"/>
  <c r="I2" i="7"/>
  <c r="BG87" i="7"/>
  <c r="I10" i="7"/>
  <c r="BG6" i="7"/>
  <c r="AF18" i="7"/>
  <c r="AF27" i="7"/>
  <c r="I7" i="7"/>
  <c r="I12" i="7"/>
  <c r="I3" i="7"/>
  <c r="BG4" i="7"/>
  <c r="BL6" i="7"/>
  <c r="I11" i="7"/>
  <c r="AF19" i="7"/>
  <c r="BG47" i="7"/>
  <c r="BX2" i="7"/>
  <c r="BL2" i="7"/>
  <c r="BW2" i="7"/>
  <c r="AA2" i="7"/>
  <c r="AK140" i="7"/>
  <c r="AK2" i="7"/>
  <c r="BL4" i="7"/>
  <c r="BG24" i="7"/>
  <c r="I5" i="7"/>
  <c r="AF72" i="7"/>
  <c r="AF3" i="7"/>
  <c r="BG9" i="7"/>
  <c r="BG19" i="7"/>
  <c r="I14" i="7"/>
  <c r="H15" i="7"/>
  <c r="BG15" i="7"/>
  <c r="BG30" i="7"/>
  <c r="BG14" i="7"/>
  <c r="I16" i="7"/>
  <c r="BG27" i="7"/>
  <c r="AK141" i="7"/>
  <c r="AB2" i="7"/>
  <c r="AD2" i="7"/>
  <c r="AE4" i="7" s="1"/>
  <c r="AC2" i="7"/>
  <c r="AE3" i="7" s="1"/>
  <c r="I17" i="7"/>
  <c r="I6" i="7"/>
  <c r="AF8" i="7"/>
  <c r="H9" i="7"/>
  <c r="H10" i="7"/>
  <c r="AK4" i="7"/>
  <c r="AK6" i="7"/>
  <c r="H7" i="7"/>
  <c r="I8" i="7"/>
  <c r="I9" i="7"/>
  <c r="AF11" i="7"/>
  <c r="AF13" i="7"/>
  <c r="AF14" i="7"/>
  <c r="BL15" i="7"/>
  <c r="BG21" i="7"/>
  <c r="AK23" i="7"/>
  <c r="O2" i="7"/>
  <c r="AF2" i="7"/>
  <c r="BL5" i="7"/>
  <c r="BG7" i="7"/>
  <c r="AK8" i="7"/>
  <c r="BG8" i="7"/>
  <c r="H11" i="7"/>
  <c r="H12" i="7"/>
  <c r="AF12" i="7"/>
  <c r="H13" i="7"/>
  <c r="AK14" i="7"/>
  <c r="H16" i="7"/>
  <c r="AF16" i="7"/>
  <c r="AF28" i="7"/>
  <c r="AK28" i="7"/>
  <c r="BG29" i="7"/>
  <c r="AF32" i="7"/>
  <c r="AK33" i="7"/>
  <c r="BG65" i="7"/>
  <c r="AF160" i="7"/>
  <c r="AF147" i="7"/>
  <c r="AF137" i="7"/>
  <c r="AF130" i="7"/>
  <c r="AF124" i="7"/>
  <c r="AF105" i="7"/>
  <c r="AF98" i="7"/>
  <c r="AF76" i="7"/>
  <c r="AF168" i="7"/>
  <c r="AF155" i="7"/>
  <c r="AF138" i="7"/>
  <c r="AF125" i="7"/>
  <c r="AF108" i="7"/>
  <c r="AF163" i="7"/>
  <c r="AF171" i="7"/>
  <c r="AF150" i="7"/>
  <c r="AF142" i="7"/>
  <c r="AF165" i="7"/>
  <c r="AF158" i="7"/>
  <c r="AF141" i="7"/>
  <c r="AF132" i="7"/>
  <c r="AF152" i="7"/>
  <c r="AF109" i="7"/>
  <c r="AF144" i="7"/>
  <c r="AF99" i="7"/>
  <c r="AF118" i="7"/>
  <c r="AF117" i="7"/>
  <c r="AF112" i="7"/>
  <c r="AF86" i="7"/>
  <c r="AF173" i="7"/>
  <c r="AF120" i="7"/>
  <c r="AF119" i="7"/>
  <c r="AF113" i="7"/>
  <c r="AF115" i="7"/>
  <c r="AF55" i="7"/>
  <c r="AF52" i="7"/>
  <c r="AF94" i="7"/>
  <c r="AF90" i="7"/>
  <c r="AF87" i="7"/>
  <c r="AF64" i="7"/>
  <c r="AF63" i="7"/>
  <c r="AF61" i="7"/>
  <c r="AF44" i="7"/>
  <c r="AF31" i="7"/>
  <c r="AF166" i="7"/>
  <c r="AF121" i="7"/>
  <c r="AF59" i="7"/>
  <c r="AF48" i="7"/>
  <c r="AF35" i="7"/>
  <c r="AF25" i="7"/>
  <c r="AF22" i="7"/>
  <c r="AF103" i="7"/>
  <c r="AF66" i="7"/>
  <c r="AF128" i="7"/>
  <c r="AF174" i="7"/>
  <c r="AF135" i="7"/>
  <c r="AF73" i="7"/>
  <c r="AF96" i="7"/>
  <c r="AF82" i="7"/>
  <c r="AF54" i="7"/>
  <c r="BG10" i="7"/>
  <c r="I13" i="7"/>
  <c r="BG34" i="7"/>
  <c r="AF42" i="7"/>
  <c r="AF45" i="7"/>
  <c r="BG80" i="7"/>
  <c r="BL80" i="7"/>
  <c r="AF101" i="7"/>
  <c r="BG11" i="7"/>
  <c r="BG12" i="7"/>
  <c r="BG13" i="7"/>
  <c r="AF15" i="7"/>
  <c r="AK17" i="7"/>
  <c r="AF17" i="7"/>
  <c r="BG16" i="7"/>
  <c r="AF34" i="7"/>
  <c r="AF51" i="7"/>
  <c r="BG100" i="7"/>
  <c r="BG33" i="7"/>
  <c r="AK74" i="7"/>
  <c r="AF74" i="7"/>
  <c r="BG188" i="7"/>
  <c r="BG194" i="7"/>
  <c r="BG197" i="7"/>
  <c r="BG187" i="7"/>
  <c r="BG179" i="7"/>
  <c r="BG170" i="7"/>
  <c r="BG156" i="7"/>
  <c r="BG141" i="7"/>
  <c r="BG90" i="7"/>
  <c r="BG79" i="7"/>
  <c r="BG164" i="7"/>
  <c r="BG140" i="7"/>
  <c r="BG116" i="7"/>
  <c r="BG115" i="7"/>
  <c r="BG113" i="7"/>
  <c r="BG111" i="7"/>
  <c r="BG109" i="7"/>
  <c r="BG172" i="7"/>
  <c r="BG180" i="7"/>
  <c r="BG143" i="7"/>
  <c r="BG134" i="7"/>
  <c r="BG186" i="7"/>
  <c r="BG153" i="7"/>
  <c r="BG151" i="7"/>
  <c r="BG178" i="7"/>
  <c r="BG162" i="7"/>
  <c r="BG148" i="7"/>
  <c r="BG81" i="7"/>
  <c r="BG68" i="7"/>
  <c r="BG161" i="7"/>
  <c r="BG146" i="7"/>
  <c r="BG93" i="7"/>
  <c r="BG181" i="7"/>
  <c r="BG95" i="7"/>
  <c r="BG94" i="7"/>
  <c r="BG114" i="7"/>
  <c r="BG89" i="7"/>
  <c r="BG77" i="7"/>
  <c r="BG154" i="7"/>
  <c r="BG78" i="7"/>
  <c r="BG167" i="7"/>
  <c r="BG159" i="7"/>
  <c r="BG97" i="7"/>
  <c r="BG69" i="7"/>
  <c r="BG107" i="7"/>
  <c r="BG105" i="7"/>
  <c r="BG54" i="7"/>
  <c r="BG45" i="7"/>
  <c r="BG41" i="7"/>
  <c r="BG52" i="7"/>
  <c r="BG40" i="7"/>
  <c r="BG20" i="7"/>
  <c r="BG99" i="7"/>
  <c r="BG64" i="7"/>
  <c r="BG62" i="7"/>
  <c r="BG50" i="7"/>
  <c r="BG49" i="7"/>
  <c r="BG136" i="7"/>
  <c r="BG104" i="7"/>
  <c r="BG85" i="7"/>
  <c r="BG67" i="7"/>
  <c r="BG88" i="7"/>
  <c r="BG75" i="7"/>
  <c r="H4" i="7"/>
  <c r="I15" i="7"/>
  <c r="H18" i="7"/>
  <c r="AK18" i="7"/>
  <c r="BG26" i="7"/>
  <c r="BG28" i="7"/>
  <c r="BL33" i="7"/>
  <c r="BG43" i="7"/>
  <c r="AF47" i="7"/>
  <c r="AF53" i="7"/>
  <c r="BL10" i="7"/>
  <c r="I4" i="7"/>
  <c r="AF4" i="7"/>
  <c r="AF5" i="7"/>
  <c r="H6" i="7"/>
  <c r="AF6" i="7"/>
  <c r="AF9" i="7"/>
  <c r="I18" i="7"/>
  <c r="AF20" i="7"/>
  <c r="AF21" i="7"/>
  <c r="AF24" i="7"/>
  <c r="BG25" i="7"/>
  <c r="AF26" i="7"/>
  <c r="BL46" i="7"/>
  <c r="BG46" i="7"/>
  <c r="BL66" i="7"/>
  <c r="BG66" i="7"/>
  <c r="H8" i="7"/>
  <c r="BG22" i="7"/>
  <c r="AF23" i="7"/>
  <c r="AF33" i="7"/>
  <c r="BG35" i="7"/>
  <c r="BG48" i="7"/>
  <c r="H17" i="7"/>
  <c r="H14" i="7"/>
  <c r="H5" i="7"/>
  <c r="AK5" i="7"/>
  <c r="AF7" i="7"/>
  <c r="AF10" i="7"/>
  <c r="H3" i="7"/>
  <c r="BG42" i="7"/>
  <c r="AF46" i="7"/>
  <c r="AF81" i="7"/>
  <c r="AK81" i="7"/>
  <c r="AF41" i="7"/>
  <c r="AK65" i="7"/>
  <c r="BG86" i="7"/>
  <c r="AK92" i="7"/>
  <c r="AF92" i="7"/>
  <c r="BL138" i="7"/>
  <c r="BG138" i="7"/>
  <c r="AK70" i="7"/>
  <c r="AF70" i="7"/>
  <c r="BL73" i="7"/>
  <c r="BG73" i="7"/>
  <c r="AF93" i="7"/>
  <c r="AK101" i="7"/>
  <c r="AF110" i="7"/>
  <c r="AK110" i="7"/>
  <c r="AF116" i="7"/>
  <c r="AK116" i="7"/>
  <c r="BG83" i="7"/>
  <c r="AK84" i="7"/>
  <c r="AF84" i="7"/>
  <c r="AK93" i="7"/>
  <c r="BG137" i="7"/>
  <c r="BL189" i="7"/>
  <c r="BG189" i="7"/>
  <c r="BG92" i="7"/>
  <c r="AF95" i="7"/>
  <c r="BG98" i="7"/>
  <c r="BG101" i="7"/>
  <c r="BG23" i="7"/>
  <c r="AF29" i="7"/>
  <c r="AF30" i="7"/>
  <c r="BG31" i="7"/>
  <c r="AF43" i="7"/>
  <c r="BG56" i="7"/>
  <c r="BG57" i="7"/>
  <c r="BG59" i="7"/>
  <c r="BG63" i="7"/>
  <c r="BG76" i="7"/>
  <c r="AK88" i="7"/>
  <c r="AF88" i="7"/>
  <c r="AF91" i="7"/>
  <c r="AF100" i="7"/>
  <c r="AK107" i="7"/>
  <c r="AF107" i="7"/>
  <c r="AK122" i="7"/>
  <c r="AF122" i="7"/>
  <c r="BG44" i="7"/>
  <c r="BG61" i="7"/>
  <c r="BG70" i="7"/>
  <c r="AK75" i="7"/>
  <c r="AF75" i="7"/>
  <c r="AK83" i="7"/>
  <c r="AF83" i="7"/>
  <c r="BG102" i="7"/>
  <c r="AF159" i="7"/>
  <c r="AK159" i="7"/>
  <c r="AK29" i="7"/>
  <c r="AK30" i="7"/>
  <c r="BL44" i="7"/>
  <c r="AF49" i="7"/>
  <c r="BG51" i="7"/>
  <c r="BL55" i="7"/>
  <c r="BG55" i="7"/>
  <c r="AF58" i="7"/>
  <c r="BL61" i="7"/>
  <c r="BG82" i="7"/>
  <c r="BG84" i="7"/>
  <c r="AF85" i="7"/>
  <c r="AK85" i="7"/>
  <c r="BL102" i="7"/>
  <c r="BG163" i="7"/>
  <c r="BL163" i="7"/>
  <c r="BG32" i="7"/>
  <c r="AF40" i="7"/>
  <c r="AK48" i="7"/>
  <c r="AK49" i="7"/>
  <c r="BL51" i="7"/>
  <c r="AF56" i="7"/>
  <c r="AF57" i="7"/>
  <c r="AK58" i="7"/>
  <c r="AF60" i="7"/>
  <c r="AF62" i="7"/>
  <c r="AF65" i="7"/>
  <c r="AF111" i="7"/>
  <c r="AK111" i="7"/>
  <c r="AK114" i="7"/>
  <c r="AF114" i="7"/>
  <c r="AK129" i="7"/>
  <c r="AF129" i="7"/>
  <c r="BL130" i="7"/>
  <c r="AF151" i="7"/>
  <c r="AK151" i="7"/>
  <c r="BG168" i="7"/>
  <c r="BL168" i="7"/>
  <c r="BG53" i="7"/>
  <c r="AF67" i="7"/>
  <c r="AF69" i="7"/>
  <c r="AF80" i="7"/>
  <c r="BG108" i="7"/>
  <c r="AF131" i="7"/>
  <c r="AK131" i="7"/>
  <c r="BG155" i="7"/>
  <c r="BL155" i="7"/>
  <c r="AF68" i="7"/>
  <c r="BG71" i="7"/>
  <c r="BL71" i="7"/>
  <c r="BG72" i="7"/>
  <c r="AF79" i="7"/>
  <c r="BG91" i="7"/>
  <c r="BG96" i="7"/>
  <c r="AK100" i="7"/>
  <c r="AF102" i="7"/>
  <c r="AF106" i="7"/>
  <c r="BL108" i="7"/>
  <c r="AK134" i="7"/>
  <c r="AF134" i="7"/>
  <c r="AF97" i="7"/>
  <c r="AK97" i="7"/>
  <c r="AF127" i="7"/>
  <c r="BG135" i="7"/>
  <c r="BL135" i="7"/>
  <c r="AF50" i="7"/>
  <c r="AF71" i="7"/>
  <c r="AF78" i="7"/>
  <c r="BG103" i="7"/>
  <c r="AK104" i="7"/>
  <c r="AF104" i="7"/>
  <c r="BL120" i="7"/>
  <c r="BL125" i="7"/>
  <c r="AK127" i="7"/>
  <c r="AF145" i="7"/>
  <c r="BG169" i="7"/>
  <c r="AF89" i="7"/>
  <c r="BG106" i="7"/>
  <c r="BL110" i="7"/>
  <c r="BG110" i="7"/>
  <c r="AK123" i="7"/>
  <c r="AF123" i="7"/>
  <c r="AF136" i="7"/>
  <c r="BL142" i="7"/>
  <c r="BG142" i="7"/>
  <c r="AK146" i="7"/>
  <c r="AF146" i="7"/>
  <c r="BG149" i="7"/>
  <c r="AF153" i="7"/>
  <c r="AF167" i="7"/>
  <c r="AK167" i="7"/>
  <c r="BG171" i="7"/>
  <c r="BL171" i="7"/>
  <c r="BG183" i="7"/>
  <c r="BL183" i="7"/>
  <c r="BG176" i="7"/>
  <c r="BG192" i="7"/>
  <c r="BG196" i="7"/>
  <c r="AF133" i="7"/>
  <c r="AF140" i="7"/>
  <c r="AF143" i="7"/>
  <c r="AK143" i="7"/>
  <c r="BG147" i="7"/>
  <c r="BL147" i="7"/>
  <c r="BG160" i="7"/>
  <c r="AF172" i="7"/>
  <c r="BL176" i="7"/>
  <c r="BG184" i="7"/>
  <c r="BL192" i="7"/>
  <c r="AF139" i="7"/>
  <c r="AK139" i="7"/>
  <c r="BG145" i="7"/>
  <c r="BG152" i="7"/>
  <c r="AF157" i="7"/>
  <c r="BL160" i="7"/>
  <c r="AF164" i="7"/>
  <c r="AK172" i="7"/>
  <c r="BL174" i="7"/>
  <c r="BG174" i="7"/>
  <c r="BL184" i="7"/>
  <c r="BG144" i="7"/>
  <c r="AF149" i="7"/>
  <c r="AF156" i="7"/>
  <c r="BL166" i="7"/>
  <c r="BG166" i="7"/>
  <c r="AK170" i="7"/>
  <c r="AF170" i="7"/>
  <c r="BG173" i="7"/>
  <c r="BL182" i="7"/>
  <c r="BG182" i="7"/>
  <c r="BG112" i="7"/>
  <c r="AF126" i="7"/>
  <c r="AF148" i="7"/>
  <c r="BL158" i="7"/>
  <c r="BG158" i="7"/>
  <c r="AK162" i="7"/>
  <c r="AF162" i="7"/>
  <c r="BG165" i="7"/>
  <c r="AF169" i="7"/>
  <c r="BG177" i="7"/>
  <c r="BG193" i="7"/>
  <c r="BG195" i="7"/>
  <c r="AF77" i="7"/>
  <c r="BL112" i="7"/>
  <c r="BL118" i="7"/>
  <c r="AK126" i="7"/>
  <c r="BG139" i="7"/>
  <c r="AK142" i="7"/>
  <c r="AK148" i="7"/>
  <c r="BL150" i="7"/>
  <c r="BG150" i="7"/>
  <c r="AK154" i="7"/>
  <c r="AF154" i="7"/>
  <c r="BG157" i="7"/>
  <c r="AF161" i="7"/>
  <c r="BG175" i="7"/>
  <c r="BL175" i="7"/>
  <c r="BG185" i="7"/>
  <c r="BG191" i="7"/>
  <c r="BL191" i="7"/>
  <c r="BG190" i="7"/>
  <c r="BL196" i="7"/>
  <c r="V1413" i="7" l="1"/>
  <c r="Q1413" i="7"/>
  <c r="V1414" i="7"/>
  <c r="Q1414" i="7"/>
  <c r="V1412" i="7"/>
  <c r="Q1412" i="7"/>
  <c r="Q1409" i="7"/>
  <c r="V1409" i="7"/>
  <c r="Q1406" i="7"/>
  <c r="V1406" i="7"/>
  <c r="V1405" i="7"/>
  <c r="Q1405" i="7"/>
  <c r="V1407" i="7"/>
  <c r="Q1407" i="7"/>
  <c r="V1410" i="7"/>
  <c r="Q1410" i="7"/>
  <c r="Q1404" i="7"/>
  <c r="V1404" i="7"/>
  <c r="V1403" i="7"/>
  <c r="Q1403" i="7"/>
  <c r="V1411" i="7"/>
  <c r="Q1411" i="7"/>
  <c r="V1402" i="7"/>
  <c r="Q1402" i="7"/>
  <c r="Q1408" i="7"/>
  <c r="V1408" i="7"/>
  <c r="V1401" i="7"/>
  <c r="Q1401" i="7"/>
  <c r="V773" i="7"/>
  <c r="Q762" i="7"/>
  <c r="V762" i="7"/>
  <c r="Q658" i="7"/>
  <c r="Q751" i="7"/>
  <c r="V751" i="7"/>
  <c r="V647" i="7"/>
  <c r="Q647" i="7"/>
  <c r="V884" i="7"/>
  <c r="Q884" i="7"/>
  <c r="V862" i="7"/>
  <c r="V873" i="7"/>
  <c r="Q873" i="7"/>
  <c r="V2" i="7"/>
  <c r="Q851" i="7"/>
  <c r="V851" i="7"/>
  <c r="V4" i="7"/>
  <c r="Q1176" i="7"/>
  <c r="V1176" i="7"/>
  <c r="Q1112" i="7"/>
  <c r="V1112" i="7"/>
  <c r="Q1048" i="7"/>
  <c r="V1048" i="7"/>
  <c r="Q716" i="7"/>
  <c r="V716" i="7"/>
  <c r="Q1174" i="7"/>
  <c r="V1174" i="7"/>
  <c r="Q1122" i="7"/>
  <c r="V1122" i="7"/>
  <c r="Q1090" i="7"/>
  <c r="V1090" i="7"/>
  <c r="Q1058" i="7"/>
  <c r="V1058" i="7"/>
  <c r="Q1173" i="7"/>
  <c r="V1173" i="7"/>
  <c r="Q1141" i="7"/>
  <c r="V1141" i="7"/>
  <c r="Q1109" i="7"/>
  <c r="V1109" i="7"/>
  <c r="Q1077" i="7"/>
  <c r="V1077" i="7"/>
  <c r="Q1341" i="7"/>
  <c r="V1341" i="7"/>
  <c r="Q1277" i="7"/>
  <c r="V1277" i="7"/>
  <c r="Q144" i="7"/>
  <c r="V144" i="7"/>
  <c r="Q112" i="7"/>
  <c r="V112" i="7"/>
  <c r="Q1356" i="7"/>
  <c r="V1356" i="7"/>
  <c r="Q1292" i="7"/>
  <c r="V1292" i="7"/>
  <c r="Q1249" i="7"/>
  <c r="V1249" i="7"/>
  <c r="Q1217" i="7"/>
  <c r="V1217" i="7"/>
  <c r="Q1061" i="7"/>
  <c r="V1061" i="7"/>
  <c r="Q1029" i="7"/>
  <c r="V1029" i="7"/>
  <c r="Q997" i="7"/>
  <c r="V997" i="7"/>
  <c r="Q965" i="7"/>
  <c r="V965" i="7"/>
  <c r="Q933" i="7"/>
  <c r="V933" i="7"/>
  <c r="Q901" i="7"/>
  <c r="V901" i="7"/>
  <c r="Q867" i="7"/>
  <c r="V867" i="7"/>
  <c r="Q833" i="7"/>
  <c r="V833" i="7"/>
  <c r="Q801" i="7"/>
  <c r="V801" i="7"/>
  <c r="Q768" i="7"/>
  <c r="V768" i="7"/>
  <c r="Q734" i="7"/>
  <c r="V734" i="7"/>
  <c r="Q1395" i="7"/>
  <c r="V1395" i="7"/>
  <c r="Q1331" i="7"/>
  <c r="V1331" i="7"/>
  <c r="Q187" i="7"/>
  <c r="V187" i="7"/>
  <c r="Q151" i="7"/>
  <c r="V151" i="7"/>
  <c r="Q32" i="7"/>
  <c r="V32" i="7"/>
  <c r="Q713" i="7"/>
  <c r="V713" i="7"/>
  <c r="Q1338" i="7"/>
  <c r="V1338" i="7"/>
  <c r="Q1274" i="7"/>
  <c r="V1274" i="7"/>
  <c r="Q1240" i="7"/>
  <c r="V1240" i="7"/>
  <c r="Q1208" i="7"/>
  <c r="V1208" i="7"/>
  <c r="Q1148" i="7"/>
  <c r="V1148" i="7"/>
  <c r="Q1084" i="7"/>
  <c r="V1084" i="7"/>
  <c r="Q1020" i="7"/>
  <c r="V1020" i="7"/>
  <c r="Q980" i="7"/>
  <c r="V980" i="7"/>
  <c r="Q948" i="7"/>
  <c r="V948" i="7"/>
  <c r="Q916" i="7"/>
  <c r="V916" i="7"/>
  <c r="Q883" i="7"/>
  <c r="V883" i="7"/>
  <c r="Q848" i="7"/>
  <c r="V848" i="7"/>
  <c r="Q816" i="7"/>
  <c r="V816" i="7"/>
  <c r="Q784" i="7"/>
  <c r="V784" i="7"/>
  <c r="Q749" i="7"/>
  <c r="V749" i="7"/>
  <c r="Q717" i="7"/>
  <c r="V717" i="7"/>
  <c r="Q1353" i="7"/>
  <c r="V1353" i="7"/>
  <c r="Q1289" i="7"/>
  <c r="V1289" i="7"/>
  <c r="Q161" i="7"/>
  <c r="V161" i="7"/>
  <c r="Q134" i="7"/>
  <c r="V134" i="7"/>
  <c r="Q94" i="7"/>
  <c r="V94" i="7"/>
  <c r="Q46" i="7"/>
  <c r="V46" i="7"/>
  <c r="Q1392" i="7"/>
  <c r="V1392" i="7"/>
  <c r="Q1328" i="7"/>
  <c r="V1328" i="7"/>
  <c r="Q1267" i="7"/>
  <c r="V1267" i="7"/>
  <c r="Q1235" i="7"/>
  <c r="V1235" i="7"/>
  <c r="Q1203" i="7"/>
  <c r="V1203" i="7"/>
  <c r="Q1171" i="7"/>
  <c r="V1171" i="7"/>
  <c r="Q1139" i="7"/>
  <c r="V1139" i="7"/>
  <c r="Q1107" i="7"/>
  <c r="V1107" i="7"/>
  <c r="Q1075" i="7"/>
  <c r="V1075" i="7"/>
  <c r="Q1043" i="7"/>
  <c r="V1043" i="7"/>
  <c r="Q1011" i="7"/>
  <c r="V1011" i="7"/>
  <c r="Q979" i="7"/>
  <c r="V979" i="7"/>
  <c r="Q947" i="7"/>
  <c r="V947" i="7"/>
  <c r="Q915" i="7"/>
  <c r="V915" i="7"/>
  <c r="Q882" i="7"/>
  <c r="V882" i="7"/>
  <c r="Q847" i="7"/>
  <c r="V847" i="7"/>
  <c r="Q815" i="7"/>
  <c r="V815" i="7"/>
  <c r="Q783" i="7"/>
  <c r="V783" i="7"/>
  <c r="Q748" i="7"/>
  <c r="V748" i="7"/>
  <c r="Q688" i="7"/>
  <c r="V688" i="7"/>
  <c r="Q1367" i="7"/>
  <c r="V1367" i="7"/>
  <c r="Q1303" i="7"/>
  <c r="V1303" i="7"/>
  <c r="Q170" i="7"/>
  <c r="V170" i="7"/>
  <c r="Q91" i="7"/>
  <c r="V91" i="7"/>
  <c r="Q83" i="7"/>
  <c r="V83" i="7"/>
  <c r="Q10" i="7"/>
  <c r="V10" i="7"/>
  <c r="Q1350" i="7"/>
  <c r="V1350" i="7"/>
  <c r="Q1286" i="7"/>
  <c r="V1286" i="7"/>
  <c r="Q1246" i="7"/>
  <c r="V1246" i="7"/>
  <c r="Q1214" i="7"/>
  <c r="V1214" i="7"/>
  <c r="Q1162" i="7"/>
  <c r="V1162" i="7"/>
  <c r="Q1034" i="7"/>
  <c r="V1034" i="7"/>
  <c r="Q1002" i="7"/>
  <c r="V1002" i="7"/>
  <c r="Q970" i="7"/>
  <c r="V970" i="7"/>
  <c r="Q938" i="7"/>
  <c r="V938" i="7"/>
  <c r="Q906" i="7"/>
  <c r="V906" i="7"/>
  <c r="Q123" i="7"/>
  <c r="V123" i="7"/>
  <c r="Q67" i="7"/>
  <c r="V67" i="7"/>
  <c r="Q588" i="7"/>
  <c r="V588" i="7"/>
  <c r="Q556" i="7"/>
  <c r="V556" i="7"/>
  <c r="Q496" i="7"/>
  <c r="V496" i="7"/>
  <c r="Q452" i="7"/>
  <c r="V452" i="7"/>
  <c r="Q416" i="7"/>
  <c r="V416" i="7"/>
  <c r="Q356" i="7"/>
  <c r="V356" i="7"/>
  <c r="Q324" i="7"/>
  <c r="V324" i="7"/>
  <c r="Q288" i="7"/>
  <c r="V288" i="7"/>
  <c r="Q228" i="7"/>
  <c r="V228" i="7"/>
  <c r="Q190" i="7"/>
  <c r="V190" i="7"/>
  <c r="Q682" i="7"/>
  <c r="V682" i="7"/>
  <c r="Q649" i="7"/>
  <c r="V649" i="7"/>
  <c r="Q616" i="7"/>
  <c r="V616" i="7"/>
  <c r="Q540" i="7"/>
  <c r="V540" i="7"/>
  <c r="Q476" i="7"/>
  <c r="V476" i="7"/>
  <c r="Q360" i="7"/>
  <c r="V360" i="7"/>
  <c r="Q232" i="7"/>
  <c r="V232" i="7"/>
  <c r="Q56" i="7"/>
  <c r="V56" i="7"/>
  <c r="Q435" i="7"/>
  <c r="V435" i="7"/>
  <c r="Q379" i="7"/>
  <c r="V379" i="7"/>
  <c r="Q323" i="7"/>
  <c r="V323" i="7"/>
  <c r="Q255" i="7"/>
  <c r="V255" i="7"/>
  <c r="Q192" i="7"/>
  <c r="V192" i="7"/>
  <c r="Q697" i="7"/>
  <c r="V697" i="7"/>
  <c r="Q665" i="7"/>
  <c r="V665" i="7"/>
  <c r="Q631" i="7"/>
  <c r="V631" i="7"/>
  <c r="Q599" i="7"/>
  <c r="V599" i="7"/>
  <c r="Q567" i="7"/>
  <c r="V567" i="7"/>
  <c r="Q535" i="7"/>
  <c r="V535" i="7"/>
  <c r="Q503" i="7"/>
  <c r="V503" i="7"/>
  <c r="Q467" i="7"/>
  <c r="V467" i="7"/>
  <c r="Q399" i="7"/>
  <c r="V399" i="7"/>
  <c r="Q327" i="7"/>
  <c r="V327" i="7"/>
  <c r="Q267" i="7"/>
  <c r="V267" i="7"/>
  <c r="Q203" i="7"/>
  <c r="V203" i="7"/>
  <c r="Q126" i="7"/>
  <c r="V126" i="7"/>
  <c r="Q13" i="7"/>
  <c r="V13" i="7"/>
  <c r="V458" i="7"/>
  <c r="Q458" i="7"/>
  <c r="Q398" i="7"/>
  <c r="V398" i="7"/>
  <c r="Q334" i="7"/>
  <c r="V334" i="7"/>
  <c r="Q270" i="7"/>
  <c r="V270" i="7"/>
  <c r="Q202" i="7"/>
  <c r="V202" i="7"/>
  <c r="Q285" i="7"/>
  <c r="V285" i="7"/>
  <c r="Q150" i="7"/>
  <c r="V150" i="7"/>
  <c r="Q651" i="7"/>
  <c r="V651" i="7"/>
  <c r="Q618" i="7"/>
  <c r="V618" i="7"/>
  <c r="Q586" i="7"/>
  <c r="V586" i="7"/>
  <c r="Q554" i="7"/>
  <c r="V554" i="7"/>
  <c r="Q522" i="7"/>
  <c r="V522" i="7"/>
  <c r="Q462" i="7"/>
  <c r="V462" i="7"/>
  <c r="V394" i="7"/>
  <c r="Q394" i="7"/>
  <c r="V330" i="7"/>
  <c r="Q330" i="7"/>
  <c r="Q266" i="7"/>
  <c r="V266" i="7"/>
  <c r="Q206" i="7"/>
  <c r="V206" i="7"/>
  <c r="Q237" i="7"/>
  <c r="V237" i="7"/>
  <c r="Q103" i="7"/>
  <c r="V103" i="7"/>
  <c r="Q715" i="7"/>
  <c r="V715" i="7"/>
  <c r="Q663" i="7"/>
  <c r="V663" i="7"/>
  <c r="Q621" i="7"/>
  <c r="V621" i="7"/>
  <c r="Q561" i="7"/>
  <c r="V561" i="7"/>
  <c r="Q497" i="7"/>
  <c r="V497" i="7"/>
  <c r="Q449" i="7"/>
  <c r="V449" i="7"/>
  <c r="Q385" i="7"/>
  <c r="V385" i="7"/>
  <c r="Q329" i="7"/>
  <c r="V329" i="7"/>
  <c r="Q265" i="7"/>
  <c r="V265" i="7"/>
  <c r="Q138" i="7"/>
  <c r="V138" i="7"/>
  <c r="Q846" i="7"/>
  <c r="V846" i="7"/>
  <c r="Q814" i="7"/>
  <c r="V814" i="7"/>
  <c r="Q782" i="7"/>
  <c r="V782" i="7"/>
  <c r="Q743" i="7"/>
  <c r="V743" i="7"/>
  <c r="Q679" i="7"/>
  <c r="V679" i="7"/>
  <c r="Q585" i="7"/>
  <c r="V585" i="7"/>
  <c r="Q517" i="7"/>
  <c r="V517" i="7"/>
  <c r="Q437" i="7"/>
  <c r="V437" i="7"/>
  <c r="Q369" i="7"/>
  <c r="V369" i="7"/>
  <c r="Q261" i="7"/>
  <c r="V261" i="7"/>
  <c r="Q1400" i="7"/>
  <c r="V1400" i="7"/>
  <c r="Q1168" i="7"/>
  <c r="V1168" i="7"/>
  <c r="Q712" i="7"/>
  <c r="V712" i="7"/>
  <c r="V1086" i="7"/>
  <c r="Q1086" i="7"/>
  <c r="Q1054" i="7"/>
  <c r="V1054" i="7"/>
  <c r="Q1333" i="7"/>
  <c r="V1333" i="7"/>
  <c r="Q193" i="7"/>
  <c r="V193" i="7"/>
  <c r="Q142" i="7"/>
  <c r="V142" i="7"/>
  <c r="Q110" i="7"/>
  <c r="V110" i="7"/>
  <c r="Q1245" i="7"/>
  <c r="V1245" i="7"/>
  <c r="Q1025" i="7"/>
  <c r="V1025" i="7"/>
  <c r="Q993" i="7"/>
  <c r="V993" i="7"/>
  <c r="Q961" i="7"/>
  <c r="V961" i="7"/>
  <c r="Q929" i="7"/>
  <c r="V929" i="7"/>
  <c r="Q897" i="7"/>
  <c r="V897" i="7"/>
  <c r="Q863" i="7"/>
  <c r="V863" i="7"/>
  <c r="Q829" i="7"/>
  <c r="V829" i="7"/>
  <c r="V797" i="7"/>
  <c r="Q797" i="7"/>
  <c r="Q764" i="7"/>
  <c r="V764" i="7"/>
  <c r="Q730" i="7"/>
  <c r="V730" i="7"/>
  <c r="Q1387" i="7"/>
  <c r="V1387" i="7"/>
  <c r="Q1323" i="7"/>
  <c r="V1323" i="7"/>
  <c r="Q179" i="7"/>
  <c r="V179" i="7"/>
  <c r="Q127" i="7"/>
  <c r="V127" i="7"/>
  <c r="Q31" i="7"/>
  <c r="V31" i="7"/>
  <c r="Q1394" i="7"/>
  <c r="V1394" i="7"/>
  <c r="Q1330" i="7"/>
  <c r="V1330" i="7"/>
  <c r="Q1268" i="7"/>
  <c r="V1268" i="7"/>
  <c r="V1236" i="7"/>
  <c r="Q1236" i="7"/>
  <c r="Q1204" i="7"/>
  <c r="V1204" i="7"/>
  <c r="Q1140" i="7"/>
  <c r="V1140" i="7"/>
  <c r="Q1076" i="7"/>
  <c r="V1076" i="7"/>
  <c r="V1008" i="7"/>
  <c r="Q1008" i="7"/>
  <c r="Q976" i="7"/>
  <c r="V976" i="7"/>
  <c r="Q944" i="7"/>
  <c r="V944" i="7"/>
  <c r="Q912" i="7"/>
  <c r="V912" i="7"/>
  <c r="Q879" i="7"/>
  <c r="V879" i="7"/>
  <c r="Q844" i="7"/>
  <c r="V844" i="7"/>
  <c r="Q812" i="7"/>
  <c r="V812" i="7"/>
  <c r="Q780" i="7"/>
  <c r="V780" i="7"/>
  <c r="Q745" i="7"/>
  <c r="V745" i="7"/>
  <c r="Q709" i="7"/>
  <c r="V709" i="7"/>
  <c r="Q1345" i="7"/>
  <c r="V1345" i="7"/>
  <c r="Q1281" i="7"/>
  <c r="V1281" i="7"/>
  <c r="Q154" i="7"/>
  <c r="V154" i="7"/>
  <c r="Q132" i="7"/>
  <c r="V132" i="7"/>
  <c r="Q78" i="7"/>
  <c r="V78" i="7"/>
  <c r="Q45" i="7"/>
  <c r="V45" i="7"/>
  <c r="Q1384" i="7"/>
  <c r="V1384" i="7"/>
  <c r="Q1320" i="7"/>
  <c r="V1320" i="7"/>
  <c r="Q1263" i="7"/>
  <c r="V1263" i="7"/>
  <c r="Q1231" i="7"/>
  <c r="V1231" i="7"/>
  <c r="Q1199" i="7"/>
  <c r="V1199" i="7"/>
  <c r="Q1167" i="7"/>
  <c r="V1167" i="7"/>
  <c r="Q1135" i="7"/>
  <c r="V1135" i="7"/>
  <c r="Q1103" i="7"/>
  <c r="V1103" i="7"/>
  <c r="Q1071" i="7"/>
  <c r="V1071" i="7"/>
  <c r="Q1039" i="7"/>
  <c r="V1039" i="7"/>
  <c r="Q1007" i="7"/>
  <c r="V1007" i="7"/>
  <c r="Q975" i="7"/>
  <c r="V975" i="7"/>
  <c r="Q943" i="7"/>
  <c r="V943" i="7"/>
  <c r="Q911" i="7"/>
  <c r="V911" i="7"/>
  <c r="Q878" i="7"/>
  <c r="V878" i="7"/>
  <c r="Q843" i="7"/>
  <c r="V843" i="7"/>
  <c r="Q811" i="7"/>
  <c r="V811" i="7"/>
  <c r="Q779" i="7"/>
  <c r="V779" i="7"/>
  <c r="Q744" i="7"/>
  <c r="V744" i="7"/>
  <c r="Q684" i="7"/>
  <c r="V684" i="7"/>
  <c r="Q1359" i="7"/>
  <c r="V1359" i="7"/>
  <c r="Q1295" i="7"/>
  <c r="V1295" i="7"/>
  <c r="Q168" i="7"/>
  <c r="V168" i="7"/>
  <c r="Q90" i="7"/>
  <c r="V90" i="7"/>
  <c r="Q82" i="7"/>
  <c r="V82" i="7"/>
  <c r="Q8" i="7"/>
  <c r="V8" i="7"/>
  <c r="Q1342" i="7"/>
  <c r="V1342" i="7"/>
  <c r="Q1278" i="7"/>
  <c r="V1278" i="7"/>
  <c r="Q1242" i="7"/>
  <c r="V1242" i="7"/>
  <c r="Q1210" i="7"/>
  <c r="V1210" i="7"/>
  <c r="Q1154" i="7"/>
  <c r="V1154" i="7"/>
  <c r="Q1030" i="7"/>
  <c r="V1030" i="7"/>
  <c r="Q998" i="7"/>
  <c r="V998" i="7"/>
  <c r="Q966" i="7"/>
  <c r="V966" i="7"/>
  <c r="Q934" i="7"/>
  <c r="V934" i="7"/>
  <c r="Q902" i="7"/>
  <c r="V902" i="7"/>
  <c r="Q121" i="7"/>
  <c r="V121" i="7"/>
  <c r="Q66" i="7"/>
  <c r="V66" i="7"/>
  <c r="Q584" i="7"/>
  <c r="V584" i="7"/>
  <c r="Q552" i="7"/>
  <c r="V552" i="7"/>
  <c r="Q488" i="7"/>
  <c r="V488" i="7"/>
  <c r="Q448" i="7"/>
  <c r="V448" i="7"/>
  <c r="Q412" i="7"/>
  <c r="V412" i="7"/>
  <c r="Q352" i="7"/>
  <c r="V352" i="7"/>
  <c r="Q320" i="7"/>
  <c r="V320" i="7"/>
  <c r="Q284" i="7"/>
  <c r="V284" i="7"/>
  <c r="Q220" i="7"/>
  <c r="V220" i="7"/>
  <c r="Q182" i="7"/>
  <c r="V182" i="7"/>
  <c r="Q678" i="7"/>
  <c r="V678" i="7"/>
  <c r="Q644" i="7"/>
  <c r="V644" i="7"/>
  <c r="Q612" i="7"/>
  <c r="V612" i="7"/>
  <c r="Q532" i="7"/>
  <c r="V532" i="7"/>
  <c r="Q420" i="7"/>
  <c r="V420" i="7"/>
  <c r="Q292" i="7"/>
  <c r="V292" i="7"/>
  <c r="Q224" i="7"/>
  <c r="V224" i="7"/>
  <c r="Q26" i="7"/>
  <c r="V26" i="7"/>
  <c r="Q431" i="7"/>
  <c r="V431" i="7"/>
  <c r="Q371" i="7"/>
  <c r="V371" i="7"/>
  <c r="Q315" i="7"/>
  <c r="V315" i="7"/>
  <c r="Q247" i="7"/>
  <c r="V247" i="7"/>
  <c r="Q184" i="7"/>
  <c r="V184" i="7"/>
  <c r="Q693" i="7"/>
  <c r="V693" i="7"/>
  <c r="Q661" i="7"/>
  <c r="V661" i="7"/>
  <c r="Q627" i="7"/>
  <c r="V627" i="7"/>
  <c r="Q595" i="7"/>
  <c r="V595" i="7"/>
  <c r="Q563" i="7"/>
  <c r="V563" i="7"/>
  <c r="Q531" i="7"/>
  <c r="V531" i="7"/>
  <c r="Q499" i="7"/>
  <c r="V499" i="7"/>
  <c r="Q459" i="7"/>
  <c r="V459" i="7"/>
  <c r="Q391" i="7"/>
  <c r="V391" i="7"/>
  <c r="Q319" i="7"/>
  <c r="V319" i="7"/>
  <c r="Q259" i="7"/>
  <c r="V259" i="7"/>
  <c r="Q195" i="7"/>
  <c r="V195" i="7"/>
  <c r="Q124" i="7"/>
  <c r="V124" i="7"/>
  <c r="Q518" i="7"/>
  <c r="V518" i="7"/>
  <c r="Q454" i="7"/>
  <c r="V454" i="7"/>
  <c r="Q390" i="7"/>
  <c r="V390" i="7"/>
  <c r="Q326" i="7"/>
  <c r="V326" i="7"/>
  <c r="Q262" i="7"/>
  <c r="V262" i="7"/>
  <c r="Q194" i="7"/>
  <c r="V194" i="7"/>
  <c r="Q273" i="7"/>
  <c r="V273" i="7"/>
  <c r="Q93" i="7"/>
  <c r="V93" i="7"/>
  <c r="Q646" i="7"/>
  <c r="V646" i="7"/>
  <c r="Q614" i="7"/>
  <c r="V614" i="7"/>
  <c r="Q582" i="7"/>
  <c r="V582" i="7"/>
  <c r="Q550" i="7"/>
  <c r="V550" i="7"/>
  <c r="Q514" i="7"/>
  <c r="V514" i="7"/>
  <c r="Q450" i="7"/>
  <c r="V450" i="7"/>
  <c r="Q386" i="7"/>
  <c r="V386" i="7"/>
  <c r="Q318" i="7"/>
  <c r="V318" i="7"/>
  <c r="Q258" i="7"/>
  <c r="V258" i="7"/>
  <c r="Q198" i="7"/>
  <c r="V198" i="7"/>
  <c r="Q225" i="7"/>
  <c r="V225" i="7"/>
  <c r="Q41" i="7"/>
  <c r="V41" i="7"/>
  <c r="Q707" i="7"/>
  <c r="V707" i="7"/>
  <c r="Q659" i="7"/>
  <c r="V659" i="7"/>
  <c r="Q613" i="7"/>
  <c r="V613" i="7"/>
  <c r="Q553" i="7"/>
  <c r="V553" i="7"/>
  <c r="Q493" i="7"/>
  <c r="V493" i="7"/>
  <c r="Q441" i="7"/>
  <c r="V441" i="7"/>
  <c r="Q381" i="7"/>
  <c r="V381" i="7"/>
  <c r="Q325" i="7"/>
  <c r="V325" i="7"/>
  <c r="Q249" i="7"/>
  <c r="V249" i="7"/>
  <c r="Q877" i="7"/>
  <c r="V877" i="7"/>
  <c r="Q842" i="7"/>
  <c r="V842" i="7"/>
  <c r="Q810" i="7"/>
  <c r="V810" i="7"/>
  <c r="Q778" i="7"/>
  <c r="V778" i="7"/>
  <c r="Q739" i="7"/>
  <c r="V739" i="7"/>
  <c r="Q667" i="7"/>
  <c r="V667" i="7"/>
  <c r="Q577" i="7"/>
  <c r="V577" i="7"/>
  <c r="Q509" i="7"/>
  <c r="V509" i="7"/>
  <c r="Q425" i="7"/>
  <c r="V425" i="7"/>
  <c r="Q361" i="7"/>
  <c r="V361" i="7"/>
  <c r="Q245" i="7"/>
  <c r="V245" i="7"/>
  <c r="Q1104" i="7"/>
  <c r="V1104" i="7"/>
  <c r="Q1118" i="7"/>
  <c r="V1118" i="7"/>
  <c r="Q1137" i="7"/>
  <c r="V1137" i="7"/>
  <c r="Q1397" i="7"/>
  <c r="V1397" i="7"/>
  <c r="Q1284" i="7"/>
  <c r="V1284" i="7"/>
  <c r="Q1057" i="7"/>
  <c r="V1057" i="7"/>
  <c r="Q1160" i="7"/>
  <c r="V1160" i="7"/>
  <c r="Q1096" i="7"/>
  <c r="V1096" i="7"/>
  <c r="Q1032" i="7"/>
  <c r="V1032" i="7"/>
  <c r="Q708" i="7"/>
  <c r="V708" i="7"/>
  <c r="Q1158" i="7"/>
  <c r="V1158" i="7"/>
  <c r="Q1114" i="7"/>
  <c r="V1114" i="7"/>
  <c r="Q1082" i="7"/>
  <c r="V1082" i="7"/>
  <c r="Q1197" i="7"/>
  <c r="V1197" i="7"/>
  <c r="Q1165" i="7"/>
  <c r="V1165" i="7"/>
  <c r="Q1133" i="7"/>
  <c r="V1133" i="7"/>
  <c r="Q1101" i="7"/>
  <c r="V1101" i="7"/>
  <c r="Q1389" i="7"/>
  <c r="V1389" i="7"/>
  <c r="Q1325" i="7"/>
  <c r="V1325" i="7"/>
  <c r="Q185" i="7"/>
  <c r="V185" i="7"/>
  <c r="Q140" i="7"/>
  <c r="V140" i="7"/>
  <c r="Q105" i="7"/>
  <c r="V105" i="7"/>
  <c r="Q1340" i="7"/>
  <c r="V1340" i="7"/>
  <c r="Q1276" i="7"/>
  <c r="V1276" i="7"/>
  <c r="Q1241" i="7"/>
  <c r="V1241" i="7"/>
  <c r="Q1209" i="7"/>
  <c r="V1209" i="7"/>
  <c r="Q1053" i="7"/>
  <c r="V1053" i="7"/>
  <c r="Q1021" i="7"/>
  <c r="V1021" i="7"/>
  <c r="Q989" i="7"/>
  <c r="V989" i="7"/>
  <c r="Q957" i="7"/>
  <c r="V957" i="7"/>
  <c r="Q925" i="7"/>
  <c r="V925" i="7"/>
  <c r="Q893" i="7"/>
  <c r="V893" i="7"/>
  <c r="Q858" i="7"/>
  <c r="V858" i="7"/>
  <c r="Q825" i="7"/>
  <c r="V825" i="7"/>
  <c r="Q793" i="7"/>
  <c r="V793" i="7"/>
  <c r="Q759" i="7"/>
  <c r="V759" i="7"/>
  <c r="Q726" i="7"/>
  <c r="V726" i="7"/>
  <c r="Q1379" i="7"/>
  <c r="V1379" i="7"/>
  <c r="Q1315" i="7"/>
  <c r="V1315" i="7"/>
  <c r="Q171" i="7"/>
  <c r="V171" i="7"/>
  <c r="Q79" i="7"/>
  <c r="V79" i="7"/>
  <c r="Q30" i="7"/>
  <c r="V30" i="7"/>
  <c r="Q1386" i="7"/>
  <c r="V1386" i="7"/>
  <c r="Q1322" i="7"/>
  <c r="V1322" i="7"/>
  <c r="Q1264" i="7"/>
  <c r="V1264" i="7"/>
  <c r="Q1232" i="7"/>
  <c r="V1232" i="7"/>
  <c r="Q1196" i="7"/>
  <c r="V1196" i="7"/>
  <c r="Q1132" i="7"/>
  <c r="V1132" i="7"/>
  <c r="V1068" i="7"/>
  <c r="Q1068" i="7"/>
  <c r="Q1004" i="7"/>
  <c r="V1004" i="7"/>
  <c r="Q972" i="7"/>
  <c r="V972" i="7"/>
  <c r="Q940" i="7"/>
  <c r="V940" i="7"/>
  <c r="Q908" i="7"/>
  <c r="V908" i="7"/>
  <c r="Q875" i="7"/>
  <c r="V875" i="7"/>
  <c r="Q840" i="7"/>
  <c r="V840" i="7"/>
  <c r="Q808" i="7"/>
  <c r="V808" i="7"/>
  <c r="Q776" i="7"/>
  <c r="V776" i="7"/>
  <c r="Q741" i="7"/>
  <c r="V741" i="7"/>
  <c r="Q705" i="7"/>
  <c r="V705" i="7"/>
  <c r="Q1337" i="7"/>
  <c r="V1337" i="7"/>
  <c r="Q1273" i="7"/>
  <c r="V1273" i="7"/>
  <c r="Q149" i="7"/>
  <c r="V149" i="7"/>
  <c r="Q130" i="7"/>
  <c r="V130" i="7"/>
  <c r="Q63" i="7"/>
  <c r="V63" i="7"/>
  <c r="Q44" i="7"/>
  <c r="V44" i="7"/>
  <c r="V1376" i="7"/>
  <c r="Q1376" i="7"/>
  <c r="Q1312" i="7"/>
  <c r="V1312" i="7"/>
  <c r="Q1259" i="7"/>
  <c r="V1259" i="7"/>
  <c r="Q1227" i="7"/>
  <c r="V1227" i="7"/>
  <c r="Q1195" i="7"/>
  <c r="V1195" i="7"/>
  <c r="Q1163" i="7"/>
  <c r="V1163" i="7"/>
  <c r="Q1131" i="7"/>
  <c r="V1131" i="7"/>
  <c r="Q1099" i="7"/>
  <c r="V1099" i="7"/>
  <c r="Q1067" i="7"/>
  <c r="V1067" i="7"/>
  <c r="Q1035" i="7"/>
  <c r="V1035" i="7"/>
  <c r="Q1003" i="7"/>
  <c r="V1003" i="7"/>
  <c r="Q971" i="7"/>
  <c r="V971" i="7"/>
  <c r="Q939" i="7"/>
  <c r="V939" i="7"/>
  <c r="Q907" i="7"/>
  <c r="V907" i="7"/>
  <c r="Q874" i="7"/>
  <c r="V874" i="7"/>
  <c r="Q839" i="7"/>
  <c r="V839" i="7"/>
  <c r="Q807" i="7"/>
  <c r="V807" i="7"/>
  <c r="Q775" i="7"/>
  <c r="V775" i="7"/>
  <c r="Q740" i="7"/>
  <c r="V740" i="7"/>
  <c r="Q680" i="7"/>
  <c r="V680" i="7"/>
  <c r="Q1351" i="7"/>
  <c r="V1351" i="7"/>
  <c r="Q1287" i="7"/>
  <c r="V1287" i="7"/>
  <c r="Q159" i="7"/>
  <c r="V159" i="7"/>
  <c r="Q89" i="7"/>
  <c r="V89" i="7"/>
  <c r="V74" i="7"/>
  <c r="Q74" i="7"/>
  <c r="Q1398" i="7"/>
  <c r="V1398" i="7"/>
  <c r="Q1334" i="7"/>
  <c r="V1334" i="7"/>
  <c r="Q1270" i="7"/>
  <c r="V1270" i="7"/>
  <c r="Q1238" i="7"/>
  <c r="V1238" i="7"/>
  <c r="Q1206" i="7"/>
  <c r="V1206" i="7"/>
  <c r="Q1146" i="7"/>
  <c r="V1146" i="7"/>
  <c r="Q1026" i="7"/>
  <c r="V1026" i="7"/>
  <c r="Q994" i="7"/>
  <c r="V994" i="7"/>
  <c r="Q962" i="7"/>
  <c r="V962" i="7"/>
  <c r="Q930" i="7"/>
  <c r="V930" i="7"/>
  <c r="Q898" i="7"/>
  <c r="V898" i="7"/>
  <c r="Q119" i="7"/>
  <c r="V119" i="7"/>
  <c r="Q37" i="7"/>
  <c r="V37" i="7"/>
  <c r="Q580" i="7"/>
  <c r="V580" i="7"/>
  <c r="Q544" i="7"/>
  <c r="V544" i="7"/>
  <c r="Q480" i="7"/>
  <c r="V480" i="7"/>
  <c r="Q444" i="7"/>
  <c r="V444" i="7"/>
  <c r="Q404" i="7"/>
  <c r="V404" i="7"/>
  <c r="Q348" i="7"/>
  <c r="V348" i="7"/>
  <c r="Q316" i="7"/>
  <c r="V316" i="7"/>
  <c r="Q276" i="7"/>
  <c r="V276" i="7"/>
  <c r="Q216" i="7"/>
  <c r="V216" i="7"/>
  <c r="Q64" i="7"/>
  <c r="V64" i="7"/>
  <c r="Q674" i="7"/>
  <c r="V674" i="7"/>
  <c r="Q640" i="7"/>
  <c r="V640" i="7"/>
  <c r="Q608" i="7"/>
  <c r="V608" i="7"/>
  <c r="Q524" i="7"/>
  <c r="V524" i="7"/>
  <c r="Q408" i="7"/>
  <c r="V408" i="7"/>
  <c r="Q280" i="7"/>
  <c r="V280" i="7"/>
  <c r="Q62" i="7"/>
  <c r="V62" i="7"/>
  <c r="Q21" i="7"/>
  <c r="V21" i="7"/>
  <c r="Q427" i="7"/>
  <c r="V427" i="7"/>
  <c r="Q367" i="7"/>
  <c r="V367" i="7"/>
  <c r="Q307" i="7"/>
  <c r="V307" i="7"/>
  <c r="Q239" i="7"/>
  <c r="V239" i="7"/>
  <c r="Q80" i="7"/>
  <c r="V80" i="7"/>
  <c r="Q689" i="7"/>
  <c r="V689" i="7"/>
  <c r="Q656" i="7"/>
  <c r="V656" i="7"/>
  <c r="Q623" i="7"/>
  <c r="V623" i="7"/>
  <c r="Q591" i="7"/>
  <c r="V591" i="7"/>
  <c r="Q559" i="7"/>
  <c r="V559" i="7"/>
  <c r="Q527" i="7"/>
  <c r="V527" i="7"/>
  <c r="Q495" i="7"/>
  <c r="V495" i="7"/>
  <c r="Q451" i="7"/>
  <c r="V451" i="7"/>
  <c r="Q383" i="7"/>
  <c r="V383" i="7"/>
  <c r="Q311" i="7"/>
  <c r="V311" i="7"/>
  <c r="Q251" i="7"/>
  <c r="V251" i="7"/>
  <c r="Q176" i="7"/>
  <c r="V176" i="7"/>
  <c r="Q122" i="7"/>
  <c r="V122" i="7"/>
  <c r="Q502" i="7"/>
  <c r="V502" i="7"/>
  <c r="Q446" i="7"/>
  <c r="V446" i="7"/>
  <c r="Q382" i="7"/>
  <c r="V382" i="7"/>
  <c r="Q322" i="7"/>
  <c r="V322" i="7"/>
  <c r="Q254" i="7"/>
  <c r="V254" i="7"/>
  <c r="V178" i="7"/>
  <c r="Q178" i="7"/>
  <c r="Q257" i="7"/>
  <c r="V257" i="7"/>
  <c r="Q109" i="7"/>
  <c r="V109" i="7"/>
  <c r="Q642" i="7"/>
  <c r="V642" i="7"/>
  <c r="Q610" i="7"/>
  <c r="V610" i="7"/>
  <c r="Q578" i="7"/>
  <c r="V578" i="7"/>
  <c r="Q546" i="7"/>
  <c r="V546" i="7"/>
  <c r="Q510" i="7"/>
  <c r="V510" i="7"/>
  <c r="Q442" i="7"/>
  <c r="V442" i="7"/>
  <c r="Q378" i="7"/>
  <c r="V378" i="7"/>
  <c r="Q310" i="7"/>
  <c r="V310" i="7"/>
  <c r="Q250" i="7"/>
  <c r="V250" i="7"/>
  <c r="Q186" i="7"/>
  <c r="V186" i="7"/>
  <c r="Q213" i="7"/>
  <c r="V213" i="7"/>
  <c r="Q40" i="7"/>
  <c r="V40" i="7"/>
  <c r="Q699" i="7"/>
  <c r="V699" i="7"/>
  <c r="Q654" i="7"/>
  <c r="V654" i="7"/>
  <c r="Q605" i="7"/>
  <c r="V605" i="7"/>
  <c r="Q545" i="7"/>
  <c r="V545" i="7"/>
  <c r="Q489" i="7"/>
  <c r="V489" i="7"/>
  <c r="Q433" i="7"/>
  <c r="V433" i="7"/>
  <c r="Q373" i="7"/>
  <c r="V373" i="7"/>
  <c r="Q321" i="7"/>
  <c r="V321" i="7"/>
  <c r="Q233" i="7"/>
  <c r="V233" i="7"/>
  <c r="Q872" i="7"/>
  <c r="V872" i="7"/>
  <c r="Q838" i="7"/>
  <c r="V838" i="7"/>
  <c r="Q806" i="7"/>
  <c r="V806" i="7"/>
  <c r="Q774" i="7"/>
  <c r="V774" i="7"/>
  <c r="Q735" i="7"/>
  <c r="V735" i="7"/>
  <c r="Q633" i="7"/>
  <c r="V633" i="7"/>
  <c r="Q569" i="7"/>
  <c r="V569" i="7"/>
  <c r="Q501" i="7"/>
  <c r="V501" i="7"/>
  <c r="Q417" i="7"/>
  <c r="V417" i="7"/>
  <c r="Q353" i="7"/>
  <c r="V353" i="7"/>
  <c r="Q205" i="7"/>
  <c r="V205" i="7"/>
  <c r="Q1040" i="7"/>
  <c r="V1040" i="7"/>
  <c r="Q1166" i="7"/>
  <c r="V1166" i="7"/>
  <c r="Q1169" i="7"/>
  <c r="V1169" i="7"/>
  <c r="Q1105" i="7"/>
  <c r="V1105" i="7"/>
  <c r="Q1348" i="7"/>
  <c r="V1348" i="7"/>
  <c r="Q1213" i="7"/>
  <c r="V1213" i="7"/>
  <c r="AE2" i="7"/>
  <c r="Q1152" i="7"/>
  <c r="V1152" i="7"/>
  <c r="Q1088" i="7"/>
  <c r="V1088" i="7"/>
  <c r="Q1024" i="7"/>
  <c r="V1024" i="7"/>
  <c r="Q704" i="7"/>
  <c r="V704" i="7"/>
  <c r="V1150" i="7"/>
  <c r="Q1150" i="7"/>
  <c r="Q1110" i="7"/>
  <c r="V1110" i="7"/>
  <c r="Q1078" i="7"/>
  <c r="V1078" i="7"/>
  <c r="Q1193" i="7"/>
  <c r="V1193" i="7"/>
  <c r="Q1161" i="7"/>
  <c r="V1161" i="7"/>
  <c r="Q1129" i="7"/>
  <c r="V1129" i="7"/>
  <c r="Q1097" i="7"/>
  <c r="V1097" i="7"/>
  <c r="Q1381" i="7"/>
  <c r="V1381" i="7"/>
  <c r="Q1317" i="7"/>
  <c r="V1317" i="7"/>
  <c r="Q177" i="7"/>
  <c r="V177" i="7"/>
  <c r="Q135" i="7"/>
  <c r="V135" i="7"/>
  <c r="Q1396" i="7"/>
  <c r="V1396" i="7"/>
  <c r="Q1332" i="7"/>
  <c r="V1332" i="7"/>
  <c r="Q1269" i="7"/>
  <c r="V1269" i="7"/>
  <c r="Q1237" i="7"/>
  <c r="V1237" i="7"/>
  <c r="Q1205" i="7"/>
  <c r="V1205" i="7"/>
  <c r="Q1049" i="7"/>
  <c r="V1049" i="7"/>
  <c r="Q1017" i="7"/>
  <c r="V1017" i="7"/>
  <c r="Q985" i="7"/>
  <c r="V985" i="7"/>
  <c r="Q953" i="7"/>
  <c r="V953" i="7"/>
  <c r="Q921" i="7"/>
  <c r="V921" i="7"/>
  <c r="Q889" i="7"/>
  <c r="V889" i="7"/>
  <c r="Q854" i="7"/>
  <c r="V854" i="7"/>
  <c r="Q821" i="7"/>
  <c r="V821" i="7"/>
  <c r="Q789" i="7"/>
  <c r="V789" i="7"/>
  <c r="Q755" i="7"/>
  <c r="V755" i="7"/>
  <c r="Q722" i="7"/>
  <c r="V722" i="7"/>
  <c r="Q1371" i="7"/>
  <c r="V1371" i="7"/>
  <c r="Q1307" i="7"/>
  <c r="V1307" i="7"/>
  <c r="Q169" i="7"/>
  <c r="V169" i="7"/>
  <c r="Q65" i="7"/>
  <c r="V65" i="7"/>
  <c r="Q29" i="7"/>
  <c r="V29" i="7"/>
  <c r="Q1378" i="7"/>
  <c r="V1378" i="7"/>
  <c r="Q1314" i="7"/>
  <c r="V1314" i="7"/>
  <c r="Q1260" i="7"/>
  <c r="V1260" i="7"/>
  <c r="Q1228" i="7"/>
  <c r="V1228" i="7"/>
  <c r="Q1188" i="7"/>
  <c r="V1188" i="7"/>
  <c r="Q1124" i="7"/>
  <c r="V1124" i="7"/>
  <c r="Q1060" i="7"/>
  <c r="V1060" i="7"/>
  <c r="Q1000" i="7"/>
  <c r="V1000" i="7"/>
  <c r="Q968" i="7"/>
  <c r="V968" i="7"/>
  <c r="Q936" i="7"/>
  <c r="V936" i="7"/>
  <c r="V904" i="7"/>
  <c r="Q904" i="7"/>
  <c r="Q870" i="7"/>
  <c r="V870" i="7"/>
  <c r="Q836" i="7"/>
  <c r="V836" i="7"/>
  <c r="Q804" i="7"/>
  <c r="V804" i="7"/>
  <c r="V771" i="7"/>
  <c r="Q771" i="7"/>
  <c r="Q737" i="7"/>
  <c r="V737" i="7"/>
  <c r="Q1393" i="7"/>
  <c r="V1393" i="7"/>
  <c r="Q1329" i="7"/>
  <c r="V1329" i="7"/>
  <c r="Q189" i="7"/>
  <c r="V189" i="7"/>
  <c r="Q147" i="7"/>
  <c r="V147" i="7"/>
  <c r="Q113" i="7"/>
  <c r="V113" i="7"/>
  <c r="Q51" i="7"/>
  <c r="V51" i="7"/>
  <c r="Q27" i="7"/>
  <c r="V27" i="7"/>
  <c r="Q1368" i="7"/>
  <c r="V1368" i="7"/>
  <c r="Q1304" i="7"/>
  <c r="V1304" i="7"/>
  <c r="Q1255" i="7"/>
  <c r="V1255" i="7"/>
  <c r="Q1223" i="7"/>
  <c r="V1223" i="7"/>
  <c r="Q1191" i="7"/>
  <c r="V1191" i="7"/>
  <c r="Q1159" i="7"/>
  <c r="V1159" i="7"/>
  <c r="Q1127" i="7"/>
  <c r="V1127" i="7"/>
  <c r="Q1095" i="7"/>
  <c r="V1095" i="7"/>
  <c r="Q1063" i="7"/>
  <c r="V1063" i="7"/>
  <c r="Q1031" i="7"/>
  <c r="V1031" i="7"/>
  <c r="Q999" i="7"/>
  <c r="V999" i="7"/>
  <c r="Q967" i="7"/>
  <c r="V967" i="7"/>
  <c r="Q935" i="7"/>
  <c r="V935" i="7"/>
  <c r="Q903" i="7"/>
  <c r="V903" i="7"/>
  <c r="Q869" i="7"/>
  <c r="V869" i="7"/>
  <c r="Q835" i="7"/>
  <c r="V835" i="7"/>
  <c r="Q803" i="7"/>
  <c r="V803" i="7"/>
  <c r="Q770" i="7"/>
  <c r="V770" i="7"/>
  <c r="Q736" i="7"/>
  <c r="V736" i="7"/>
  <c r="Q676" i="7"/>
  <c r="V676" i="7"/>
  <c r="Q1343" i="7"/>
  <c r="V1343" i="7"/>
  <c r="Q1279" i="7"/>
  <c r="V1279" i="7"/>
  <c r="Q157" i="7"/>
  <c r="V157" i="7"/>
  <c r="Q88" i="7"/>
  <c r="V88" i="7"/>
  <c r="Q73" i="7"/>
  <c r="V73" i="7"/>
  <c r="Q1390" i="7"/>
  <c r="V1390" i="7"/>
  <c r="Q1326" i="7"/>
  <c r="V1326" i="7"/>
  <c r="Q1266" i="7"/>
  <c r="V1266" i="7"/>
  <c r="Q1234" i="7"/>
  <c r="V1234" i="7"/>
  <c r="Q1202" i="7"/>
  <c r="V1202" i="7"/>
  <c r="Q1138" i="7"/>
  <c r="V1138" i="7"/>
  <c r="Q1022" i="7"/>
  <c r="V1022" i="7"/>
  <c r="V990" i="7"/>
  <c r="Q990" i="7"/>
  <c r="Q958" i="7"/>
  <c r="V958" i="7"/>
  <c r="Q926" i="7"/>
  <c r="V926" i="7"/>
  <c r="Q894" i="7"/>
  <c r="V894" i="7"/>
  <c r="Q117" i="7"/>
  <c r="V117" i="7"/>
  <c r="Q36" i="7"/>
  <c r="V36" i="7"/>
  <c r="Q576" i="7"/>
  <c r="V576" i="7"/>
  <c r="Q536" i="7"/>
  <c r="V536" i="7"/>
  <c r="Q472" i="7"/>
  <c r="V472" i="7"/>
  <c r="Q440" i="7"/>
  <c r="V440" i="7"/>
  <c r="Q400" i="7"/>
  <c r="V400" i="7"/>
  <c r="Q344" i="7"/>
  <c r="V344" i="7"/>
  <c r="Q312" i="7"/>
  <c r="V312" i="7"/>
  <c r="Q268" i="7"/>
  <c r="V268" i="7"/>
  <c r="Q212" i="7"/>
  <c r="V212" i="7"/>
  <c r="Q702" i="7"/>
  <c r="V702" i="7"/>
  <c r="Q670" i="7"/>
  <c r="V670" i="7"/>
  <c r="Q636" i="7"/>
  <c r="V636" i="7"/>
  <c r="Q604" i="7"/>
  <c r="V604" i="7"/>
  <c r="Q516" i="7"/>
  <c r="V516" i="7"/>
  <c r="Q396" i="7"/>
  <c r="V396" i="7"/>
  <c r="Q272" i="7"/>
  <c r="V272" i="7"/>
  <c r="Q81" i="7"/>
  <c r="V81" i="7"/>
  <c r="Q6" i="7"/>
  <c r="V6" i="7"/>
  <c r="Q419" i="7"/>
  <c r="V419" i="7"/>
  <c r="Q359" i="7"/>
  <c r="V359" i="7"/>
  <c r="Q299" i="7"/>
  <c r="V299" i="7"/>
  <c r="Q231" i="7"/>
  <c r="V231" i="7"/>
  <c r="Q52" i="7"/>
  <c r="V52" i="7"/>
  <c r="Q685" i="7"/>
  <c r="V685" i="7"/>
  <c r="Q652" i="7"/>
  <c r="V652" i="7"/>
  <c r="Q619" i="7"/>
  <c r="V619" i="7"/>
  <c r="Q587" i="7"/>
  <c r="V587" i="7"/>
  <c r="Q555" i="7"/>
  <c r="V555" i="7"/>
  <c r="Q523" i="7"/>
  <c r="V523" i="7"/>
  <c r="Q491" i="7"/>
  <c r="V491" i="7"/>
  <c r="Q443" i="7"/>
  <c r="V443" i="7"/>
  <c r="Q375" i="7"/>
  <c r="V375" i="7"/>
  <c r="Q303" i="7"/>
  <c r="V303" i="7"/>
  <c r="Q243" i="7"/>
  <c r="V243" i="7"/>
  <c r="Q136" i="7"/>
  <c r="V136" i="7"/>
  <c r="Q120" i="7"/>
  <c r="V120" i="7"/>
  <c r="Q494" i="7"/>
  <c r="V494" i="7"/>
  <c r="Q438" i="7"/>
  <c r="V438" i="7"/>
  <c r="Q374" i="7"/>
  <c r="V374" i="7"/>
  <c r="Q314" i="7"/>
  <c r="V314" i="7"/>
  <c r="Q246" i="7"/>
  <c r="V246" i="7"/>
  <c r="Q108" i="7"/>
  <c r="V108" i="7"/>
  <c r="Q241" i="7"/>
  <c r="V241" i="7"/>
  <c r="Q672" i="7"/>
  <c r="V672" i="7"/>
  <c r="Q638" i="7"/>
  <c r="V638" i="7"/>
  <c r="Q606" i="7"/>
  <c r="V606" i="7"/>
  <c r="Q574" i="7"/>
  <c r="V574" i="7"/>
  <c r="Q542" i="7"/>
  <c r="V542" i="7"/>
  <c r="Q506" i="7"/>
  <c r="V506" i="7"/>
  <c r="Q434" i="7"/>
  <c r="V434" i="7"/>
  <c r="Q370" i="7"/>
  <c r="V370" i="7"/>
  <c r="Q302" i="7"/>
  <c r="V302" i="7"/>
  <c r="Q242" i="7"/>
  <c r="V242" i="7"/>
  <c r="Q152" i="7"/>
  <c r="V152" i="7"/>
  <c r="Q180" i="7"/>
  <c r="V180" i="7"/>
  <c r="Q17" i="7"/>
  <c r="V17" i="7"/>
  <c r="Q695" i="7"/>
  <c r="V695" i="7"/>
  <c r="Q650" i="7"/>
  <c r="V650" i="7"/>
  <c r="Q597" i="7"/>
  <c r="V597" i="7"/>
  <c r="Q537" i="7"/>
  <c r="V537" i="7"/>
  <c r="Q485" i="7"/>
  <c r="V485" i="7"/>
  <c r="Q429" i="7"/>
  <c r="V429" i="7"/>
  <c r="Q365" i="7"/>
  <c r="V365" i="7"/>
  <c r="Q317" i="7"/>
  <c r="V317" i="7"/>
  <c r="Q221" i="7"/>
  <c r="V221" i="7"/>
  <c r="Q868" i="7"/>
  <c r="V868" i="7"/>
  <c r="Q834" i="7"/>
  <c r="V834" i="7"/>
  <c r="V802" i="7"/>
  <c r="Q802" i="7"/>
  <c r="Q769" i="7"/>
  <c r="V769" i="7"/>
  <c r="Q727" i="7"/>
  <c r="V727" i="7"/>
  <c r="Q625" i="7"/>
  <c r="V625" i="7"/>
  <c r="Q557" i="7"/>
  <c r="V557" i="7"/>
  <c r="Q477" i="7"/>
  <c r="V477" i="7"/>
  <c r="Q413" i="7"/>
  <c r="V413" i="7"/>
  <c r="V345" i="7"/>
  <c r="Q345" i="7"/>
  <c r="Q188" i="7"/>
  <c r="V188" i="7"/>
  <c r="Q1080" i="7"/>
  <c r="V1080" i="7"/>
  <c r="Q700" i="7"/>
  <c r="V700" i="7"/>
  <c r="Q1074" i="7"/>
  <c r="V1074" i="7"/>
  <c r="Q1125" i="7"/>
  <c r="V1125" i="7"/>
  <c r="Q1309" i="7"/>
  <c r="V1309" i="7"/>
  <c r="Q164" i="7"/>
  <c r="V164" i="7"/>
  <c r="Q133" i="7"/>
  <c r="V133" i="7"/>
  <c r="Q1324" i="7"/>
  <c r="V1324" i="7"/>
  <c r="V1233" i="7"/>
  <c r="Q1233" i="7"/>
  <c r="Q1201" i="7"/>
  <c r="V1201" i="7"/>
  <c r="Q1045" i="7"/>
  <c r="V1045" i="7"/>
  <c r="Q1013" i="7"/>
  <c r="V1013" i="7"/>
  <c r="Q981" i="7"/>
  <c r="V981" i="7"/>
  <c r="Q949" i="7"/>
  <c r="V949" i="7"/>
  <c r="Q917" i="7"/>
  <c r="V917" i="7"/>
  <c r="Q885" i="7"/>
  <c r="V885" i="7"/>
  <c r="Q849" i="7"/>
  <c r="V849" i="7"/>
  <c r="Q817" i="7"/>
  <c r="V817" i="7"/>
  <c r="Q785" i="7"/>
  <c r="V785" i="7"/>
  <c r="Q750" i="7"/>
  <c r="V750" i="7"/>
  <c r="Q718" i="7"/>
  <c r="V718" i="7"/>
  <c r="Q1363" i="7"/>
  <c r="V1363" i="7"/>
  <c r="Q1299" i="7"/>
  <c r="V1299" i="7"/>
  <c r="Q167" i="7"/>
  <c r="V167" i="7"/>
  <c r="Q55" i="7"/>
  <c r="V55" i="7"/>
  <c r="Q22" i="7"/>
  <c r="V22" i="7"/>
  <c r="Q1370" i="7"/>
  <c r="V1370" i="7"/>
  <c r="Q1306" i="7"/>
  <c r="V1306" i="7"/>
  <c r="Q1256" i="7"/>
  <c r="V1256" i="7"/>
  <c r="Q1224" i="7"/>
  <c r="V1224" i="7"/>
  <c r="Q1180" i="7"/>
  <c r="V1180" i="7"/>
  <c r="Q1116" i="7"/>
  <c r="V1116" i="7"/>
  <c r="Q1052" i="7"/>
  <c r="V1052" i="7"/>
  <c r="Q996" i="7"/>
  <c r="V996" i="7"/>
  <c r="Q964" i="7"/>
  <c r="V964" i="7"/>
  <c r="Q932" i="7"/>
  <c r="V932" i="7"/>
  <c r="Q900" i="7"/>
  <c r="V900" i="7"/>
  <c r="Q866" i="7"/>
  <c r="V866" i="7"/>
  <c r="Q832" i="7"/>
  <c r="V832" i="7"/>
  <c r="Q800" i="7"/>
  <c r="V800" i="7"/>
  <c r="Q767" i="7"/>
  <c r="V767" i="7"/>
  <c r="Q733" i="7"/>
  <c r="V733" i="7"/>
  <c r="Q1385" i="7"/>
  <c r="V1385" i="7"/>
  <c r="Q1321" i="7"/>
  <c r="V1321" i="7"/>
  <c r="Q181" i="7"/>
  <c r="V181" i="7"/>
  <c r="Q145" i="7"/>
  <c r="V145" i="7"/>
  <c r="Q111" i="7"/>
  <c r="V111" i="7"/>
  <c r="V50" i="7"/>
  <c r="Q50" i="7"/>
  <c r="Q16" i="7"/>
  <c r="V16" i="7"/>
  <c r="Q1360" i="7"/>
  <c r="V1360" i="7"/>
  <c r="Q1296" i="7"/>
  <c r="V1296" i="7"/>
  <c r="Q1251" i="7"/>
  <c r="V1251" i="7"/>
  <c r="Q1219" i="7"/>
  <c r="V1219" i="7"/>
  <c r="Q1187" i="7"/>
  <c r="V1187" i="7"/>
  <c r="Q1155" i="7"/>
  <c r="V1155" i="7"/>
  <c r="Q1123" i="7"/>
  <c r="V1123" i="7"/>
  <c r="Q1091" i="7"/>
  <c r="V1091" i="7"/>
  <c r="Q1059" i="7"/>
  <c r="V1059" i="7"/>
  <c r="Q1027" i="7"/>
  <c r="V1027" i="7"/>
  <c r="Q995" i="7"/>
  <c r="V995" i="7"/>
  <c r="Q963" i="7"/>
  <c r="V963" i="7"/>
  <c r="Q931" i="7"/>
  <c r="V931" i="7"/>
  <c r="Q899" i="7"/>
  <c r="V899" i="7"/>
  <c r="Q865" i="7"/>
  <c r="V865" i="7"/>
  <c r="Q831" i="7"/>
  <c r="V831" i="7"/>
  <c r="Q799" i="7"/>
  <c r="V799" i="7"/>
  <c r="Q766" i="7"/>
  <c r="V766" i="7"/>
  <c r="Q732" i="7"/>
  <c r="V732" i="7"/>
  <c r="Q1399" i="7"/>
  <c r="V1399" i="7"/>
  <c r="Q1335" i="7"/>
  <c r="V1335" i="7"/>
  <c r="Q1271" i="7"/>
  <c r="V1271" i="7"/>
  <c r="Q137" i="7"/>
  <c r="V137" i="7"/>
  <c r="Q87" i="7"/>
  <c r="V87" i="7"/>
  <c r="Q72" i="7"/>
  <c r="V72" i="7"/>
  <c r="Q1382" i="7"/>
  <c r="V1382" i="7"/>
  <c r="Q1318" i="7"/>
  <c r="V1318" i="7"/>
  <c r="Q1262" i="7"/>
  <c r="V1262" i="7"/>
  <c r="Q1230" i="7"/>
  <c r="V1230" i="7"/>
  <c r="Q1194" i="7"/>
  <c r="V1194" i="7"/>
  <c r="Q1050" i="7"/>
  <c r="V1050" i="7"/>
  <c r="Q1018" i="7"/>
  <c r="V1018" i="7"/>
  <c r="Q986" i="7"/>
  <c r="V986" i="7"/>
  <c r="Q954" i="7"/>
  <c r="V954" i="7"/>
  <c r="Q922" i="7"/>
  <c r="V922" i="7"/>
  <c r="Q890" i="7"/>
  <c r="V890" i="7"/>
  <c r="Q115" i="7"/>
  <c r="V115" i="7"/>
  <c r="Q35" i="7"/>
  <c r="V35" i="7"/>
  <c r="Q572" i="7"/>
  <c r="V572" i="7"/>
  <c r="Q528" i="7"/>
  <c r="V528" i="7"/>
  <c r="Q468" i="7"/>
  <c r="V468" i="7"/>
  <c r="Q436" i="7"/>
  <c r="V436" i="7"/>
  <c r="Q392" i="7"/>
  <c r="V392" i="7"/>
  <c r="Q340" i="7"/>
  <c r="V340" i="7"/>
  <c r="Q308" i="7"/>
  <c r="V308" i="7"/>
  <c r="Q260" i="7"/>
  <c r="V260" i="7"/>
  <c r="Q208" i="7"/>
  <c r="V208" i="7"/>
  <c r="Q698" i="7"/>
  <c r="V698" i="7"/>
  <c r="Q666" i="7"/>
  <c r="V666" i="7"/>
  <c r="Q632" i="7"/>
  <c r="V632" i="7"/>
  <c r="Q600" i="7"/>
  <c r="V600" i="7"/>
  <c r="Q508" i="7"/>
  <c r="V508" i="7"/>
  <c r="Q388" i="7"/>
  <c r="V388" i="7"/>
  <c r="Q264" i="7"/>
  <c r="V264" i="7"/>
  <c r="Q60" i="7"/>
  <c r="V60" i="7"/>
  <c r="Q475" i="7"/>
  <c r="V475" i="7"/>
  <c r="Q411" i="7"/>
  <c r="V411" i="7"/>
  <c r="Q351" i="7"/>
  <c r="V351" i="7"/>
  <c r="Q291" i="7"/>
  <c r="V291" i="7"/>
  <c r="V223" i="7"/>
  <c r="Q223" i="7"/>
  <c r="Q76" i="7"/>
  <c r="V76" i="7"/>
  <c r="Q681" i="7"/>
  <c r="V681" i="7"/>
  <c r="Q648" i="7"/>
  <c r="V648" i="7"/>
  <c r="Q615" i="7"/>
  <c r="V615" i="7"/>
  <c r="Q583" i="7"/>
  <c r="V583" i="7"/>
  <c r="Q551" i="7"/>
  <c r="V551" i="7"/>
  <c r="Q519" i="7"/>
  <c r="V519" i="7"/>
  <c r="Q487" i="7"/>
  <c r="V487" i="7"/>
  <c r="Q439" i="7"/>
  <c r="V439" i="7"/>
  <c r="Q363" i="7"/>
  <c r="V363" i="7"/>
  <c r="Q295" i="7"/>
  <c r="V295" i="7"/>
  <c r="Q235" i="7"/>
  <c r="V235" i="7"/>
  <c r="Q53" i="7"/>
  <c r="V53" i="7"/>
  <c r="Q118" i="7"/>
  <c r="V118" i="7"/>
  <c r="Q486" i="7"/>
  <c r="V486" i="7"/>
  <c r="Q430" i="7"/>
  <c r="V430" i="7"/>
  <c r="Q366" i="7"/>
  <c r="V366" i="7"/>
  <c r="V306" i="7"/>
  <c r="Q306" i="7"/>
  <c r="Q238" i="7"/>
  <c r="V238" i="7"/>
  <c r="Q42" i="7"/>
  <c r="V42" i="7"/>
  <c r="Q229" i="7"/>
  <c r="V229" i="7"/>
  <c r="Q668" i="7"/>
  <c r="V668" i="7"/>
  <c r="Q634" i="7"/>
  <c r="V634" i="7"/>
  <c r="Q602" i="7"/>
  <c r="V602" i="7"/>
  <c r="Q570" i="7"/>
  <c r="V570" i="7"/>
  <c r="Q538" i="7"/>
  <c r="V538" i="7"/>
  <c r="Q498" i="7"/>
  <c r="V498" i="7"/>
  <c r="Q426" i="7"/>
  <c r="V426" i="7"/>
  <c r="Q362" i="7"/>
  <c r="V362" i="7"/>
  <c r="Q294" i="7"/>
  <c r="V294" i="7"/>
  <c r="Q234" i="7"/>
  <c r="V234" i="7"/>
  <c r="Q43" i="7"/>
  <c r="V43" i="7"/>
  <c r="Q92" i="7"/>
  <c r="V92" i="7"/>
  <c r="Q691" i="7"/>
  <c r="V691" i="7"/>
  <c r="Q645" i="7"/>
  <c r="V645" i="7"/>
  <c r="Q589" i="7"/>
  <c r="V589" i="7"/>
  <c r="Q529" i="7"/>
  <c r="V529" i="7"/>
  <c r="Q481" i="7"/>
  <c r="V481" i="7"/>
  <c r="Q421" i="7"/>
  <c r="V421" i="7"/>
  <c r="Q357" i="7"/>
  <c r="V357" i="7"/>
  <c r="Q313" i="7"/>
  <c r="V313" i="7"/>
  <c r="Q209" i="7"/>
  <c r="V209" i="7"/>
  <c r="Q864" i="7"/>
  <c r="V864" i="7"/>
  <c r="Q830" i="7"/>
  <c r="V830" i="7"/>
  <c r="Q798" i="7"/>
  <c r="V798" i="7"/>
  <c r="Q765" i="7"/>
  <c r="V765" i="7"/>
  <c r="Q719" i="7"/>
  <c r="V719" i="7"/>
  <c r="Q617" i="7"/>
  <c r="V617" i="7"/>
  <c r="Q549" i="7"/>
  <c r="V549" i="7"/>
  <c r="Q469" i="7"/>
  <c r="V469" i="7"/>
  <c r="Q405" i="7"/>
  <c r="V405" i="7"/>
  <c r="Q337" i="7"/>
  <c r="V337" i="7"/>
  <c r="Q155" i="7"/>
  <c r="V155" i="7"/>
  <c r="Q28" i="7"/>
  <c r="V28" i="7"/>
  <c r="Q1016" i="7"/>
  <c r="V1016" i="7"/>
  <c r="Q1106" i="7"/>
  <c r="V1106" i="7"/>
  <c r="Q1157" i="7"/>
  <c r="V1157" i="7"/>
  <c r="Q1373" i="7"/>
  <c r="V1373" i="7"/>
  <c r="Q1200" i="7"/>
  <c r="V1200" i="7"/>
  <c r="Q1136" i="7"/>
  <c r="V1136" i="7"/>
  <c r="Q1072" i="7"/>
  <c r="V1072" i="7"/>
  <c r="Q1012" i="7"/>
  <c r="V1012" i="7"/>
  <c r="Q1198" i="7"/>
  <c r="V1198" i="7"/>
  <c r="V1134" i="7"/>
  <c r="Q1134" i="7"/>
  <c r="V1102" i="7"/>
  <c r="Q1102" i="7"/>
  <c r="Q1070" i="7"/>
  <c r="V1070" i="7"/>
  <c r="Q1185" i="7"/>
  <c r="V1185" i="7"/>
  <c r="Q1153" i="7"/>
  <c r="V1153" i="7"/>
  <c r="Q1121" i="7"/>
  <c r="V1121" i="7"/>
  <c r="Q1089" i="7"/>
  <c r="V1089" i="7"/>
  <c r="Q1365" i="7"/>
  <c r="V1365" i="7"/>
  <c r="Q1301" i="7"/>
  <c r="V1301" i="7"/>
  <c r="Q162" i="7"/>
  <c r="V162" i="7"/>
  <c r="Q131" i="7"/>
  <c r="V131" i="7"/>
  <c r="Q1380" i="7"/>
  <c r="V1380" i="7"/>
  <c r="Q1316" i="7"/>
  <c r="V1316" i="7"/>
  <c r="Q1261" i="7"/>
  <c r="V1261" i="7"/>
  <c r="Q1229" i="7"/>
  <c r="V1229" i="7"/>
  <c r="Q1073" i="7"/>
  <c r="V1073" i="7"/>
  <c r="Q1041" i="7"/>
  <c r="V1041" i="7"/>
  <c r="Q1009" i="7"/>
  <c r="V1009" i="7"/>
  <c r="Q977" i="7"/>
  <c r="V977" i="7"/>
  <c r="Q945" i="7"/>
  <c r="V945" i="7"/>
  <c r="Q913" i="7"/>
  <c r="V913" i="7"/>
  <c r="Q880" i="7"/>
  <c r="V880" i="7"/>
  <c r="Q845" i="7"/>
  <c r="V845" i="7"/>
  <c r="Q813" i="7"/>
  <c r="V813" i="7"/>
  <c r="Q781" i="7"/>
  <c r="V781" i="7"/>
  <c r="Q746" i="7"/>
  <c r="V746" i="7"/>
  <c r="Q714" i="7"/>
  <c r="V714" i="7"/>
  <c r="Q1355" i="7"/>
  <c r="V1355" i="7"/>
  <c r="Q1291" i="7"/>
  <c r="V1291" i="7"/>
  <c r="Q160" i="7"/>
  <c r="V160" i="7"/>
  <c r="Q54" i="7"/>
  <c r="V54" i="7"/>
  <c r="Q11" i="7"/>
  <c r="V11" i="7"/>
  <c r="Q1362" i="7"/>
  <c r="V1362" i="7"/>
  <c r="Q1298" i="7"/>
  <c r="V1298" i="7"/>
  <c r="Q1252" i="7"/>
  <c r="V1252" i="7"/>
  <c r="Q1220" i="7"/>
  <c r="V1220" i="7"/>
  <c r="Q1172" i="7"/>
  <c r="V1172" i="7"/>
  <c r="Q1108" i="7"/>
  <c r="V1108" i="7"/>
  <c r="Q1044" i="7"/>
  <c r="V1044" i="7"/>
  <c r="Q992" i="7"/>
  <c r="V992" i="7"/>
  <c r="V960" i="7"/>
  <c r="Q960" i="7"/>
  <c r="Q928" i="7"/>
  <c r="V928" i="7"/>
  <c r="Q896" i="7"/>
  <c r="V896" i="7"/>
  <c r="Q861" i="7"/>
  <c r="V861" i="7"/>
  <c r="V828" i="7"/>
  <c r="Q828" i="7"/>
  <c r="Q796" i="7"/>
  <c r="V796" i="7"/>
  <c r="Q763" i="7"/>
  <c r="V763" i="7"/>
  <c r="Q729" i="7"/>
  <c r="V729" i="7"/>
  <c r="V1377" i="7"/>
  <c r="Q1377" i="7"/>
  <c r="Q1313" i="7"/>
  <c r="V1313" i="7"/>
  <c r="Q173" i="7"/>
  <c r="V173" i="7"/>
  <c r="Q143" i="7"/>
  <c r="V143" i="7"/>
  <c r="Q98" i="7"/>
  <c r="V98" i="7"/>
  <c r="Q49" i="7"/>
  <c r="V49" i="7"/>
  <c r="Q14" i="7"/>
  <c r="V14" i="7"/>
  <c r="Q1352" i="7"/>
  <c r="V1352" i="7"/>
  <c r="Q1288" i="7"/>
  <c r="V1288" i="7"/>
  <c r="Q1247" i="7"/>
  <c r="V1247" i="7"/>
  <c r="Q1215" i="7"/>
  <c r="V1215" i="7"/>
  <c r="Q1183" i="7"/>
  <c r="V1183" i="7"/>
  <c r="Q1151" i="7"/>
  <c r="V1151" i="7"/>
  <c r="Q1119" i="7"/>
  <c r="V1119" i="7"/>
  <c r="Q1087" i="7"/>
  <c r="V1087" i="7"/>
  <c r="V1055" i="7"/>
  <c r="Q1055" i="7"/>
  <c r="Q1023" i="7"/>
  <c r="V1023" i="7"/>
  <c r="Q991" i="7"/>
  <c r="V991" i="7"/>
  <c r="Q959" i="7"/>
  <c r="V959" i="7"/>
  <c r="Q927" i="7"/>
  <c r="V927" i="7"/>
  <c r="Q895" i="7"/>
  <c r="V895" i="7"/>
  <c r="Q860" i="7"/>
  <c r="V860" i="7"/>
  <c r="Q827" i="7"/>
  <c r="V827" i="7"/>
  <c r="Q795" i="7"/>
  <c r="V795" i="7"/>
  <c r="Q761" i="7"/>
  <c r="V761" i="7"/>
  <c r="Q728" i="7"/>
  <c r="V728" i="7"/>
  <c r="Q1391" i="7"/>
  <c r="V1391" i="7"/>
  <c r="Q1327" i="7"/>
  <c r="V1327" i="7"/>
  <c r="Q191" i="7"/>
  <c r="V191" i="7"/>
  <c r="Q107" i="7"/>
  <c r="V107" i="7"/>
  <c r="Q86" i="7"/>
  <c r="V86" i="7"/>
  <c r="Q71" i="7"/>
  <c r="V71" i="7"/>
  <c r="Q1374" i="7"/>
  <c r="V1374" i="7"/>
  <c r="Q1310" i="7"/>
  <c r="V1310" i="7"/>
  <c r="Q1258" i="7"/>
  <c r="V1258" i="7"/>
  <c r="Q1226" i="7"/>
  <c r="V1226" i="7"/>
  <c r="Q1186" i="7"/>
  <c r="V1186" i="7"/>
  <c r="Q1046" i="7"/>
  <c r="V1046" i="7"/>
  <c r="Q1014" i="7"/>
  <c r="V1014" i="7"/>
  <c r="Q982" i="7"/>
  <c r="V982" i="7"/>
  <c r="Q950" i="7"/>
  <c r="V950" i="7"/>
  <c r="Q918" i="7"/>
  <c r="V918" i="7"/>
  <c r="Q886" i="7"/>
  <c r="V886" i="7"/>
  <c r="Q104" i="7"/>
  <c r="V104" i="7"/>
  <c r="Q24" i="7"/>
  <c r="V24" i="7"/>
  <c r="Q568" i="7"/>
  <c r="V568" i="7"/>
  <c r="Q520" i="7"/>
  <c r="V520" i="7"/>
  <c r="Q464" i="7"/>
  <c r="V464" i="7"/>
  <c r="Q432" i="7"/>
  <c r="V432" i="7"/>
  <c r="Q384" i="7"/>
  <c r="V384" i="7"/>
  <c r="Q336" i="7"/>
  <c r="V336" i="7"/>
  <c r="Q304" i="7"/>
  <c r="V304" i="7"/>
  <c r="Q252" i="7"/>
  <c r="V252" i="7"/>
  <c r="Q204" i="7"/>
  <c r="V204" i="7"/>
  <c r="Q694" i="7"/>
  <c r="V694" i="7"/>
  <c r="Q662" i="7"/>
  <c r="V662" i="7"/>
  <c r="Q628" i="7"/>
  <c r="V628" i="7"/>
  <c r="Q596" i="7"/>
  <c r="V596" i="7"/>
  <c r="Q500" i="7"/>
  <c r="V500" i="7"/>
  <c r="Q380" i="7"/>
  <c r="V380" i="7"/>
  <c r="Q256" i="7"/>
  <c r="V256" i="7"/>
  <c r="Q59" i="7"/>
  <c r="V59" i="7"/>
  <c r="Q463" i="7"/>
  <c r="V463" i="7"/>
  <c r="Q403" i="7"/>
  <c r="V403" i="7"/>
  <c r="Q343" i="7"/>
  <c r="V343" i="7"/>
  <c r="Q283" i="7"/>
  <c r="V283" i="7"/>
  <c r="Q215" i="7"/>
  <c r="V215" i="7"/>
  <c r="Q38" i="7"/>
  <c r="V38" i="7"/>
  <c r="Q677" i="7"/>
  <c r="V677" i="7"/>
  <c r="Q643" i="7"/>
  <c r="V643" i="7"/>
  <c r="Q611" i="7"/>
  <c r="V611" i="7"/>
  <c r="Q579" i="7"/>
  <c r="V579" i="7"/>
  <c r="Q547" i="7"/>
  <c r="V547" i="7"/>
  <c r="Q515" i="7"/>
  <c r="V515" i="7"/>
  <c r="Q483" i="7"/>
  <c r="V483" i="7"/>
  <c r="Q423" i="7"/>
  <c r="V423" i="7"/>
  <c r="Q355" i="7"/>
  <c r="V355" i="7"/>
  <c r="Q287" i="7"/>
  <c r="V287" i="7"/>
  <c r="Q227" i="7"/>
  <c r="V227" i="7"/>
  <c r="Q39" i="7"/>
  <c r="V39" i="7"/>
  <c r="Q116" i="7"/>
  <c r="V116" i="7"/>
  <c r="Q474" i="7"/>
  <c r="V474" i="7"/>
  <c r="Q422" i="7"/>
  <c r="V422" i="7"/>
  <c r="Q358" i="7"/>
  <c r="V358" i="7"/>
  <c r="Q298" i="7"/>
  <c r="V298" i="7"/>
  <c r="Q230" i="7"/>
  <c r="V230" i="7"/>
  <c r="Q25" i="7"/>
  <c r="V25" i="7"/>
  <c r="Q217" i="7"/>
  <c r="V217" i="7"/>
  <c r="Q664" i="7"/>
  <c r="V664" i="7"/>
  <c r="Q630" i="7"/>
  <c r="V630" i="7"/>
  <c r="Q598" i="7"/>
  <c r="V598" i="7"/>
  <c r="Q566" i="7"/>
  <c r="V566" i="7"/>
  <c r="Q534" i="7"/>
  <c r="V534" i="7"/>
  <c r="Q490" i="7"/>
  <c r="V490" i="7"/>
  <c r="Q418" i="7"/>
  <c r="V418" i="7"/>
  <c r="Q354" i="7"/>
  <c r="V354" i="7"/>
  <c r="Q290" i="7"/>
  <c r="V290" i="7"/>
  <c r="Q226" i="7"/>
  <c r="V226" i="7"/>
  <c r="Q297" i="7"/>
  <c r="V297" i="7"/>
  <c r="Q77" i="7"/>
  <c r="V77" i="7"/>
  <c r="Q747" i="7"/>
  <c r="V747" i="7"/>
  <c r="Q683" i="7"/>
  <c r="V683" i="7"/>
  <c r="Q641" i="7"/>
  <c r="V641" i="7"/>
  <c r="Q581" i="7"/>
  <c r="V581" i="7"/>
  <c r="Q521" i="7"/>
  <c r="V521" i="7"/>
  <c r="Q473" i="7"/>
  <c r="V473" i="7"/>
  <c r="Q409" i="7"/>
  <c r="V409" i="7"/>
  <c r="Q349" i="7"/>
  <c r="V349" i="7"/>
  <c r="Q305" i="7"/>
  <c r="V305" i="7"/>
  <c r="Q197" i="7"/>
  <c r="V197" i="7"/>
  <c r="V859" i="7"/>
  <c r="Q859" i="7"/>
  <c r="Q826" i="7"/>
  <c r="V826" i="7"/>
  <c r="Q794" i="7"/>
  <c r="V794" i="7"/>
  <c r="Q760" i="7"/>
  <c r="V760" i="7"/>
  <c r="Q711" i="7"/>
  <c r="V711" i="7"/>
  <c r="Q609" i="7"/>
  <c r="V609" i="7"/>
  <c r="Q541" i="7"/>
  <c r="V541" i="7"/>
  <c r="Q461" i="7"/>
  <c r="V461" i="7"/>
  <c r="Q397" i="7"/>
  <c r="V397" i="7"/>
  <c r="Q301" i="7"/>
  <c r="V301" i="7"/>
  <c r="Q99" i="7"/>
  <c r="V99" i="7"/>
  <c r="Q1144" i="7"/>
  <c r="V1144" i="7"/>
  <c r="Q1142" i="7"/>
  <c r="V1142" i="7"/>
  <c r="Q1189" i="7"/>
  <c r="V1189" i="7"/>
  <c r="Q1093" i="7"/>
  <c r="V1093" i="7"/>
  <c r="Q1388" i="7"/>
  <c r="V1388" i="7"/>
  <c r="Q1265" i="7"/>
  <c r="V1265" i="7"/>
  <c r="Q1192" i="7"/>
  <c r="V1192" i="7"/>
  <c r="Q1128" i="7"/>
  <c r="V1128" i="7"/>
  <c r="Q1064" i="7"/>
  <c r="V1064" i="7"/>
  <c r="Q724" i="7"/>
  <c r="V724" i="7"/>
  <c r="Q1190" i="7"/>
  <c r="V1190" i="7"/>
  <c r="Q1130" i="7"/>
  <c r="V1130" i="7"/>
  <c r="Q1098" i="7"/>
  <c r="V1098" i="7"/>
  <c r="Q1066" i="7"/>
  <c r="V1066" i="7"/>
  <c r="Q1181" i="7"/>
  <c r="V1181" i="7"/>
  <c r="Q1149" i="7"/>
  <c r="V1149" i="7"/>
  <c r="Q1117" i="7"/>
  <c r="V1117" i="7"/>
  <c r="Q1085" i="7"/>
  <c r="V1085" i="7"/>
  <c r="Q1357" i="7"/>
  <c r="V1357" i="7"/>
  <c r="Q1293" i="7"/>
  <c r="V1293" i="7"/>
  <c r="Q148" i="7"/>
  <c r="V148" i="7"/>
  <c r="Q129" i="7"/>
  <c r="V129" i="7"/>
  <c r="Q1372" i="7"/>
  <c r="V1372" i="7"/>
  <c r="Q1308" i="7"/>
  <c r="V1308" i="7"/>
  <c r="Q1257" i="7"/>
  <c r="V1257" i="7"/>
  <c r="Q1225" i="7"/>
  <c r="V1225" i="7"/>
  <c r="Q1069" i="7"/>
  <c r="V1069" i="7"/>
  <c r="Q1037" i="7"/>
  <c r="V1037" i="7"/>
  <c r="Q1005" i="7"/>
  <c r="V1005" i="7"/>
  <c r="Q973" i="7"/>
  <c r="V973" i="7"/>
  <c r="Q941" i="7"/>
  <c r="V941" i="7"/>
  <c r="Q909" i="7"/>
  <c r="V909" i="7"/>
  <c r="Q876" i="7"/>
  <c r="V876" i="7"/>
  <c r="Q841" i="7"/>
  <c r="V841" i="7"/>
  <c r="Q809" i="7"/>
  <c r="V809" i="7"/>
  <c r="Q777" i="7"/>
  <c r="V777" i="7"/>
  <c r="Q742" i="7"/>
  <c r="V742" i="7"/>
  <c r="Q710" i="7"/>
  <c r="V710" i="7"/>
  <c r="Q1347" i="7"/>
  <c r="V1347" i="7"/>
  <c r="Q1283" i="7"/>
  <c r="V1283" i="7"/>
  <c r="Q158" i="7"/>
  <c r="V158" i="7"/>
  <c r="Q34" i="7"/>
  <c r="V34" i="7"/>
  <c r="Q9" i="7"/>
  <c r="V9" i="7"/>
  <c r="Q1354" i="7"/>
  <c r="V1354" i="7"/>
  <c r="Q1290" i="7"/>
  <c r="V1290" i="7"/>
  <c r="Q1248" i="7"/>
  <c r="V1248" i="7"/>
  <c r="Q1216" i="7"/>
  <c r="V1216" i="7"/>
  <c r="Q1164" i="7"/>
  <c r="V1164" i="7"/>
  <c r="Q1100" i="7"/>
  <c r="V1100" i="7"/>
  <c r="Q1036" i="7"/>
  <c r="V1036" i="7"/>
  <c r="Q988" i="7"/>
  <c r="V988" i="7"/>
  <c r="Q956" i="7"/>
  <c r="V956" i="7"/>
  <c r="Q924" i="7"/>
  <c r="V924" i="7"/>
  <c r="Q892" i="7"/>
  <c r="V892" i="7"/>
  <c r="Q857" i="7"/>
  <c r="V857" i="7"/>
  <c r="Q824" i="7"/>
  <c r="V824" i="7"/>
  <c r="Q792" i="7"/>
  <c r="V792" i="7"/>
  <c r="Q758" i="7"/>
  <c r="V758" i="7"/>
  <c r="Q725" i="7"/>
  <c r="V725" i="7"/>
  <c r="Q1369" i="7"/>
  <c r="V1369" i="7"/>
  <c r="Q1305" i="7"/>
  <c r="V1305" i="7"/>
  <c r="Q165" i="7"/>
  <c r="V165" i="7"/>
  <c r="Q141" i="7"/>
  <c r="V141" i="7"/>
  <c r="Q97" i="7"/>
  <c r="V97" i="7"/>
  <c r="Q48" i="7"/>
  <c r="V48" i="7"/>
  <c r="Q5" i="7"/>
  <c r="V5" i="7"/>
  <c r="Q1344" i="7"/>
  <c r="V1344" i="7"/>
  <c r="Q1280" i="7"/>
  <c r="V1280" i="7"/>
  <c r="Q1243" i="7"/>
  <c r="V1243" i="7"/>
  <c r="Q1211" i="7"/>
  <c r="V1211" i="7"/>
  <c r="Q1179" i="7"/>
  <c r="V1179" i="7"/>
  <c r="Q1147" i="7"/>
  <c r="V1147" i="7"/>
  <c r="Q1115" i="7"/>
  <c r="V1115" i="7"/>
  <c r="Q1083" i="7"/>
  <c r="V1083" i="7"/>
  <c r="Q1051" i="7"/>
  <c r="V1051" i="7"/>
  <c r="Q1019" i="7"/>
  <c r="V1019" i="7"/>
  <c r="Q987" i="7"/>
  <c r="V987" i="7"/>
  <c r="Q955" i="7"/>
  <c r="V955" i="7"/>
  <c r="Q923" i="7"/>
  <c r="V923" i="7"/>
  <c r="Q891" i="7"/>
  <c r="V891" i="7"/>
  <c r="Q856" i="7"/>
  <c r="V856" i="7"/>
  <c r="Q823" i="7"/>
  <c r="V823" i="7"/>
  <c r="Q791" i="7"/>
  <c r="V791" i="7"/>
  <c r="Q757" i="7"/>
  <c r="V757" i="7"/>
  <c r="Q696" i="7"/>
  <c r="V696" i="7"/>
  <c r="Q1383" i="7"/>
  <c r="V1383" i="7"/>
  <c r="Q1319" i="7"/>
  <c r="V1319" i="7"/>
  <c r="Q183" i="7"/>
  <c r="V183" i="7"/>
  <c r="Q101" i="7"/>
  <c r="V101" i="7"/>
  <c r="Q85" i="7"/>
  <c r="V85" i="7"/>
  <c r="Q70" i="7"/>
  <c r="V70" i="7"/>
  <c r="Q1366" i="7"/>
  <c r="V1366" i="7"/>
  <c r="Q1302" i="7"/>
  <c r="V1302" i="7"/>
  <c r="Q1254" i="7"/>
  <c r="V1254" i="7"/>
  <c r="Q1222" i="7"/>
  <c r="V1222" i="7"/>
  <c r="Q1178" i="7"/>
  <c r="V1178" i="7"/>
  <c r="Q1042" i="7"/>
  <c r="V1042" i="7"/>
  <c r="Q1010" i="7"/>
  <c r="V1010" i="7"/>
  <c r="Q978" i="7"/>
  <c r="V978" i="7"/>
  <c r="Q946" i="7"/>
  <c r="V946" i="7"/>
  <c r="Q914" i="7"/>
  <c r="V914" i="7"/>
  <c r="Q881" i="7"/>
  <c r="V881" i="7"/>
  <c r="Q69" i="7"/>
  <c r="V69" i="7"/>
  <c r="Q19" i="7"/>
  <c r="V19" i="7"/>
  <c r="Q564" i="7"/>
  <c r="V564" i="7"/>
  <c r="Q512" i="7"/>
  <c r="V512" i="7"/>
  <c r="Q460" i="7"/>
  <c r="V460" i="7"/>
  <c r="Q428" i="7"/>
  <c r="V428" i="7"/>
  <c r="Q372" i="7"/>
  <c r="V372" i="7"/>
  <c r="Q332" i="7"/>
  <c r="V332" i="7"/>
  <c r="Q300" i="7"/>
  <c r="V300" i="7"/>
  <c r="Q244" i="7"/>
  <c r="V244" i="7"/>
  <c r="Q200" i="7"/>
  <c r="V200" i="7"/>
  <c r="Q690" i="7"/>
  <c r="V690" i="7"/>
  <c r="Q657" i="7"/>
  <c r="V657" i="7"/>
  <c r="Q624" i="7"/>
  <c r="V624" i="7"/>
  <c r="Q592" i="7"/>
  <c r="V592" i="7"/>
  <c r="Q492" i="7"/>
  <c r="V492" i="7"/>
  <c r="Q376" i="7"/>
  <c r="V376" i="7"/>
  <c r="Q248" i="7"/>
  <c r="V248" i="7"/>
  <c r="Q58" i="7"/>
  <c r="V58" i="7"/>
  <c r="Q455" i="7"/>
  <c r="V455" i="7"/>
  <c r="Q395" i="7"/>
  <c r="V395" i="7"/>
  <c r="Q335" i="7"/>
  <c r="V335" i="7"/>
  <c r="Q275" i="7"/>
  <c r="V275" i="7"/>
  <c r="Q207" i="7"/>
  <c r="V207" i="7"/>
  <c r="Q174" i="7"/>
  <c r="V174" i="7"/>
  <c r="Q673" i="7"/>
  <c r="V673" i="7"/>
  <c r="Q639" i="7"/>
  <c r="V639" i="7"/>
  <c r="Q607" i="7"/>
  <c r="V607" i="7"/>
  <c r="Q575" i="7"/>
  <c r="V575" i="7"/>
  <c r="Q543" i="7"/>
  <c r="V543" i="7"/>
  <c r="Q511" i="7"/>
  <c r="V511" i="7"/>
  <c r="Q479" i="7"/>
  <c r="V479" i="7"/>
  <c r="Q415" i="7"/>
  <c r="V415" i="7"/>
  <c r="Q347" i="7"/>
  <c r="V347" i="7"/>
  <c r="Q279" i="7"/>
  <c r="V279" i="7"/>
  <c r="Q219" i="7"/>
  <c r="V219" i="7"/>
  <c r="Q153" i="7"/>
  <c r="V153" i="7"/>
  <c r="Q102" i="7"/>
  <c r="V102" i="7"/>
  <c r="Q470" i="7"/>
  <c r="V470" i="7"/>
  <c r="Q414" i="7"/>
  <c r="V414" i="7"/>
  <c r="Q350" i="7"/>
  <c r="V350" i="7"/>
  <c r="Q286" i="7"/>
  <c r="V286" i="7"/>
  <c r="Q222" i="7"/>
  <c r="V222" i="7"/>
  <c r="Q20" i="7"/>
  <c r="V20" i="7"/>
  <c r="Q201" i="7"/>
  <c r="V201" i="7"/>
  <c r="Q660" i="7"/>
  <c r="V660" i="7"/>
  <c r="Q626" i="7"/>
  <c r="V626" i="7"/>
  <c r="Q594" i="7"/>
  <c r="V594" i="7"/>
  <c r="Q562" i="7"/>
  <c r="V562" i="7"/>
  <c r="Q530" i="7"/>
  <c r="V530" i="7"/>
  <c r="Q482" i="7"/>
  <c r="V482" i="7"/>
  <c r="Q410" i="7"/>
  <c r="V410" i="7"/>
  <c r="Q346" i="7"/>
  <c r="V346" i="7"/>
  <c r="Q282" i="7"/>
  <c r="V282" i="7"/>
  <c r="Q218" i="7"/>
  <c r="V218" i="7"/>
  <c r="Q269" i="7"/>
  <c r="V269" i="7"/>
  <c r="Q61" i="7"/>
  <c r="V61" i="7"/>
  <c r="Q731" i="7"/>
  <c r="V731" i="7"/>
  <c r="Q675" i="7"/>
  <c r="V675" i="7"/>
  <c r="Q637" i="7"/>
  <c r="V637" i="7"/>
  <c r="Q573" i="7"/>
  <c r="V573" i="7"/>
  <c r="Q513" i="7"/>
  <c r="V513" i="7"/>
  <c r="Q465" i="7"/>
  <c r="V465" i="7"/>
  <c r="Q401" i="7"/>
  <c r="V401" i="7"/>
  <c r="Q341" i="7"/>
  <c r="V341" i="7"/>
  <c r="Q293" i="7"/>
  <c r="V293" i="7"/>
  <c r="Q172" i="7"/>
  <c r="V172" i="7"/>
  <c r="Q855" i="7"/>
  <c r="V855" i="7"/>
  <c r="Q822" i="7"/>
  <c r="V822" i="7"/>
  <c r="Q790" i="7"/>
  <c r="V790" i="7"/>
  <c r="Q756" i="7"/>
  <c r="V756" i="7"/>
  <c r="Q703" i="7"/>
  <c r="V703" i="7"/>
  <c r="Q601" i="7"/>
  <c r="V601" i="7"/>
  <c r="Q533" i="7"/>
  <c r="V533" i="7"/>
  <c r="Q453" i="7"/>
  <c r="V453" i="7"/>
  <c r="Q389" i="7"/>
  <c r="V389" i="7"/>
  <c r="Q289" i="7"/>
  <c r="V289" i="7"/>
  <c r="Q75" i="7"/>
  <c r="V75" i="7"/>
  <c r="Q15" i="7"/>
  <c r="V15" i="7"/>
  <c r="Q1184" i="7"/>
  <c r="V1184" i="7"/>
  <c r="Q1120" i="7"/>
  <c r="V1120" i="7"/>
  <c r="Q1056" i="7"/>
  <c r="V1056" i="7"/>
  <c r="Q720" i="7"/>
  <c r="V720" i="7"/>
  <c r="V1182" i="7"/>
  <c r="Q1182" i="7"/>
  <c r="Q1126" i="7"/>
  <c r="V1126" i="7"/>
  <c r="Q1094" i="7"/>
  <c r="V1094" i="7"/>
  <c r="Q1062" i="7"/>
  <c r="V1062" i="7"/>
  <c r="Q1177" i="7"/>
  <c r="V1177" i="7"/>
  <c r="Q1145" i="7"/>
  <c r="V1145" i="7"/>
  <c r="Q1113" i="7"/>
  <c r="V1113" i="7"/>
  <c r="Q1081" i="7"/>
  <c r="V1081" i="7"/>
  <c r="Q1349" i="7"/>
  <c r="V1349" i="7"/>
  <c r="Q1285" i="7"/>
  <c r="V1285" i="7"/>
  <c r="Q146" i="7"/>
  <c r="V146" i="7"/>
  <c r="Q114" i="7"/>
  <c r="V114" i="7"/>
  <c r="Q1364" i="7"/>
  <c r="V1364" i="7"/>
  <c r="Q1300" i="7"/>
  <c r="V1300" i="7"/>
  <c r="Q1253" i="7"/>
  <c r="V1253" i="7"/>
  <c r="Q1221" i="7"/>
  <c r="V1221" i="7"/>
  <c r="Q1065" i="7"/>
  <c r="V1065" i="7"/>
  <c r="V1033" i="7"/>
  <c r="Q1033" i="7"/>
  <c r="Q1001" i="7"/>
  <c r="V1001" i="7"/>
  <c r="Q969" i="7"/>
  <c r="V969" i="7"/>
  <c r="Q937" i="7"/>
  <c r="V937" i="7"/>
  <c r="Q905" i="7"/>
  <c r="V905" i="7"/>
  <c r="Q871" i="7"/>
  <c r="V871" i="7"/>
  <c r="Q837" i="7"/>
  <c r="V837" i="7"/>
  <c r="Q805" i="7"/>
  <c r="V805" i="7"/>
  <c r="Q772" i="7"/>
  <c r="V772" i="7"/>
  <c r="Q738" i="7"/>
  <c r="V738" i="7"/>
  <c r="V706" i="7"/>
  <c r="Q706" i="7"/>
  <c r="Q1339" i="7"/>
  <c r="V1339" i="7"/>
  <c r="Q1275" i="7"/>
  <c r="V1275" i="7"/>
  <c r="Q156" i="7"/>
  <c r="V156" i="7"/>
  <c r="Q33" i="7"/>
  <c r="V33" i="7"/>
  <c r="Q7" i="7"/>
  <c r="V7" i="7"/>
  <c r="Q1346" i="7"/>
  <c r="V1346" i="7"/>
  <c r="Q1282" i="7"/>
  <c r="V1282" i="7"/>
  <c r="Q1244" i="7"/>
  <c r="V1244" i="7"/>
  <c r="Q1212" i="7"/>
  <c r="V1212" i="7"/>
  <c r="Q1156" i="7"/>
  <c r="V1156" i="7"/>
  <c r="Q1092" i="7"/>
  <c r="V1092" i="7"/>
  <c r="Q1028" i="7"/>
  <c r="V1028" i="7"/>
  <c r="Q984" i="7"/>
  <c r="V984" i="7"/>
  <c r="Q952" i="7"/>
  <c r="V952" i="7"/>
  <c r="Q920" i="7"/>
  <c r="V920" i="7"/>
  <c r="V888" i="7"/>
  <c r="Q888" i="7"/>
  <c r="Q853" i="7"/>
  <c r="V853" i="7"/>
  <c r="Q820" i="7"/>
  <c r="V820" i="7"/>
  <c r="Q788" i="7"/>
  <c r="V788" i="7"/>
  <c r="V754" i="7"/>
  <c r="Q754" i="7"/>
  <c r="Q721" i="7"/>
  <c r="V721" i="7"/>
  <c r="Q1361" i="7"/>
  <c r="V1361" i="7"/>
  <c r="Q1297" i="7"/>
  <c r="V1297" i="7"/>
  <c r="Q163" i="7"/>
  <c r="V163" i="7"/>
  <c r="Q139" i="7"/>
  <c r="V139" i="7"/>
  <c r="Q95" i="7"/>
  <c r="V95" i="7"/>
  <c r="Q47" i="7"/>
  <c r="V47" i="7"/>
  <c r="Q1336" i="7"/>
  <c r="V1336" i="7"/>
  <c r="Q1272" i="7"/>
  <c r="V1272" i="7"/>
  <c r="Q1239" i="7"/>
  <c r="V1239" i="7"/>
  <c r="Q1207" i="7"/>
  <c r="V1207" i="7"/>
  <c r="Q1175" i="7"/>
  <c r="V1175" i="7"/>
  <c r="Q1143" i="7"/>
  <c r="V1143" i="7"/>
  <c r="Q1111" i="7"/>
  <c r="V1111" i="7"/>
  <c r="Q1079" i="7"/>
  <c r="V1079" i="7"/>
  <c r="Q1047" i="7"/>
  <c r="V1047" i="7"/>
  <c r="Q1015" i="7"/>
  <c r="V1015" i="7"/>
  <c r="Q983" i="7"/>
  <c r="V983" i="7"/>
  <c r="Q951" i="7"/>
  <c r="V951" i="7"/>
  <c r="Q919" i="7"/>
  <c r="V919" i="7"/>
  <c r="Q887" i="7"/>
  <c r="V887" i="7"/>
  <c r="Q852" i="7"/>
  <c r="V852" i="7"/>
  <c r="Q819" i="7"/>
  <c r="V819" i="7"/>
  <c r="Q787" i="7"/>
  <c r="V787" i="7"/>
  <c r="Q753" i="7"/>
  <c r="V753" i="7"/>
  <c r="Q692" i="7"/>
  <c r="V692" i="7"/>
  <c r="Q1375" i="7"/>
  <c r="V1375" i="7"/>
  <c r="Q1311" i="7"/>
  <c r="V1311" i="7"/>
  <c r="Q175" i="7"/>
  <c r="V175" i="7"/>
  <c r="Q100" i="7"/>
  <c r="V100" i="7"/>
  <c r="Q84" i="7"/>
  <c r="V84" i="7"/>
  <c r="Q18" i="7"/>
  <c r="V18" i="7"/>
  <c r="Q1358" i="7"/>
  <c r="V1358" i="7"/>
  <c r="Q1294" i="7"/>
  <c r="V1294" i="7"/>
  <c r="Q1250" i="7"/>
  <c r="V1250" i="7"/>
  <c r="Q1218" i="7"/>
  <c r="V1218" i="7"/>
  <c r="Q1170" i="7"/>
  <c r="V1170" i="7"/>
  <c r="Q1038" i="7"/>
  <c r="V1038" i="7"/>
  <c r="Q1006" i="7"/>
  <c r="V1006" i="7"/>
  <c r="Q974" i="7"/>
  <c r="V974" i="7"/>
  <c r="Q942" i="7"/>
  <c r="V942" i="7"/>
  <c r="Q910" i="7"/>
  <c r="V910" i="7"/>
  <c r="Q125" i="7"/>
  <c r="V125" i="7"/>
  <c r="Q68" i="7"/>
  <c r="V68" i="7"/>
  <c r="Q12" i="7"/>
  <c r="V12" i="7"/>
  <c r="Q560" i="7"/>
  <c r="V560" i="7"/>
  <c r="Q504" i="7"/>
  <c r="V504" i="7"/>
  <c r="Q456" i="7"/>
  <c r="V456" i="7"/>
  <c r="Q424" i="7"/>
  <c r="V424" i="7"/>
  <c r="Q364" i="7"/>
  <c r="V364" i="7"/>
  <c r="Q328" i="7"/>
  <c r="V328" i="7"/>
  <c r="Q296" i="7"/>
  <c r="V296" i="7"/>
  <c r="Q236" i="7"/>
  <c r="V236" i="7"/>
  <c r="Q196" i="7"/>
  <c r="V196" i="7"/>
  <c r="Q686" i="7"/>
  <c r="V686" i="7"/>
  <c r="Q653" i="7"/>
  <c r="V653" i="7"/>
  <c r="Q620" i="7"/>
  <c r="V620" i="7"/>
  <c r="Q548" i="7"/>
  <c r="V548" i="7"/>
  <c r="Q484" i="7"/>
  <c r="V484" i="7"/>
  <c r="Q368" i="7"/>
  <c r="V368" i="7"/>
  <c r="Q240" i="7"/>
  <c r="V240" i="7"/>
  <c r="Q57" i="7"/>
  <c r="V57" i="7"/>
  <c r="Q447" i="7"/>
  <c r="V447" i="7"/>
  <c r="Q387" i="7"/>
  <c r="V387" i="7"/>
  <c r="Q331" i="7"/>
  <c r="V331" i="7"/>
  <c r="Q263" i="7"/>
  <c r="V263" i="7"/>
  <c r="Q199" i="7"/>
  <c r="V199" i="7"/>
  <c r="Q701" i="7"/>
  <c r="V701" i="7"/>
  <c r="Q669" i="7"/>
  <c r="V669" i="7"/>
  <c r="Q635" i="7"/>
  <c r="V635" i="7"/>
  <c r="Q603" i="7"/>
  <c r="V603" i="7"/>
  <c r="Q571" i="7"/>
  <c r="V571" i="7"/>
  <c r="Q539" i="7"/>
  <c r="V539" i="7"/>
  <c r="Q507" i="7"/>
  <c r="V507" i="7"/>
  <c r="Q471" i="7"/>
  <c r="V471" i="7"/>
  <c r="Q407" i="7"/>
  <c r="V407" i="7"/>
  <c r="Q339" i="7"/>
  <c r="V339" i="7"/>
  <c r="Q271" i="7"/>
  <c r="V271" i="7"/>
  <c r="Q211" i="7"/>
  <c r="V211" i="7"/>
  <c r="Q128" i="7"/>
  <c r="V128" i="7"/>
  <c r="Q23" i="7"/>
  <c r="V23" i="7"/>
  <c r="Q466" i="7"/>
  <c r="V466" i="7"/>
  <c r="Q406" i="7"/>
  <c r="V406" i="7"/>
  <c r="Q342" i="7"/>
  <c r="V342" i="7"/>
  <c r="Q278" i="7"/>
  <c r="V278" i="7"/>
  <c r="Q214" i="7"/>
  <c r="V214" i="7"/>
  <c r="Q309" i="7"/>
  <c r="V309" i="7"/>
  <c r="Q166" i="7"/>
  <c r="V166" i="7"/>
  <c r="Q655" i="7"/>
  <c r="V655" i="7"/>
  <c r="Q622" i="7"/>
  <c r="V622" i="7"/>
  <c r="Q590" i="7"/>
  <c r="V590" i="7"/>
  <c r="Q558" i="7"/>
  <c r="V558" i="7"/>
  <c r="Q526" i="7"/>
  <c r="V526" i="7"/>
  <c r="Q478" i="7"/>
  <c r="V478" i="7"/>
  <c r="Q402" i="7"/>
  <c r="V402" i="7"/>
  <c r="Q338" i="7"/>
  <c r="V338" i="7"/>
  <c r="Q274" i="7"/>
  <c r="V274" i="7"/>
  <c r="Q210" i="7"/>
  <c r="V210" i="7"/>
  <c r="Q253" i="7"/>
  <c r="V253" i="7"/>
  <c r="Q106" i="7"/>
  <c r="V106" i="7"/>
  <c r="Q723" i="7"/>
  <c r="V723" i="7"/>
  <c r="Q671" i="7"/>
  <c r="V671" i="7"/>
  <c r="Q629" i="7"/>
  <c r="V629" i="7"/>
  <c r="Q565" i="7"/>
  <c r="V565" i="7"/>
  <c r="Q505" i="7"/>
  <c r="V505" i="7"/>
  <c r="Q457" i="7"/>
  <c r="V457" i="7"/>
  <c r="Q393" i="7"/>
  <c r="V393" i="7"/>
  <c r="Q333" i="7"/>
  <c r="V333" i="7"/>
  <c r="Q281" i="7"/>
  <c r="V281" i="7"/>
  <c r="Q96" i="7"/>
  <c r="V96" i="7"/>
  <c r="Q850" i="7"/>
  <c r="V850" i="7"/>
  <c r="Q818" i="7"/>
  <c r="V818" i="7"/>
  <c r="Q786" i="7"/>
  <c r="V786" i="7"/>
  <c r="Q752" i="7"/>
  <c r="V752" i="7"/>
  <c r="Q687" i="7"/>
  <c r="V687" i="7"/>
  <c r="Q593" i="7"/>
  <c r="V593" i="7"/>
  <c r="Q525" i="7"/>
  <c r="V525" i="7"/>
  <c r="Q445" i="7"/>
  <c r="V445" i="7"/>
  <c r="Q377" i="7"/>
  <c r="V377" i="7"/>
  <c r="Q277" i="7"/>
  <c r="V277" i="7"/>
  <c r="K6" i="8"/>
  <c r="E1" i="8" l="1"/>
  <c r="L1" i="8"/>
  <c r="L5" i="8" l="1"/>
  <c r="BR3" i="7" l="1"/>
  <c r="BR2" i="7"/>
  <c r="BQ3" i="7"/>
  <c r="BQ2" i="7"/>
  <c r="I30" i="23" l="1"/>
  <c r="A4" i="8" l="1"/>
  <c r="G4" i="8"/>
  <c r="E4" i="8" l="1"/>
  <c r="H4" i="8" l="1"/>
  <c r="I4" i="8"/>
  <c r="L4" i="8"/>
  <c r="K4" i="8" l="1"/>
  <c r="J4" i="8"/>
  <c r="C4" i="8"/>
  <c r="C1" i="8"/>
  <c r="C15" i="9"/>
  <c r="C16" i="9"/>
  <c r="C17" i="9"/>
  <c r="C18" i="9"/>
  <c r="C19" i="9"/>
  <c r="C20" i="9"/>
  <c r="C21" i="9"/>
  <c r="C22" i="9"/>
  <c r="C3" i="9"/>
  <c r="C4" i="9"/>
  <c r="C5" i="9"/>
  <c r="C6" i="9"/>
  <c r="C7" i="9"/>
  <c r="C8" i="9"/>
  <c r="C9" i="9"/>
  <c r="C10" i="9"/>
  <c r="C11" i="9"/>
  <c r="C12" i="9"/>
  <c r="C13" i="9"/>
  <c r="C14" i="9"/>
  <c r="C2" i="9"/>
  <c r="F4" i="8" l="1"/>
  <c r="B4" i="8"/>
  <c r="BM100" i="7" l="1"/>
  <c r="BM101" i="7"/>
  <c r="AL87" i="7"/>
  <c r="AL88" i="7"/>
  <c r="N99" i="7" l="1"/>
  <c r="N988" i="7"/>
  <c r="N452" i="7"/>
  <c r="N194" i="7"/>
  <c r="N376" i="7"/>
  <c r="N533" i="7"/>
  <c r="N413" i="7"/>
  <c r="N377" i="7"/>
  <c r="N1131" i="7"/>
  <c r="N619" i="7"/>
  <c r="N1206" i="7"/>
  <c r="N338" i="7"/>
  <c r="N390" i="7"/>
  <c r="N1330" i="7"/>
  <c r="N466" i="7"/>
  <c r="N1396" i="7"/>
  <c r="N750" i="7"/>
  <c r="N602" i="7"/>
  <c r="N456" i="7"/>
  <c r="N667" i="7"/>
  <c r="N592" i="7"/>
  <c r="N467" i="7"/>
  <c r="N1388" i="7"/>
  <c r="N110" i="7"/>
  <c r="N1044" i="7"/>
  <c r="N12" i="7"/>
  <c r="N447" i="7"/>
  <c r="N546" i="7"/>
  <c r="N18" i="7"/>
  <c r="N1122" i="7"/>
  <c r="N310" i="7"/>
  <c r="N1217" i="7"/>
  <c r="N69" i="7"/>
  <c r="N766" i="7"/>
  <c r="N296" i="7"/>
  <c r="N421" i="7"/>
  <c r="N507" i="7"/>
  <c r="N933" i="7"/>
  <c r="N213" i="7"/>
  <c r="N1269" i="7"/>
  <c r="N631" i="7"/>
  <c r="N1377" i="7"/>
  <c r="N1072" i="7"/>
  <c r="N996" i="7"/>
  <c r="N1191" i="7"/>
  <c r="N601" i="7"/>
  <c r="N416" i="7"/>
  <c r="N535" i="7"/>
  <c r="N426" i="7"/>
  <c r="N886" i="7"/>
  <c r="N979" i="7"/>
  <c r="N453" i="7"/>
  <c r="N826" i="7"/>
  <c r="N1035" i="7"/>
  <c r="N817" i="7"/>
  <c r="N122" i="7"/>
  <c r="N674" i="7"/>
  <c r="N365" i="7"/>
  <c r="N140" i="7"/>
  <c r="N783" i="7"/>
  <c r="N1346" i="7"/>
  <c r="N1281" i="7"/>
  <c r="N1103" i="7"/>
  <c r="N420" i="7"/>
  <c r="N939" i="7"/>
  <c r="N407" i="7"/>
  <c r="N61" i="7"/>
  <c r="N776" i="7"/>
  <c r="N949" i="7"/>
  <c r="N574" i="7"/>
  <c r="N1112" i="7"/>
  <c r="N219" i="7"/>
  <c r="N501" i="7"/>
  <c r="N111" i="7"/>
  <c r="N211" i="7"/>
  <c r="N560" i="7"/>
  <c r="N938" i="7"/>
  <c r="N1055" i="7"/>
  <c r="N563" i="7"/>
  <c r="N1294" i="7"/>
  <c r="N1297" i="7"/>
  <c r="N512" i="7"/>
  <c r="N1052" i="7"/>
  <c r="N530" i="7"/>
  <c r="N753" i="7"/>
  <c r="N584" i="7"/>
  <c r="N1071" i="7"/>
  <c r="N827" i="7"/>
  <c r="N728" i="7"/>
  <c r="N412" i="7"/>
  <c r="N285" i="7"/>
  <c r="N308" i="7"/>
  <c r="N693" i="7"/>
  <c r="N1129" i="7"/>
  <c r="N489" i="7"/>
  <c r="N1306" i="7"/>
  <c r="N132" i="7"/>
  <c r="N1211" i="7"/>
  <c r="N366" i="7"/>
  <c r="N1286" i="7"/>
  <c r="N598" i="7"/>
  <c r="N1060" i="7"/>
  <c r="N806" i="7"/>
  <c r="N954" i="7"/>
  <c r="N444" i="7"/>
  <c r="N565" i="7"/>
  <c r="N1141" i="7"/>
  <c r="N539" i="7"/>
  <c r="N251" i="7"/>
  <c r="N1337" i="7"/>
  <c r="N254" i="7"/>
  <c r="N1353" i="7"/>
  <c r="N368" i="7"/>
  <c r="N1010" i="7"/>
  <c r="N895" i="7"/>
  <c r="N149" i="7"/>
  <c r="N1033" i="7"/>
  <c r="N1088" i="7"/>
  <c r="N742" i="7"/>
  <c r="N373" i="7"/>
  <c r="N301" i="7"/>
  <c r="N943" i="7"/>
  <c r="N55" i="7"/>
  <c r="N1271" i="7"/>
  <c r="N1403" i="7"/>
  <c r="N735" i="7"/>
  <c r="N81" i="7"/>
  <c r="N135" i="7"/>
  <c r="N1074" i="7"/>
  <c r="N468" i="7"/>
  <c r="N71" i="7"/>
  <c r="N756" i="7"/>
  <c r="N1300" i="7"/>
  <c r="N1107" i="7"/>
  <c r="N423" i="7"/>
  <c r="N699" i="7"/>
  <c r="N64" i="7"/>
  <c r="N1148" i="7"/>
  <c r="N340" i="7"/>
  <c r="N855" i="7"/>
  <c r="N218" i="7"/>
  <c r="N214" i="7"/>
  <c r="N65" i="7"/>
  <c r="N206" i="7"/>
  <c r="N1069" i="7"/>
  <c r="N1334" i="7"/>
  <c r="N625" i="7"/>
  <c r="N75" i="7"/>
  <c r="N1333" i="7"/>
  <c r="N242" i="7"/>
  <c r="N337" i="7"/>
  <c r="N603" i="7"/>
  <c r="N1261" i="7"/>
  <c r="N204" i="7"/>
  <c r="N1028" i="7"/>
  <c r="N646" i="7"/>
  <c r="N663" i="7"/>
  <c r="N493" i="7"/>
  <c r="N1229" i="7"/>
  <c r="N633" i="7"/>
  <c r="N126" i="7"/>
  <c r="N80" i="7"/>
  <c r="N73" i="7"/>
  <c r="N1374" i="7"/>
  <c r="N11" i="7"/>
  <c r="N635" i="7"/>
  <c r="N215" i="7"/>
  <c r="N1038" i="7"/>
  <c r="N494" i="7"/>
  <c r="N364" i="7"/>
  <c r="N32" i="7"/>
  <c r="N749" i="7"/>
  <c r="N327" i="7"/>
  <c r="N451" i="7"/>
  <c r="N676" i="7"/>
  <c r="N1171" i="7"/>
  <c r="N424" i="7"/>
  <c r="N771" i="7"/>
  <c r="N202" i="7"/>
  <c r="N529" i="7"/>
  <c r="N277" i="7"/>
  <c r="N1327" i="7"/>
  <c r="N389" i="7"/>
  <c r="N963" i="7"/>
  <c r="N297" i="7"/>
  <c r="N1308" i="7"/>
  <c r="N267" i="7"/>
  <c r="N736" i="7"/>
  <c r="N478" i="7"/>
  <c r="N685" i="7"/>
  <c r="N1048" i="7"/>
  <c r="N1047" i="7"/>
  <c r="N878" i="7"/>
  <c r="N1154" i="7"/>
  <c r="N411" i="7"/>
  <c r="N536" i="7"/>
  <c r="N70" i="7"/>
  <c r="N866" i="7"/>
  <c r="N831" i="7"/>
  <c r="N1108" i="7"/>
  <c r="N178" i="7"/>
  <c r="N237" i="7"/>
  <c r="N692" i="7"/>
  <c r="N520" i="7"/>
  <c r="N1166" i="7"/>
  <c r="N243" i="7"/>
  <c r="N298" i="7"/>
  <c r="N936" i="7"/>
  <c r="N611" i="7"/>
  <c r="N1004" i="7"/>
  <c r="N274" i="7"/>
  <c r="N1106" i="7"/>
  <c r="N1352" i="7"/>
  <c r="N385" i="7"/>
  <c r="N419" i="7"/>
  <c r="N474" i="7"/>
  <c r="N174" i="7"/>
  <c r="N235" i="7"/>
  <c r="N900" i="7"/>
  <c r="N1050" i="7"/>
  <c r="N172" i="7"/>
  <c r="N372" i="7"/>
  <c r="N1262" i="7"/>
  <c r="N309" i="7"/>
  <c r="N1036" i="7"/>
  <c r="N409" i="7"/>
  <c r="N449" i="7"/>
  <c r="N455" i="7"/>
  <c r="N53" i="7"/>
  <c r="N139" i="7"/>
  <c r="N773" i="7"/>
  <c r="N1350" i="7"/>
  <c r="N473" i="7"/>
  <c r="N964" i="7"/>
  <c r="N374" i="7"/>
  <c r="N1031" i="7"/>
  <c r="N45" i="7"/>
  <c r="N892" i="7"/>
  <c r="N550" i="7"/>
  <c r="N710" i="7"/>
  <c r="N1405" i="7"/>
  <c r="N733" i="7"/>
  <c r="N58" i="7"/>
  <c r="N97" i="7"/>
  <c r="N700" i="7"/>
  <c r="N599" i="7"/>
  <c r="N1006" i="7"/>
  <c r="N233" i="7"/>
  <c r="N66" i="7"/>
  <c r="N147" i="7"/>
  <c r="N116" i="7"/>
  <c r="N970" i="7"/>
  <c r="N25" i="7"/>
  <c r="N240" i="7"/>
  <c r="N1270" i="7"/>
  <c r="N115" i="7"/>
  <c r="N801" i="7"/>
  <c r="N1184" i="7"/>
  <c r="N780" i="7"/>
  <c r="N495" i="7"/>
  <c r="N402" i="7"/>
  <c r="N1320" i="7"/>
  <c r="N282" i="7"/>
  <c r="N606" i="7"/>
  <c r="N1143" i="7"/>
  <c r="N339" i="7"/>
  <c r="N1378" i="7"/>
  <c r="N1039" i="7"/>
  <c r="N1199" i="7"/>
  <c r="N379" i="7"/>
  <c r="N197" i="7"/>
  <c r="N670" i="7"/>
  <c r="N980" i="7"/>
  <c r="N852" i="7"/>
  <c r="N1062" i="7"/>
  <c r="N981" i="7"/>
  <c r="N586" i="7"/>
  <c r="N26" i="7"/>
  <c r="N927" i="7"/>
  <c r="N664" i="7"/>
  <c r="N554" i="7"/>
  <c r="N236" i="7"/>
  <c r="N220" i="7"/>
  <c r="N406" i="7"/>
  <c r="N992" i="7"/>
  <c r="N1125" i="7"/>
  <c r="N1354" i="7"/>
  <c r="N514" i="7"/>
  <c r="N1067" i="7"/>
  <c r="N515" i="7"/>
  <c r="N1358" i="7"/>
  <c r="N109" i="7"/>
  <c r="N640" i="7"/>
  <c r="N656" i="7"/>
  <c r="N418" i="7"/>
  <c r="N1157" i="7"/>
  <c r="N655" i="7"/>
  <c r="N1332" i="7"/>
  <c r="N986" i="7"/>
  <c r="N1274" i="7"/>
  <c r="N925" i="7"/>
  <c r="N305" i="7"/>
  <c r="N113" i="7"/>
  <c r="N709" i="7"/>
  <c r="N410" i="7"/>
  <c r="N800" i="7"/>
  <c r="N289" i="7"/>
  <c r="N392" i="7"/>
  <c r="N787" i="7"/>
  <c r="N1037" i="7"/>
  <c r="N1049" i="7"/>
  <c r="N1013" i="7"/>
  <c r="N1359" i="7"/>
  <c r="N1003" i="7"/>
  <c r="N763" i="7"/>
  <c r="N503" i="7"/>
  <c r="N769" i="7"/>
  <c r="N1124" i="7"/>
  <c r="N553" i="7"/>
  <c r="N72" i="7"/>
  <c r="N568" i="7"/>
  <c r="N275" i="7"/>
  <c r="N1235" i="7"/>
  <c r="N209" i="7"/>
  <c r="N993" i="7"/>
  <c r="N14" i="7"/>
  <c r="N1051" i="7"/>
  <c r="N186" i="7"/>
  <c r="N246" i="7"/>
  <c r="N1144" i="7"/>
  <c r="N1169" i="7"/>
  <c r="N648" i="7"/>
  <c r="N1054" i="7"/>
  <c r="N1130" i="7"/>
  <c r="N1210" i="7"/>
  <c r="N809" i="7"/>
  <c r="N686" i="7"/>
  <c r="N341" i="7"/>
  <c r="N170" i="7"/>
  <c r="N1188" i="7"/>
  <c r="N248" i="7"/>
  <c r="N752" i="7"/>
  <c r="N779" i="7"/>
  <c r="N128" i="7"/>
  <c r="N853" i="7"/>
  <c r="N896" i="7"/>
  <c r="N1349" i="7"/>
  <c r="N1302" i="7"/>
  <c r="N353" i="7"/>
  <c r="N1391" i="7"/>
  <c r="N1096" i="7"/>
  <c r="N1276" i="7"/>
  <c r="N716" i="7"/>
  <c r="N772" i="7"/>
  <c r="N838" i="7"/>
  <c r="N393" i="7"/>
  <c r="N1375" i="7"/>
  <c r="N994" i="7"/>
  <c r="N134" i="7"/>
  <c r="N1231" i="7"/>
  <c r="N622" i="7"/>
  <c r="N767" i="7"/>
  <c r="N1258" i="7"/>
  <c r="N183" i="7"/>
  <c r="N849" i="7"/>
  <c r="N56" i="7"/>
  <c r="N714" i="7"/>
  <c r="N1162" i="7"/>
  <c r="N722" i="7"/>
  <c r="N720" i="7"/>
  <c r="N1180" i="7"/>
  <c r="N435" i="7"/>
  <c r="N906" i="7"/>
  <c r="N286" i="7"/>
  <c r="N265" i="7"/>
  <c r="N687" i="7"/>
  <c r="N1282" i="7"/>
  <c r="N741" i="7"/>
  <c r="N497" i="7"/>
  <c r="N638" i="7"/>
  <c r="N690" i="7"/>
  <c r="N902" i="7"/>
  <c r="N521" i="7"/>
  <c r="N1040" i="7"/>
  <c r="N904" i="7"/>
  <c r="N31" i="7"/>
  <c r="N1287" i="7"/>
  <c r="N588" i="7"/>
  <c r="N1293" i="7"/>
  <c r="N506" i="7"/>
  <c r="N991" i="7"/>
  <c r="N304" i="7"/>
  <c r="N145" i="7"/>
  <c r="N483" i="7"/>
  <c r="N359" i="7"/>
  <c r="N1246" i="7"/>
  <c r="N77" i="7"/>
  <c r="N600" i="7"/>
  <c r="N52" i="7"/>
  <c r="N1207" i="7"/>
  <c r="N398" i="7"/>
  <c r="N44" i="7"/>
  <c r="N1361" i="7"/>
  <c r="N941" i="7"/>
  <c r="N1094" i="7"/>
  <c r="N579" i="7"/>
  <c r="N428" i="7"/>
  <c r="N1029" i="7"/>
  <c r="N1064" i="7"/>
  <c r="N932" i="7"/>
  <c r="N287" i="7"/>
  <c r="N548" i="7"/>
  <c r="N330" i="7"/>
  <c r="N156" i="7"/>
  <c r="N229" i="7"/>
  <c r="N471" i="7"/>
  <c r="N335" i="7"/>
  <c r="N652" i="7"/>
  <c r="N922" i="7"/>
  <c r="N354" i="7"/>
  <c r="N673" i="7"/>
  <c r="N1399" i="7"/>
  <c r="N1001" i="7"/>
  <c r="N660" i="7"/>
  <c r="N1324" i="7"/>
  <c r="N222" i="7"/>
  <c r="N1032" i="7"/>
  <c r="N51" i="7"/>
  <c r="N867" i="7"/>
  <c r="N1252" i="7"/>
  <c r="N319" i="7"/>
  <c r="N1173" i="7"/>
  <c r="N439" i="7"/>
  <c r="N547" i="7"/>
  <c r="N1201" i="7"/>
  <c r="N361" i="7"/>
  <c r="N745" i="7"/>
  <c r="N399" i="7"/>
  <c r="N792" i="7"/>
  <c r="N985" i="7"/>
  <c r="N57" i="7"/>
  <c r="N1239" i="7"/>
  <c r="N299" i="7"/>
  <c r="N913" i="7"/>
  <c r="N1007" i="7"/>
  <c r="N1041" i="7"/>
  <c r="N232" i="7"/>
  <c r="N228" i="7"/>
  <c r="N437" i="7"/>
  <c r="N1400" i="7"/>
  <c r="N238" i="7"/>
  <c r="N498" i="7"/>
  <c r="N397" i="7"/>
  <c r="N668" i="7"/>
  <c r="N937" i="7"/>
  <c r="N454" i="7"/>
  <c r="N403" i="7"/>
  <c r="N346" i="7"/>
  <c r="N1058" i="7"/>
  <c r="N1085" i="7"/>
  <c r="N290" i="7"/>
  <c r="N607" i="7"/>
  <c r="N279" i="7"/>
  <c r="N727" i="7"/>
  <c r="N24" i="7"/>
  <c r="N1249" i="7"/>
  <c r="N43" i="7"/>
  <c r="N739" i="7"/>
  <c r="N1158" i="7"/>
  <c r="N841" i="7"/>
  <c r="N163" i="7"/>
  <c r="N1351" i="7"/>
  <c r="N1061" i="7"/>
  <c r="N332" i="7"/>
  <c r="N955" i="7"/>
  <c r="N333" i="7"/>
  <c r="N1323" i="7"/>
  <c r="N859" i="7"/>
  <c r="N540" i="7"/>
  <c r="N485" i="7"/>
  <c r="N887" i="7"/>
  <c r="N612" i="7"/>
  <c r="N644" i="7"/>
  <c r="N328" i="7"/>
  <c r="N153" i="7"/>
  <c r="N580" i="7"/>
  <c r="N459" i="7"/>
  <c r="N593" i="7"/>
  <c r="N961" i="7"/>
  <c r="N966" i="7"/>
  <c r="N198" i="7"/>
  <c r="N191" i="7"/>
  <c r="N190" i="7"/>
  <c r="N429" i="7"/>
  <c r="N387" i="7"/>
  <c r="N914" i="7"/>
  <c r="N181" i="7"/>
  <c r="N472" i="7"/>
  <c r="N1192" i="7"/>
  <c r="N378" i="7"/>
  <c r="N166" i="7"/>
  <c r="N1318" i="7"/>
  <c r="N748" i="7"/>
  <c r="N850" i="7"/>
  <c r="N1275" i="7"/>
  <c r="N594" i="7"/>
  <c r="N577" i="7"/>
  <c r="N1175" i="7"/>
  <c r="N223" i="7"/>
  <c r="N259" i="7"/>
  <c r="N1000" i="7"/>
  <c r="N167" i="7"/>
  <c r="N270" i="7"/>
  <c r="N95" i="7"/>
  <c r="N323" i="7"/>
  <c r="N1012" i="7"/>
  <c r="N1365" i="7"/>
  <c r="N929" i="7"/>
  <c r="N207" i="7"/>
  <c r="N627" i="7"/>
  <c r="N161" i="7"/>
  <c r="N1248" i="7"/>
  <c r="N394" i="7"/>
  <c r="N502" i="7"/>
  <c r="N9" i="7"/>
  <c r="N79" i="7"/>
  <c r="N1193" i="7"/>
  <c r="N1256" i="7"/>
  <c r="N645" i="7"/>
  <c r="N571" i="7"/>
  <c r="N680" i="7"/>
  <c r="N1176" i="7"/>
  <c r="N245" i="7"/>
  <c r="N1221" i="7"/>
  <c r="N50" i="7"/>
  <c r="N1079" i="7"/>
  <c r="N28" i="7"/>
  <c r="N862" i="7"/>
  <c r="N711" i="7"/>
  <c r="N510" i="7"/>
  <c r="N17" i="7"/>
  <c r="N1232" i="7"/>
  <c r="N835" i="7"/>
  <c r="N605" i="7"/>
  <c r="N1119" i="7"/>
  <c r="N1284" i="7"/>
  <c r="N830" i="7"/>
  <c r="N688" i="7"/>
  <c r="N1401" i="7"/>
  <c r="N836" i="7"/>
  <c r="N695" i="7"/>
  <c r="N499" i="7"/>
  <c r="N89" i="7"/>
  <c r="N1057" i="7"/>
  <c r="N405" i="7"/>
  <c r="N345" i="7"/>
  <c r="N610" i="7"/>
  <c r="N1316" i="7"/>
  <c r="N585" i="7"/>
  <c r="N143" i="7"/>
  <c r="N1242" i="7"/>
  <c r="N908" i="7"/>
  <c r="N1289" i="7"/>
  <c r="N148" i="7"/>
  <c r="N556" i="7"/>
  <c r="N744" i="7"/>
  <c r="N1414" i="7"/>
  <c r="N461" i="7"/>
  <c r="N195" i="7"/>
  <c r="N1408" i="7"/>
  <c r="N784" i="7"/>
  <c r="N230" i="7"/>
  <c r="N85" i="7"/>
  <c r="N877" i="7"/>
  <c r="N1299" i="7"/>
  <c r="N1233" i="7"/>
  <c r="N440" i="7"/>
  <c r="N470" i="7"/>
  <c r="N1126" i="7"/>
  <c r="N112" i="7"/>
  <c r="N1043" i="7"/>
  <c r="N1265" i="7"/>
  <c r="N1372" i="7"/>
  <c r="N62" i="7"/>
  <c r="N48" i="7"/>
  <c r="N106" i="7"/>
  <c r="N719" i="7"/>
  <c r="N316" i="7"/>
  <c r="N1237" i="7"/>
  <c r="N1250" i="7"/>
  <c r="N1066" i="7"/>
  <c r="N1341" i="7"/>
  <c r="N356" i="7"/>
  <c r="N1023" i="7"/>
  <c r="N1389" i="7"/>
  <c r="N651" i="7"/>
  <c r="N757" i="7"/>
  <c r="N957" i="7"/>
  <c r="N432" i="7"/>
  <c r="N1226" i="7"/>
  <c r="N587" i="7"/>
  <c r="N344" i="7"/>
  <c r="N946" i="7"/>
  <c r="N920" i="7"/>
  <c r="N255" i="7"/>
  <c r="N199" i="7"/>
  <c r="N1266" i="7"/>
  <c r="N774" i="7"/>
  <c r="N160" i="7"/>
  <c r="N395" i="7"/>
  <c r="N732" i="7"/>
  <c r="N819" i="7"/>
  <c r="N978" i="7"/>
  <c r="N666" i="7"/>
  <c r="N271" i="7"/>
  <c r="N1208" i="7"/>
  <c r="N917" i="7"/>
  <c r="N303" i="7"/>
  <c r="N284" i="7"/>
  <c r="N944" i="7"/>
  <c r="N434" i="7"/>
  <c r="N785" i="7"/>
  <c r="N659" i="7"/>
  <c r="N724" i="7"/>
  <c r="N408" i="7"/>
  <c r="N193" i="7"/>
  <c r="N318" i="7"/>
  <c r="N15" i="7"/>
  <c r="N1135" i="7"/>
  <c r="N462" i="7"/>
  <c r="N1267" i="7"/>
  <c r="N1301" i="7"/>
  <c r="N729" i="7"/>
  <c r="N29" i="7"/>
  <c r="N1279" i="7"/>
  <c r="N1240" i="7"/>
  <c r="N1114" i="7"/>
  <c r="N278" i="7"/>
  <c r="N325" i="7"/>
  <c r="N92" i="7"/>
  <c r="N1187" i="7"/>
  <c r="N672" i="7"/>
  <c r="N794" i="7"/>
  <c r="N683" i="7"/>
  <c r="N404" i="7"/>
  <c r="N76" i="7"/>
  <c r="N718" i="7"/>
  <c r="N1177" i="7"/>
  <c r="N778" i="7"/>
  <c r="N1073" i="7"/>
  <c r="N1018" i="7"/>
  <c r="N621" i="7"/>
  <c r="N880" i="7"/>
  <c r="N528" i="7"/>
  <c r="N697" i="7"/>
  <c r="N321" i="7"/>
  <c r="N1292" i="7"/>
  <c r="N192" i="7"/>
  <c r="N1091" i="7"/>
  <c r="N347" i="7"/>
  <c r="N322" i="7"/>
  <c r="N793" i="7"/>
  <c r="N226" i="7"/>
  <c r="N381" i="7"/>
  <c r="N1014" i="7"/>
  <c r="N715" i="7"/>
  <c r="N276" i="7"/>
  <c r="N537" i="7"/>
  <c r="N696" i="7"/>
  <c r="N119" i="7"/>
  <c r="N463" i="7"/>
  <c r="N623" i="7"/>
  <c r="N815" i="7"/>
  <c r="N1376" i="7"/>
  <c r="N883" i="7"/>
  <c r="N858" i="7"/>
  <c r="N1362" i="7"/>
  <c r="N117" i="7"/>
  <c r="N1296" i="7"/>
  <c r="N569" i="7"/>
  <c r="N1140" i="7"/>
  <c r="N730" i="7"/>
  <c r="N833" i="7"/>
  <c r="N39" i="7"/>
  <c r="N518" i="7"/>
  <c r="N725" i="7"/>
  <c r="N430" i="7"/>
  <c r="N812" i="7"/>
  <c r="N781" i="7"/>
  <c r="N144" i="7"/>
  <c r="N691" i="7"/>
  <c r="N995" i="7"/>
  <c r="N342" i="7"/>
  <c r="N1128" i="7"/>
  <c r="N250" i="7"/>
  <c r="N136" i="7"/>
  <c r="N317" i="7"/>
  <c r="N371" i="7"/>
  <c r="N312" i="7"/>
  <c r="N1170" i="7"/>
  <c r="N349" i="7"/>
  <c r="N713" i="7"/>
  <c r="N894" i="7"/>
  <c r="N905" i="7"/>
  <c r="N307" i="7"/>
  <c r="N558" i="7"/>
  <c r="N854" i="7"/>
  <c r="N1030" i="7"/>
  <c r="N1380" i="7"/>
  <c r="N591" i="7"/>
  <c r="N997" i="7"/>
  <c r="N256" i="7"/>
  <c r="N923" i="7"/>
  <c r="N930" i="7"/>
  <c r="N918" i="7"/>
  <c r="N311" i="7"/>
  <c r="N1215" i="7"/>
  <c r="N266" i="7"/>
  <c r="N884" i="7"/>
  <c r="N531" i="7"/>
  <c r="N1087" i="7"/>
  <c r="N987" i="7"/>
  <c r="N637" i="7"/>
  <c r="N1219" i="7"/>
  <c r="N130" i="7"/>
  <c r="N968" i="7"/>
  <c r="N1386" i="7"/>
  <c r="N641" i="7"/>
  <c r="N4" i="7"/>
  <c r="N239" i="7"/>
  <c r="N876" i="7"/>
  <c r="N956" i="7"/>
  <c r="N951" i="7"/>
  <c r="N974" i="7"/>
  <c r="N1150" i="7"/>
  <c r="N90" i="7"/>
  <c r="N1410" i="7"/>
  <c r="N865" i="7"/>
  <c r="N1034" i="7"/>
  <c r="N738" i="7"/>
  <c r="N824" i="7"/>
  <c r="N1196" i="7"/>
  <c r="N1026" i="7"/>
  <c r="N2" i="7"/>
  <c r="N1393" i="7"/>
  <c r="N636" i="7"/>
  <c r="N743" i="7"/>
  <c r="N590" i="7"/>
  <c r="N171" i="7"/>
  <c r="N203" i="7"/>
  <c r="N431" i="7"/>
  <c r="N639" i="7"/>
  <c r="N1110" i="7"/>
  <c r="N10" i="7"/>
  <c r="N175" i="7"/>
  <c r="N261" i="7"/>
  <c r="N180" i="7"/>
  <c r="N910" i="7"/>
  <c r="N396" i="7"/>
  <c r="N527" i="7"/>
  <c r="N1404" i="7"/>
  <c r="N482" i="7"/>
  <c r="N436" i="7"/>
  <c r="N597" i="7"/>
  <c r="N758" i="7"/>
  <c r="N1409" i="7"/>
  <c r="N438" i="7"/>
  <c r="N217" i="7"/>
  <c r="N351" i="7"/>
  <c r="N415" i="7"/>
  <c r="N513" i="7"/>
  <c r="N63" i="7"/>
  <c r="N811" i="7"/>
  <c r="N131" i="7"/>
  <c r="N1382" i="7"/>
  <c r="N293" i="7"/>
  <c r="N888" i="7"/>
  <c r="N1022" i="7"/>
  <c r="N1277" i="7"/>
  <c r="N559" i="7"/>
  <c r="N731" i="7"/>
  <c r="N448" i="7"/>
  <c r="N188" i="7"/>
  <c r="N576" i="7"/>
  <c r="N1197" i="7"/>
  <c r="N839" i="7"/>
  <c r="N821" i="7"/>
  <c r="N765" i="7"/>
  <c r="N154" i="7"/>
  <c r="N157" i="7"/>
  <c r="N13" i="7"/>
  <c r="N798" i="7"/>
  <c r="N314" i="7"/>
  <c r="N803" i="7"/>
  <c r="N609" i="7"/>
  <c r="N1406" i="7"/>
  <c r="N210" i="7"/>
  <c r="N187" i="7"/>
  <c r="N975" i="7"/>
  <c r="N982" i="7"/>
  <c r="N721" i="7"/>
  <c r="N306" i="7"/>
  <c r="N818" i="7"/>
  <c r="N150" i="7"/>
  <c r="N703" i="7"/>
  <c r="N67" i="7"/>
  <c r="N845" i="7"/>
  <c r="N234" i="7"/>
  <c r="N860" i="7"/>
  <c r="N1213" i="7"/>
  <c r="N782" i="7"/>
  <c r="N990" i="7"/>
  <c r="N915" i="7"/>
  <c r="N1152" i="7"/>
  <c r="N681" i="7"/>
  <c r="N643" i="7"/>
  <c r="N962" i="7"/>
  <c r="N74" i="7"/>
  <c r="N1179" i="7"/>
  <c r="N790" i="7"/>
  <c r="N465" i="7"/>
  <c r="N694" i="7"/>
  <c r="N891" i="7"/>
  <c r="N952" i="7"/>
  <c r="N488" i="7"/>
  <c r="N682" i="7"/>
  <c r="N1223" i="7"/>
  <c r="N924" i="7"/>
  <c r="N5" i="7"/>
  <c r="N542" i="7"/>
  <c r="N874" i="7"/>
  <c r="N1105" i="7"/>
  <c r="N1247" i="7"/>
  <c r="N1099" i="7"/>
  <c r="N1398" i="7"/>
  <c r="N1194" i="7"/>
  <c r="N1290" i="7"/>
  <c r="N1245" i="7"/>
  <c r="N1182" i="7"/>
  <c r="N844" i="7"/>
  <c r="N912" i="7"/>
  <c r="N1164" i="7"/>
  <c r="N1356" i="7"/>
  <c r="N257" i="7"/>
  <c r="N1336" i="7"/>
  <c r="N1412" i="7"/>
  <c r="N164" i="7"/>
  <c r="N797" i="7"/>
  <c r="N1347" i="7"/>
  <c r="N1200" i="7"/>
  <c r="N357" i="7"/>
  <c r="N557" i="7"/>
  <c r="N91" i="7"/>
  <c r="N417" i="7"/>
  <c r="N146" i="7"/>
  <c r="N969" i="7"/>
  <c r="N552" i="7"/>
  <c r="N1146" i="7"/>
  <c r="N1078" i="7"/>
  <c r="N1123" i="7"/>
  <c r="N1234" i="7"/>
  <c r="N196" i="7"/>
  <c r="N216" i="7"/>
  <c r="N1151" i="7"/>
  <c r="N84" i="7"/>
  <c r="N1198" i="7"/>
  <c r="N42" i="7"/>
  <c r="N273" i="7"/>
  <c r="N241" i="7"/>
  <c r="N890" i="7"/>
  <c r="N684" i="7"/>
  <c r="N1133" i="7"/>
  <c r="N825" i="7"/>
  <c r="N21" i="7"/>
  <c r="N1118" i="7"/>
  <c r="N386" i="7"/>
  <c r="N201" i="7"/>
  <c r="N212" i="7"/>
  <c r="N1263" i="7"/>
  <c r="N976" i="7"/>
  <c r="N613" i="7"/>
  <c r="N30" i="7"/>
  <c r="N1220" i="7"/>
  <c r="N775" i="7"/>
  <c r="N1145" i="7"/>
  <c r="N82" i="7"/>
  <c r="N355" i="7"/>
  <c r="N901" i="7"/>
  <c r="N1021" i="7"/>
  <c r="N618" i="7"/>
  <c r="N1149" i="7"/>
  <c r="N1243" i="7"/>
  <c r="N1161" i="7"/>
  <c r="N33" i="7"/>
  <c r="N492" i="7"/>
  <c r="N832" i="7"/>
  <c r="N562" i="7"/>
  <c r="N707" i="7"/>
  <c r="N1335" i="7"/>
  <c r="N566" i="7"/>
  <c r="N47" i="7"/>
  <c r="N40" i="7"/>
  <c r="N1159" i="7"/>
  <c r="N1295" i="7"/>
  <c r="N348" i="7"/>
  <c r="N1017" i="7"/>
  <c r="N679" i="7"/>
  <c r="N46" i="7"/>
  <c r="N291" i="7"/>
  <c r="N1369" i="7"/>
  <c r="N1203" i="7"/>
  <c r="N893" i="7"/>
  <c r="N49" i="7"/>
  <c r="N1011" i="7"/>
  <c r="N35" i="7"/>
  <c r="N1273" i="7"/>
  <c r="N491" i="7"/>
  <c r="N1244" i="7"/>
  <c r="N1077" i="7"/>
  <c r="N1202" i="7"/>
  <c r="N34" i="7"/>
  <c r="N1042" i="7"/>
  <c r="N524" i="7"/>
  <c r="N1307" i="7"/>
  <c r="N1002" i="7"/>
  <c r="N1063" i="7"/>
  <c r="N573" i="7"/>
  <c r="N1371" i="7"/>
  <c r="N1089" i="7"/>
  <c r="N1027" i="7"/>
  <c r="N1373" i="7"/>
  <c r="N1181" i="7"/>
  <c r="N1340" i="7"/>
  <c r="N59" i="7"/>
  <c r="N168" i="7"/>
  <c r="N1280" i="7"/>
  <c r="N360" i="7"/>
  <c r="N1156" i="7"/>
  <c r="N804" i="7"/>
  <c r="N125" i="7"/>
  <c r="N1165" i="7"/>
  <c r="N1344" i="7"/>
  <c r="N608" i="7"/>
  <c r="N770" i="7"/>
  <c r="N1174" i="7"/>
  <c r="N1116" i="7"/>
  <c r="N496" i="7"/>
  <c r="N519" i="7"/>
  <c r="N370" i="7"/>
  <c r="N155" i="7"/>
  <c r="N1236" i="7"/>
  <c r="N940" i="7"/>
  <c r="N123" i="7"/>
  <c r="N1056" i="7"/>
  <c r="N244" i="7"/>
  <c r="N504" i="7"/>
  <c r="N1402" i="7"/>
  <c r="N475" i="7"/>
  <c r="N523" i="7"/>
  <c r="N1121" i="7"/>
  <c r="N919" i="7"/>
  <c r="N1311" i="7"/>
  <c r="N358" i="7"/>
  <c r="N114" i="7"/>
  <c r="N446" i="7"/>
  <c r="N224" i="7"/>
  <c r="N380" i="7"/>
  <c r="N762" i="7"/>
  <c r="N764" i="7"/>
  <c r="N813" i="7"/>
  <c r="N433" i="7"/>
  <c r="N615" i="7"/>
  <c r="N808" i="7"/>
  <c r="N313" i="7"/>
  <c r="N706" i="7"/>
  <c r="N989" i="7"/>
  <c r="N151" i="7"/>
  <c r="N525" i="7"/>
  <c r="N843" i="7"/>
  <c r="N1390" i="7"/>
  <c r="N632" i="7"/>
  <c r="N367" i="7"/>
  <c r="N823" i="7"/>
  <c r="N295" i="7"/>
  <c r="N582" i="7"/>
  <c r="N227" i="7"/>
  <c r="N911" i="7"/>
  <c r="N754" i="7"/>
  <c r="N567" i="7"/>
  <c r="N121" i="7"/>
  <c r="N971" i="7"/>
  <c r="N60" i="7"/>
  <c r="N544" i="7"/>
  <c r="N511" i="7"/>
  <c r="N689" i="7"/>
  <c r="N1278" i="7"/>
  <c r="N822" i="7"/>
  <c r="N532" i="7"/>
  <c r="N1392" i="7"/>
  <c r="N614" i="7"/>
  <c r="N617" i="7"/>
  <c r="N1370" i="7"/>
  <c r="N814" i="7"/>
  <c r="N665" i="7"/>
  <c r="N107" i="7"/>
  <c r="N882" i="7"/>
  <c r="N334" i="7"/>
  <c r="N516" i="7"/>
  <c r="N899" i="7"/>
  <c r="N1366" i="7"/>
  <c r="N517" i="7"/>
  <c r="N38" i="7"/>
  <c r="N1212" i="7"/>
  <c r="N726" i="7"/>
  <c r="N628" i="7"/>
  <c r="N947" i="7"/>
  <c r="N816" i="7"/>
  <c r="N561" i="7"/>
  <c r="N861" i="7"/>
  <c r="N484" i="7"/>
  <c r="N1411" i="7"/>
  <c r="N1015" i="7"/>
  <c r="N802" i="7"/>
  <c r="N810" i="7"/>
  <c r="N1309" i="7"/>
  <c r="N698" i="7"/>
  <c r="N343" i="7"/>
  <c r="N1101" i="7"/>
  <c r="N1254" i="7"/>
  <c r="N176" i="7"/>
  <c r="N249" i="7"/>
  <c r="N6" i="7"/>
  <c r="N998" i="7"/>
  <c r="N1227" i="7"/>
  <c r="N837" i="7"/>
  <c r="N103" i="7"/>
  <c r="N629" i="7"/>
  <c r="N288" i="7"/>
  <c r="N675" i="7"/>
  <c r="N1216" i="7"/>
  <c r="N1081" i="7"/>
  <c r="N903" i="7"/>
  <c r="N141" i="7"/>
  <c r="N950" i="7"/>
  <c r="N142" i="7"/>
  <c r="N445" i="7"/>
  <c r="N292" i="7"/>
  <c r="N27" i="7"/>
  <c r="N41" i="7"/>
  <c r="N1339" i="7"/>
  <c r="N1407" i="7"/>
  <c r="N705" i="7"/>
  <c r="N534" i="7"/>
  <c r="N1147" i="7"/>
  <c r="N269" i="7"/>
  <c r="N1228" i="7"/>
  <c r="N589" i="7"/>
  <c r="N272" i="7"/>
  <c r="N1360" i="7"/>
  <c r="N1082" i="7"/>
  <c r="N717" i="7"/>
  <c r="N907" i="7"/>
  <c r="N1080" i="7"/>
  <c r="N1120" i="7"/>
  <c r="N1355" i="7"/>
  <c r="N441" i="7"/>
  <c r="N1138" i="7"/>
  <c r="N1384" i="7"/>
  <c r="N182" i="7"/>
  <c r="N450" i="7"/>
  <c r="N572" i="7"/>
  <c r="N185" i="7"/>
  <c r="N879" i="7"/>
  <c r="N104" i="7"/>
  <c r="N926" i="7"/>
  <c r="N362" i="7"/>
  <c r="N702" i="7"/>
  <c r="N280" i="7"/>
  <c r="N1155" i="7"/>
  <c r="N897" i="7"/>
  <c r="N391" i="7"/>
  <c r="N68" i="7"/>
  <c r="N828" i="7"/>
  <c r="N1264" i="7"/>
  <c r="N189" i="7"/>
  <c r="N620" i="7"/>
  <c r="N221" i="7"/>
  <c r="N369" i="7"/>
  <c r="N1385" i="7"/>
  <c r="N258" i="7"/>
  <c r="N958" i="7"/>
  <c r="N740" i="7"/>
  <c r="N268" i="7"/>
  <c r="N1076" i="7"/>
  <c r="N885" i="7"/>
  <c r="N868" i="7"/>
  <c r="N1357" i="7"/>
  <c r="N16" i="7"/>
  <c r="N388" i="7"/>
  <c r="N751" i="7"/>
  <c r="N124" i="7"/>
  <c r="N87" i="7"/>
  <c r="N105" i="7"/>
  <c r="N875" i="7"/>
  <c r="N1381" i="7"/>
  <c r="N1185" i="7"/>
  <c r="N1328" i="7"/>
  <c r="N1186" i="7"/>
  <c r="N1163" i="7"/>
  <c r="N671" i="7"/>
  <c r="N324" i="7"/>
  <c r="N898" i="7"/>
  <c r="N1098" i="7"/>
  <c r="N948" i="7"/>
  <c r="N1115" i="7"/>
  <c r="N137" i="7"/>
  <c r="N22" i="7"/>
  <c r="N352" i="7"/>
  <c r="N807" i="7"/>
  <c r="N916" i="7"/>
  <c r="N945" i="7"/>
  <c r="N1195" i="7"/>
  <c r="N658" i="7"/>
  <c r="N829" i="7"/>
  <c r="N846" i="7"/>
  <c r="N1016" i="7"/>
  <c r="N1329" i="7"/>
  <c r="N505" i="7"/>
  <c r="N551" i="7"/>
  <c r="N173" i="7"/>
  <c r="N1255" i="7"/>
  <c r="N283" i="7"/>
  <c r="N1139" i="7"/>
  <c r="N791" i="7"/>
  <c r="N96" i="7"/>
  <c r="N1283" i="7"/>
  <c r="N712" i="7"/>
  <c r="N759" i="7"/>
  <c r="N1020" i="7"/>
  <c r="N909" i="7"/>
  <c r="N661" i="7"/>
  <c r="N526" i="7"/>
  <c r="N36" i="7"/>
  <c r="N20" i="7"/>
  <c r="N959" i="7"/>
  <c r="N1009" i="7"/>
  <c r="N477" i="7"/>
  <c r="N464" i="7"/>
  <c r="N596" i="7"/>
  <c r="N1367" i="7"/>
  <c r="N252" i="7"/>
  <c r="N522" i="7"/>
  <c r="N549" i="7"/>
  <c r="N595" i="7"/>
  <c r="N701" i="7"/>
  <c r="N479" i="7"/>
  <c r="N253" i="7"/>
  <c r="N789" i="7"/>
  <c r="N118" i="7"/>
  <c r="N543" i="7"/>
  <c r="N848" i="7"/>
  <c r="N363" i="7"/>
  <c r="N78" i="7"/>
  <c r="N1383" i="7"/>
  <c r="N442" i="7"/>
  <c r="N870" i="7"/>
  <c r="N83" i="7"/>
  <c r="N761" i="7"/>
  <c r="N127" i="7"/>
  <c r="N1345" i="7"/>
  <c r="N1319" i="7"/>
  <c r="N984" i="7"/>
  <c r="N422" i="7"/>
  <c r="N129" i="7"/>
  <c r="N1379" i="7"/>
  <c r="N1310" i="7"/>
  <c r="N1204" i="7"/>
  <c r="N1343" i="7"/>
  <c r="N1238" i="7"/>
  <c r="N973" i="7"/>
  <c r="N805" i="7"/>
  <c r="N856" i="7"/>
  <c r="N1178" i="7"/>
  <c r="N225" i="7"/>
  <c r="N678" i="7"/>
  <c r="N1315" i="7"/>
  <c r="N205" i="7"/>
  <c r="N983" i="7"/>
  <c r="N626" i="7"/>
  <c r="N857" i="7"/>
  <c r="N630" i="7"/>
  <c r="N1222" i="7"/>
  <c r="N294" i="7"/>
  <c r="N457" i="7"/>
  <c r="N23" i="7"/>
  <c r="N1065" i="7"/>
  <c r="N184" i="7"/>
  <c r="N1348" i="7"/>
  <c r="N54" i="7"/>
  <c r="N1134" i="7"/>
  <c r="N1322" i="7"/>
  <c r="N967" i="7"/>
  <c r="N500" i="7"/>
  <c r="N953" i="7"/>
  <c r="N382" i="7"/>
  <c r="N1317" i="7"/>
  <c r="N1209" i="7"/>
  <c r="N624" i="7"/>
  <c r="N755" i="7"/>
  <c r="N851" i="7"/>
  <c r="N604" i="7"/>
  <c r="N1325" i="7"/>
  <c r="N1025" i="7"/>
  <c r="N570" i="7"/>
  <c r="N264" i="7"/>
  <c r="N1257" i="7"/>
  <c r="N788" i="7"/>
  <c r="N1397" i="7"/>
  <c r="N401" i="7"/>
  <c r="N653" i="7"/>
  <c r="N1298" i="7"/>
  <c r="N1127" i="7"/>
  <c r="N1253" i="7"/>
  <c r="N662" i="7"/>
  <c r="N281" i="7"/>
  <c r="N704" i="7"/>
  <c r="N869" i="7"/>
  <c r="N350" i="7"/>
  <c r="N208" i="7"/>
  <c r="N768" i="7"/>
  <c r="N94" i="7"/>
  <c r="N384" i="7"/>
  <c r="N1104" i="7"/>
  <c r="N1111" i="7"/>
  <c r="N799" i="7"/>
  <c r="N231" i="7"/>
  <c r="N427" i="7"/>
  <c r="N928" i="7"/>
  <c r="N777" i="7"/>
  <c r="N1342" i="7"/>
  <c r="N1285" i="7"/>
  <c r="N734" i="7"/>
  <c r="N481" i="7"/>
  <c r="N1364" i="7"/>
  <c r="N834" i="7"/>
  <c r="N480" i="7"/>
  <c r="N179" i="7"/>
  <c r="N889" i="7"/>
  <c r="N108" i="7"/>
  <c r="N864" i="7"/>
  <c r="N200" i="7"/>
  <c r="N1045" i="7"/>
  <c r="N1303" i="7"/>
  <c r="N581" i="7"/>
  <c r="N414" i="7"/>
  <c r="N647" i="7"/>
  <c r="N169" i="7"/>
  <c r="N460" i="7"/>
  <c r="N649" i="7"/>
  <c r="N760" i="7"/>
  <c r="N302" i="7"/>
  <c r="N375" i="7"/>
  <c r="N138" i="7"/>
  <c r="N677" i="7"/>
  <c r="N545" i="7"/>
  <c r="N1259" i="7"/>
  <c r="N1413" i="7"/>
  <c r="N1092" i="7"/>
  <c r="N1363" i="7"/>
  <c r="N1268" i="7"/>
  <c r="N1230" i="7"/>
  <c r="N1095" i="7"/>
  <c r="N873" i="7"/>
  <c r="N708" i="7"/>
  <c r="N977" i="7"/>
  <c r="N616" i="7"/>
  <c r="N1387" i="7"/>
  <c r="N1137" i="7"/>
  <c r="N935" i="7"/>
  <c r="N871" i="7"/>
  <c r="N1218" i="7"/>
  <c r="N19" i="7"/>
  <c r="N247" i="7"/>
  <c r="N1083" i="7"/>
  <c r="N538" i="7"/>
  <c r="N93" i="7"/>
  <c r="N152" i="7"/>
  <c r="N1189" i="7"/>
  <c r="N1113" i="7"/>
  <c r="N1326" i="7"/>
  <c r="N162" i="7"/>
  <c r="N847" i="7"/>
  <c r="N1086" i="7"/>
  <c r="N331" i="7"/>
  <c r="N583" i="7"/>
  <c r="N723" i="7"/>
  <c r="N820" i="7"/>
  <c r="N1304" i="7"/>
  <c r="N1225" i="7"/>
  <c r="N650" i="7"/>
  <c r="N654" i="7"/>
  <c r="N796" i="7"/>
  <c r="N1291" i="7"/>
  <c r="N1090" i="7"/>
  <c r="N1070" i="7"/>
  <c r="N1305" i="7"/>
  <c r="N1100" i="7"/>
  <c r="N931" i="7"/>
  <c r="N999" i="7"/>
  <c r="N88" i="7"/>
  <c r="N1394" i="7"/>
  <c r="N575" i="7"/>
  <c r="N746" i="7"/>
  <c r="N1097" i="7"/>
  <c r="N326" i="7"/>
  <c r="N642" i="7"/>
  <c r="N842" i="7"/>
  <c r="N1132" i="7"/>
  <c r="N1251" i="7"/>
  <c r="N1214" i="7"/>
  <c r="N795" i="7"/>
  <c r="N921" i="7"/>
  <c r="N1338" i="7"/>
  <c r="N972" i="7"/>
  <c r="N1160" i="7"/>
  <c r="N486" i="7"/>
  <c r="N262" i="7"/>
  <c r="N263" i="7"/>
  <c r="N737" i="7"/>
  <c r="N177" i="7"/>
  <c r="N120" i="7"/>
  <c r="N1102" i="7"/>
  <c r="N872" i="7"/>
  <c r="N934" i="7"/>
  <c r="N425" i="7"/>
  <c r="N1313" i="7"/>
  <c r="N669" i="7"/>
  <c r="N1068" i="7"/>
  <c r="N490" i="7"/>
  <c r="N1205" i="7"/>
  <c r="N383" i="7"/>
  <c r="N541" i="7"/>
  <c r="N657" i="7"/>
  <c r="N1053" i="7"/>
  <c r="N1059" i="7"/>
  <c r="N1153" i="7"/>
  <c r="N165" i="7"/>
  <c r="N315" i="7"/>
  <c r="N840" i="7"/>
  <c r="N320" i="7"/>
  <c r="N1168" i="7"/>
  <c r="N469" i="7"/>
  <c r="N965" i="7"/>
  <c r="N881" i="7"/>
  <c r="N476" i="7"/>
  <c r="N1241" i="7"/>
  <c r="N300" i="7"/>
  <c r="N86" i="7"/>
  <c r="N1008" i="7"/>
  <c r="N133" i="7"/>
  <c r="N260" i="7"/>
  <c r="N1109" i="7"/>
  <c r="N159" i="7"/>
  <c r="N555" i="7"/>
  <c r="N942" i="7"/>
  <c r="N1288" i="7"/>
  <c r="N1272" i="7"/>
  <c r="N564" i="7"/>
  <c r="N863" i="7"/>
  <c r="N747" i="7"/>
  <c r="N158" i="7"/>
  <c r="N443" i="7"/>
  <c r="N329" i="7"/>
  <c r="N1395" i="7"/>
  <c r="N509" i="7"/>
  <c r="N1005" i="7"/>
  <c r="N1075" i="7"/>
  <c r="N1321" i="7"/>
  <c r="N578" i="7"/>
  <c r="N1260" i="7"/>
  <c r="N508" i="7"/>
  <c r="N1136" i="7"/>
  <c r="N1183" i="7"/>
  <c r="N37" i="7"/>
  <c r="N786" i="7"/>
  <c r="N1312" i="7"/>
  <c r="N336" i="7"/>
  <c r="N1331" i="7"/>
  <c r="N634" i="7"/>
  <c r="N487" i="7"/>
  <c r="N1117" i="7"/>
  <c r="N1368" i="7"/>
  <c r="N1019" i="7"/>
  <c r="N1024" i="7"/>
  <c r="N1172" i="7"/>
  <c r="N1314" i="7"/>
  <c r="N3" i="7"/>
  <c r="N1190" i="7"/>
  <c r="N1093" i="7"/>
  <c r="N1167" i="7"/>
  <c r="N1224" i="7"/>
  <c r="N1046" i="7"/>
  <c r="N1142" i="7"/>
  <c r="N458" i="7"/>
  <c r="N1084" i="7"/>
  <c r="N400" i="7"/>
  <c r="N960" i="7"/>
  <c r="N98" i="7"/>
  <c r="N7" i="7"/>
  <c r="N8" i="7"/>
  <c r="N100" i="7"/>
  <c r="A5" i="7"/>
  <c r="F5" i="7" s="1"/>
  <c r="N102" i="7" l="1"/>
  <c r="A2" i="7"/>
  <c r="F2" i="7" s="1"/>
  <c r="A9" i="7"/>
  <c r="F9" i="7" s="1"/>
  <c r="A4" i="7"/>
  <c r="F4" i="7" s="1"/>
  <c r="A12" i="7"/>
  <c r="F12" i="7" s="1"/>
  <c r="A3" i="7"/>
  <c r="F3" i="7" s="1"/>
  <c r="A13" i="7"/>
  <c r="F13" i="7" s="1"/>
  <c r="A11" i="7"/>
  <c r="F11" i="7" s="1"/>
  <c r="A8" i="7"/>
  <c r="F8" i="7" s="1"/>
  <c r="A7" i="7"/>
  <c r="F7" i="7" s="1"/>
  <c r="A6" i="7"/>
  <c r="F6" i="7" s="1"/>
  <c r="A10" i="7"/>
  <c r="F10" i="7" s="1"/>
  <c r="N101" i="7" l="1"/>
  <c r="A14" i="7"/>
  <c r="F14" i="7" s="1"/>
  <c r="AL50" i="7" l="1"/>
  <c r="AL98" i="7"/>
  <c r="AL7" i="7"/>
  <c r="AL134" i="7"/>
  <c r="AL90" i="7"/>
  <c r="AL44" i="7"/>
  <c r="AL3" i="7"/>
  <c r="AL104" i="7"/>
  <c r="AL45" i="7"/>
  <c r="AL5" i="7"/>
  <c r="AL48" i="7"/>
  <c r="AL9" i="7"/>
  <c r="AL55" i="7"/>
  <c r="AL40" i="7"/>
  <c r="AL99" i="7"/>
  <c r="AL135" i="7"/>
  <c r="AL89" i="7"/>
  <c r="AL51" i="7"/>
  <c r="AL106" i="7"/>
  <c r="AL53" i="7"/>
  <c r="AL129" i="7"/>
  <c r="AL76" i="7"/>
  <c r="AL47" i="7"/>
  <c r="AL101" i="7"/>
  <c r="AL107" i="7"/>
  <c r="AL86" i="7"/>
  <c r="AL13" i="7"/>
  <c r="AL54" i="7"/>
  <c r="AL83" i="7"/>
  <c r="AL137" i="7"/>
  <c r="AL42" i="7"/>
  <c r="AL103" i="7"/>
  <c r="AL102" i="7"/>
  <c r="AL4" i="7"/>
  <c r="AL52" i="7"/>
  <c r="AL77" i="7"/>
  <c r="AL125" i="7"/>
  <c r="AL128" i="7"/>
  <c r="AL11" i="7"/>
  <c r="AL127" i="7"/>
  <c r="AL97" i="7"/>
  <c r="AL133" i="7"/>
  <c r="AL130" i="7"/>
  <c r="AL92" i="7"/>
  <c r="AL41" i="7"/>
  <c r="AL95" i="7"/>
  <c r="AL80" i="7"/>
  <c r="AL126" i="7"/>
  <c r="AL15" i="7"/>
  <c r="AL10" i="7"/>
  <c r="AL49" i="7"/>
  <c r="AL79" i="7"/>
  <c r="AL138" i="7"/>
  <c r="BM40" i="7"/>
  <c r="AL82" i="7"/>
  <c r="AL93" i="7"/>
  <c r="AL12" i="7"/>
  <c r="AL6" i="7"/>
  <c r="AL85" i="7"/>
  <c r="AL81" i="7"/>
  <c r="AL14" i="7"/>
  <c r="AL100" i="7"/>
  <c r="AL91" i="7"/>
  <c r="AL136" i="7"/>
  <c r="AL132" i="7"/>
  <c r="AL131" i="7"/>
  <c r="AL2" i="7"/>
  <c r="AL84" i="7"/>
  <c r="AL94" i="7"/>
  <c r="AL108" i="7"/>
  <c r="AL46" i="7"/>
  <c r="AL96" i="7"/>
  <c r="AL8" i="7"/>
  <c r="AL74" i="7"/>
  <c r="AL43" i="7"/>
  <c r="AL78" i="7"/>
  <c r="AL73" i="7"/>
  <c r="AL75" i="7"/>
  <c r="AL105" i="7"/>
  <c r="BM154" i="7"/>
  <c r="BM53" i="7"/>
  <c r="BM119" i="7"/>
  <c r="BM38" i="7"/>
  <c r="BM114" i="7"/>
  <c r="BM41" i="7"/>
  <c r="BM147" i="7"/>
  <c r="BM146" i="7"/>
  <c r="BM108" i="7"/>
  <c r="BM106" i="7"/>
  <c r="BM143" i="7"/>
  <c r="BM113" i="7"/>
  <c r="BM49" i="7"/>
  <c r="BM97" i="7"/>
  <c r="BM151" i="7"/>
  <c r="BM93" i="7"/>
  <c r="BM43" i="7"/>
  <c r="BM102" i="7"/>
  <c r="BM103" i="7"/>
  <c r="BM4" i="7"/>
  <c r="BM2" i="7"/>
  <c r="BM149" i="7"/>
  <c r="BM116" i="7"/>
  <c r="BM9" i="7"/>
  <c r="BM155" i="7"/>
  <c r="BM37" i="7"/>
  <c r="BM92" i="7"/>
  <c r="BM39" i="7"/>
  <c r="BM91" i="7"/>
  <c r="BM99" i="7"/>
  <c r="BM87" i="7"/>
  <c r="BM112" i="7"/>
  <c r="BM36" i="7"/>
  <c r="BM88" i="7"/>
  <c r="BM121" i="7"/>
  <c r="AL39" i="7"/>
  <c r="BM104" i="7"/>
  <c r="BM8" i="7"/>
  <c r="BM45" i="7"/>
  <c r="BM150" i="7"/>
  <c r="BM117" i="7"/>
  <c r="BM51" i="7"/>
  <c r="BM48" i="7"/>
  <c r="BM109" i="7"/>
  <c r="BM47" i="7"/>
  <c r="BM148" i="7"/>
  <c r="BM52" i="7"/>
  <c r="BM145" i="7"/>
  <c r="BM105" i="7"/>
  <c r="BM86" i="7"/>
  <c r="BM110" i="7"/>
  <c r="BM44" i="7"/>
  <c r="BM46" i="7"/>
  <c r="BM89" i="7"/>
  <c r="BM95" i="7"/>
  <c r="AL38" i="7"/>
  <c r="BM120" i="7"/>
  <c r="BM7" i="7"/>
  <c r="BM3" i="7"/>
  <c r="BM152" i="7"/>
  <c r="BM144" i="7"/>
  <c r="BM98" i="7"/>
  <c r="BM96" i="7"/>
  <c r="BM107" i="7"/>
  <c r="BM142" i="7"/>
  <c r="BM6" i="7"/>
  <c r="BM115" i="7"/>
  <c r="BM94" i="7"/>
  <c r="BM153" i="7"/>
  <c r="BM118" i="7"/>
  <c r="BM111" i="7"/>
  <c r="BM5" i="7"/>
  <c r="BM90" i="7"/>
  <c r="BM10" i="7"/>
  <c r="BM15" i="7"/>
  <c r="BM50" i="7"/>
  <c r="BM54" i="7"/>
  <c r="AL36" i="7"/>
  <c r="AL37" i="7"/>
  <c r="BM11" i="7"/>
  <c r="BM13" i="7"/>
  <c r="BM12" i="7"/>
  <c r="BM42" i="7"/>
  <c r="BM55" i="7"/>
  <c r="BM14" i="7"/>
  <c r="BM180" i="7"/>
  <c r="AL165" i="7"/>
  <c r="BM183" i="7"/>
  <c r="AL153" i="7"/>
  <c r="AL17" i="7"/>
  <c r="BM32" i="7"/>
  <c r="BM182" i="7"/>
  <c r="AL25" i="7"/>
  <c r="BM187" i="7"/>
  <c r="BM178" i="7"/>
  <c r="AL155" i="7"/>
  <c r="AL16" i="7"/>
  <c r="AL24" i="7"/>
  <c r="BM29" i="7"/>
  <c r="AL30" i="7"/>
  <c r="BM27" i="7"/>
  <c r="AL21" i="7"/>
  <c r="AL158" i="7"/>
  <c r="AL29" i="7"/>
  <c r="AL154" i="7"/>
  <c r="BM22" i="7"/>
  <c r="BM35" i="7"/>
  <c r="BM184" i="7"/>
  <c r="BM25" i="7"/>
  <c r="BM16" i="7"/>
  <c r="BM30" i="7"/>
  <c r="AL28" i="7"/>
  <c r="AL22" i="7"/>
  <c r="AL34" i="7"/>
  <c r="BM181" i="7"/>
  <c r="BM21" i="7"/>
  <c r="BM190" i="7"/>
  <c r="AL160" i="7"/>
  <c r="AL151" i="7"/>
  <c r="BM189" i="7"/>
  <c r="AL20" i="7"/>
  <c r="AL166" i="7"/>
  <c r="AL159" i="7"/>
  <c r="AL18" i="7"/>
  <c r="BM33" i="7"/>
  <c r="AL35" i="7"/>
  <c r="AL156" i="7"/>
  <c r="BM179" i="7"/>
  <c r="AL32" i="7"/>
  <c r="BM28" i="7"/>
  <c r="AL163" i="7"/>
  <c r="AL157" i="7"/>
  <c r="AL33" i="7"/>
  <c r="BM24" i="7"/>
  <c r="BM188" i="7"/>
  <c r="BM191" i="7"/>
  <c r="AL31" i="7"/>
  <c r="AL19" i="7"/>
  <c r="BM31" i="7"/>
  <c r="BM20" i="7"/>
  <c r="AL27" i="7"/>
  <c r="AL152" i="7"/>
  <c r="AL161" i="7"/>
  <c r="AL164" i="7"/>
  <c r="AL26" i="7"/>
  <c r="BM23" i="7"/>
  <c r="BM186" i="7"/>
  <c r="AL23" i="7"/>
  <c r="AL162" i="7"/>
  <c r="BM19" i="7"/>
  <c r="BM34" i="7"/>
  <c r="BM177" i="7"/>
  <c r="BM26" i="7"/>
  <c r="BM176" i="7"/>
  <c r="BM17" i="7"/>
  <c r="BM185" i="7"/>
  <c r="BM18" i="7"/>
  <c r="BM74" i="7"/>
  <c r="BM126" i="7"/>
  <c r="BM131" i="7"/>
  <c r="BM130" i="7"/>
  <c r="BM127" i="7"/>
  <c r="BM129" i="7"/>
  <c r="BM125" i="7"/>
  <c r="AL109" i="7"/>
  <c r="AL110" i="7"/>
  <c r="AL111" i="7"/>
  <c r="BM123" i="7"/>
  <c r="AL114" i="7"/>
  <c r="AL112" i="7"/>
  <c r="AL113" i="7"/>
  <c r="BM122" i="7"/>
  <c r="BM128" i="7"/>
  <c r="BM124" i="7"/>
  <c r="BM132" i="7"/>
  <c r="AL116" i="7"/>
  <c r="AL115" i="7"/>
  <c r="BM133" i="7"/>
  <c r="BM135" i="7"/>
  <c r="BM134" i="7"/>
  <c r="BM136" i="7"/>
  <c r="BM137" i="7"/>
  <c r="BM139" i="7"/>
  <c r="BM138" i="7"/>
  <c r="BM141" i="7"/>
  <c r="BM140" i="7"/>
  <c r="BM75" i="7"/>
  <c r="BM77" i="7"/>
  <c r="BM76" i="7"/>
  <c r="BM79" i="7"/>
  <c r="BM78" i="7"/>
  <c r="BM80" i="7"/>
  <c r="BM81" i="7"/>
  <c r="BM83" i="7"/>
  <c r="BM82" i="7"/>
  <c r="BM160" i="7"/>
  <c r="BM161" i="7"/>
  <c r="BM162" i="7"/>
  <c r="BM163" i="7"/>
  <c r="BM165" i="7"/>
  <c r="BM164" i="7"/>
  <c r="BM167" i="7"/>
  <c r="BM166" i="7"/>
  <c r="BM168" i="7"/>
  <c r="BM169" i="7"/>
  <c r="BM170" i="7"/>
  <c r="BM171" i="7"/>
  <c r="BM173" i="7"/>
  <c r="BM172" i="7"/>
  <c r="BM175" i="7"/>
  <c r="BM174" i="7"/>
  <c r="BM59" i="7"/>
  <c r="BM61" i="7"/>
  <c r="BM63" i="7"/>
  <c r="BM62" i="7"/>
  <c r="BM64" i="7"/>
  <c r="BM65" i="7"/>
  <c r="BM67" i="7"/>
  <c r="BM66" i="7"/>
  <c r="BM69" i="7"/>
  <c r="BM68" i="7"/>
  <c r="BM70" i="7"/>
  <c r="BM71" i="7"/>
  <c r="BM72" i="7"/>
  <c r="BM73" i="7"/>
  <c r="BM58" i="7"/>
  <c r="BM60" i="7"/>
  <c r="BM158" i="7"/>
  <c r="BM84" i="7"/>
  <c r="BM194" i="7"/>
  <c r="BM193" i="7"/>
  <c r="BM196" i="7"/>
  <c r="BM192" i="7"/>
  <c r="BM159" i="7"/>
  <c r="BM56" i="7"/>
  <c r="BM156" i="7"/>
  <c r="BM157" i="7"/>
  <c r="BM85" i="7"/>
  <c r="BM195" i="7"/>
  <c r="BM57" i="7"/>
  <c r="BM197" i="7"/>
  <c r="AL69" i="7"/>
  <c r="AL59" i="7"/>
  <c r="AL171" i="7"/>
  <c r="AL124" i="7"/>
  <c r="AL64" i="7"/>
  <c r="AL71" i="7"/>
  <c r="AL143" i="7"/>
  <c r="AL61" i="7"/>
  <c r="AL66" i="7"/>
  <c r="AL57" i="7"/>
  <c r="AL119" i="7"/>
  <c r="AL149" i="7"/>
  <c r="AL60" i="7"/>
  <c r="AL150" i="7"/>
  <c r="AL121" i="7"/>
  <c r="AL58" i="7"/>
  <c r="AL140" i="7"/>
  <c r="AL173" i="7"/>
  <c r="AL148" i="7"/>
  <c r="AL141" i="7"/>
  <c r="AL67" i="7"/>
  <c r="AL120" i="7"/>
  <c r="AL170" i="7"/>
  <c r="AL72" i="7"/>
  <c r="AL63" i="7"/>
  <c r="AL147" i="7"/>
  <c r="AL122" i="7"/>
  <c r="AL145" i="7"/>
  <c r="AL172" i="7"/>
  <c r="AL70" i="7"/>
  <c r="AL167" i="7"/>
  <c r="AL65" i="7"/>
  <c r="AL144" i="7"/>
  <c r="AL118" i="7"/>
  <c r="AL146" i="7"/>
  <c r="AL68" i="7"/>
  <c r="AL174" i="7"/>
  <c r="AL123" i="7"/>
  <c r="AL56" i="7"/>
  <c r="AL62" i="7"/>
  <c r="AL169" i="7"/>
  <c r="AL168" i="7"/>
  <c r="AL142" i="7"/>
  <c r="AL139" i="7"/>
  <c r="AL117" i="7"/>
  <c r="J1" i="8" l="1"/>
  <c r="K1" i="8"/>
  <c r="H5" i="8" l="1"/>
  <c r="H6" i="8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67C5A77-EF30-4BA5-B9DE-649F71D9D4AC}" name="Подключение" type="4" refreshedVersion="7" background="1" saveData="1">
    <webPr sourceData="1" parsePre="1" consecutive="1" xl2000="1" url="https://kipvalve.ru/materialy-dlya-skachivaniya"/>
  </connection>
</connections>
</file>

<file path=xl/sharedStrings.xml><?xml version="1.0" encoding="utf-8"?>
<sst xmlns="http://schemas.openxmlformats.org/spreadsheetml/2006/main" count="6792" uniqueCount="830">
  <si>
    <t>Серия</t>
  </si>
  <si>
    <t>Диаметр
поршня</t>
  </si>
  <si>
    <t>Стандартный
ход (мм)</t>
  </si>
  <si>
    <t>Исполнение
штока</t>
  </si>
  <si>
    <t>Тип
цилиндра</t>
  </si>
  <si>
    <t>Опрос
положений</t>
  </si>
  <si>
    <t>Демпфирование</t>
  </si>
  <si>
    <t>Удлиненние
штока</t>
  </si>
  <si>
    <t>Удлинение резьбы
на штоке</t>
  </si>
  <si>
    <t>KVNU</t>
  </si>
  <si>
    <t>Наружная</t>
  </si>
  <si>
    <t>Односторонний</t>
  </si>
  <si>
    <t>Двустороннего действия</t>
  </si>
  <si>
    <t>При помощи датчиков положения</t>
  </si>
  <si>
    <t>KVBC</t>
  </si>
  <si>
    <t>KVDN</t>
  </si>
  <si>
    <t>Внутренняя</t>
  </si>
  <si>
    <t>KVMAL</t>
  </si>
  <si>
    <t>KVNG</t>
  </si>
  <si>
    <t>KVSC</t>
  </si>
  <si>
    <t>KVTDN</t>
  </si>
  <si>
    <t>KVBC-100-PPV</t>
  </si>
  <si>
    <t>KVBC-32-PPV</t>
  </si>
  <si>
    <t>KVBC-40-PPV</t>
  </si>
  <si>
    <t>KVBC-50-PPV</t>
  </si>
  <si>
    <t>KVBC-63-PPV</t>
  </si>
  <si>
    <t>KVBC-80-PPV</t>
  </si>
  <si>
    <t>KVDN-100-P</t>
  </si>
  <si>
    <t>KVDN-20-P</t>
  </si>
  <si>
    <t>KVDN-25-P</t>
  </si>
  <si>
    <t>KVDN-32-P</t>
  </si>
  <si>
    <t>KVDN-40-P</t>
  </si>
  <si>
    <t>KVDN-50-P</t>
  </si>
  <si>
    <t>KVDN-63-P</t>
  </si>
  <si>
    <t>KVDN-80-P</t>
  </si>
  <si>
    <t>KVMAL-25-P</t>
  </si>
  <si>
    <t>KVMAL-32-P</t>
  </si>
  <si>
    <t>KVNG-100-PPV</t>
  </si>
  <si>
    <t>KVNG-125-PPV</t>
  </si>
  <si>
    <t>KVNG-160-PPV</t>
  </si>
  <si>
    <t>KVNG-200-PPV</t>
  </si>
  <si>
    <t>KVNG-32-PPV</t>
  </si>
  <si>
    <t>KVNG-40-PPV</t>
  </si>
  <si>
    <t>KVNG-50-PPV</t>
  </si>
  <si>
    <t>KVNG-63-PPV</t>
  </si>
  <si>
    <t>KVNG-80-PPV</t>
  </si>
  <si>
    <t>KVNU-32-P</t>
  </si>
  <si>
    <t>KVNU-32-PPV</t>
  </si>
  <si>
    <t>KVSC-100-PPV</t>
  </si>
  <si>
    <t>KVSC-125-PPV</t>
  </si>
  <si>
    <t>KVSC-32-PPV</t>
  </si>
  <si>
    <t>KVSC-40-PPV</t>
  </si>
  <si>
    <t>KVSC-50-PPV</t>
  </si>
  <si>
    <t>KVSC-63-PPV</t>
  </si>
  <si>
    <t>KVSC-80-PPV</t>
  </si>
  <si>
    <t>KVNC</t>
  </si>
  <si>
    <t>KVMAL-M01</t>
  </si>
  <si>
    <t>KVDA</t>
  </si>
  <si>
    <t>KVVU</t>
  </si>
  <si>
    <t>KVFM</t>
  </si>
  <si>
    <t>KVSW</t>
  </si>
  <si>
    <t>диаметр</t>
  </si>
  <si>
    <t>Максимальный ход</t>
  </si>
  <si>
    <t>серия</t>
  </si>
  <si>
    <t>возможные хода</t>
  </si>
  <si>
    <t>Фото</t>
  </si>
  <si>
    <t>Варианты резьбы</t>
  </si>
  <si>
    <t>картинки</t>
  </si>
  <si>
    <t>Исполнение штока</t>
  </si>
  <si>
    <t>Максимальное удлинение резьбы на штоке</t>
  </si>
  <si>
    <t>Без опроса положений</t>
  </si>
  <si>
    <t>демфирование</t>
  </si>
  <si>
    <t>ключ</t>
  </si>
  <si>
    <t>значение</t>
  </si>
  <si>
    <t>обозначение</t>
  </si>
  <si>
    <t>F</t>
  </si>
  <si>
    <t>A</t>
  </si>
  <si>
    <t>T</t>
  </si>
  <si>
    <t>PPV</t>
  </si>
  <si>
    <t>P</t>
  </si>
  <si>
    <t>материал штока</t>
  </si>
  <si>
    <t>D</t>
  </si>
  <si>
    <t>сортирова</t>
  </si>
  <si>
    <t>стандартный ход</t>
  </si>
  <si>
    <t>сайт</t>
  </si>
  <si>
    <t xml:space="preserve">https://4v210.ru/privodi/kvnc/ </t>
  </si>
  <si>
    <t>https://4v210.ru/privodi/kvng/</t>
  </si>
  <si>
    <t>https://4v210.ru/privodi/kvnu/</t>
  </si>
  <si>
    <t>https://4v210.ru/privodi/kvmal/</t>
  </si>
  <si>
    <t>https://4v210.ru/privodi/kvdn/</t>
  </si>
  <si>
    <t>https://4v210.ru/privodi/kvtdn/</t>
  </si>
  <si>
    <t>https://4v210.ru/privodi/</t>
  </si>
  <si>
    <t>" варианта резьбы</t>
  </si>
  <si>
    <t>№ диаметра</t>
  </si>
  <si>
    <t>№ варианта штока</t>
  </si>
  <si>
    <t>№ варианта опроса</t>
  </si>
  <si>
    <t>№диаметра+серия</t>
  </si>
  <si>
    <t>вариантов</t>
  </si>
  <si>
    <t>вариантов маркировки</t>
  </si>
  <si>
    <t>вариант резьбы</t>
  </si>
  <si>
    <t>вариант штока</t>
  </si>
  <si>
    <t>оередь</t>
  </si>
  <si>
    <t>итого база</t>
  </si>
  <si>
    <t>доплата за ход</t>
  </si>
  <si>
    <t>доплата за удлинение</t>
  </si>
  <si>
    <t>диаметр штока</t>
  </si>
  <si>
    <t>KVNC-32-PPV</t>
  </si>
  <si>
    <t>KVNC-32-PPV-304</t>
  </si>
  <si>
    <t>KVNC-32-T-PPV</t>
  </si>
  <si>
    <t>KVNC-32-T-PPV-304</t>
  </si>
  <si>
    <t>KVNC-32-F-PPV</t>
  </si>
  <si>
    <t>KVNC-32-F-PPV-304</t>
  </si>
  <si>
    <t>KVNC-32-F-T-PPV</t>
  </si>
  <si>
    <t>KVNC-32-F-T-PPV-304</t>
  </si>
  <si>
    <t>KVNC-40-PPV</t>
  </si>
  <si>
    <t>KVNC-40-PPV-304</t>
  </si>
  <si>
    <t>KVNC-40-T-PPV</t>
  </si>
  <si>
    <t>KVNC-40-T-PPV-304</t>
  </si>
  <si>
    <t>KVNC-40-F-PPV</t>
  </si>
  <si>
    <t>KVNC-40-F-PPV-304</t>
  </si>
  <si>
    <t>KVNC-40-F-T-PPV</t>
  </si>
  <si>
    <t>KVNC-40-F-T-PPV-304</t>
  </si>
  <si>
    <t>KVNC-50-PPV</t>
  </si>
  <si>
    <t>KVNC-50-PPV-304</t>
  </si>
  <si>
    <t>KVNC-50-T-PPV</t>
  </si>
  <si>
    <t>KVNC-50-T-PPV-304</t>
  </si>
  <si>
    <t>KVNC-50-F-PPV</t>
  </si>
  <si>
    <t>KVNC-50-F-PPV-304</t>
  </si>
  <si>
    <t>KVNC-50-F-T-PPV</t>
  </si>
  <si>
    <t>KVNC-50-F-T-PPV-304</t>
  </si>
  <si>
    <t>KVNC-63-PPV</t>
  </si>
  <si>
    <t>KVNC-63-PPV-304</t>
  </si>
  <si>
    <t>KVNC-63-T-PPV</t>
  </si>
  <si>
    <t>KVNC-63-T-PPV-304</t>
  </si>
  <si>
    <t>KVNC-63-F-PPV</t>
  </si>
  <si>
    <t>KVNC-63-F-PPV-304</t>
  </si>
  <si>
    <t>KVNC-63-F-T-PPV</t>
  </si>
  <si>
    <t>KVNC-63-F-T-PPV-304</t>
  </si>
  <si>
    <t>KVNC-80-PPV</t>
  </si>
  <si>
    <t>KVNC-80-PPV-304</t>
  </si>
  <si>
    <t>KVNC-80-T-PPV</t>
  </si>
  <si>
    <t>KVNC-80-T-PPV-304</t>
  </si>
  <si>
    <t>KVNC-80-F-PPV</t>
  </si>
  <si>
    <t>KVNC-80-F-PPV-304</t>
  </si>
  <si>
    <t>KVNC-80-F-T-PPV</t>
  </si>
  <si>
    <t>KVNC-80-F-T-PPV-304</t>
  </si>
  <si>
    <t>KVNC-100-PPV</t>
  </si>
  <si>
    <t>KVNC-100-PPV-304</t>
  </si>
  <si>
    <t>KVNC-100-T-PPV</t>
  </si>
  <si>
    <t>KVNC-100-T-PPV-304</t>
  </si>
  <si>
    <t>KVNC-100-F-PPV</t>
  </si>
  <si>
    <t>KVNC-100-F-PPV-304</t>
  </si>
  <si>
    <t>KVNC-100-F-T-PPV</t>
  </si>
  <si>
    <t>KVNC-100-F-T-PPV-304</t>
  </si>
  <si>
    <t>KVNC-125-PPV</t>
  </si>
  <si>
    <t>KVNC-125-PPV-304</t>
  </si>
  <si>
    <t>KVNC-125-T-PPV</t>
  </si>
  <si>
    <t>KVNC-125-T-PPV-304</t>
  </si>
  <si>
    <t>KVNC-125-F-PPV</t>
  </si>
  <si>
    <t>KVNC-125-F-PPV-304</t>
  </si>
  <si>
    <t>KVNC-125-F-T-PPV</t>
  </si>
  <si>
    <t>KVNC-125-F-T-PPV-304</t>
  </si>
  <si>
    <t>KVNG-32-PPV-304</t>
  </si>
  <si>
    <t>KVNG-32-T-PPV</t>
  </si>
  <si>
    <t>KVNG-32-T-PPV-304</t>
  </si>
  <si>
    <t>KVNG-32-F-PPV</t>
  </si>
  <si>
    <t>KVNG-32-F-PPV-304</t>
  </si>
  <si>
    <t>KVNG-32-F-T-PPV</t>
  </si>
  <si>
    <t>KVNG-32-F-T-PPV-304</t>
  </si>
  <si>
    <t>KVNG-40-PPV-304</t>
  </si>
  <si>
    <t>KVNG-40-T-PPV</t>
  </si>
  <si>
    <t>KVNG-40-T-PPV-304</t>
  </si>
  <si>
    <t>KVNG-40-F-PPV</t>
  </si>
  <si>
    <t>KVNG-40-F-PPV-304</t>
  </si>
  <si>
    <t>KVNG-40-F-T-PPV</t>
  </si>
  <si>
    <t>KVNG-40-F-T-PPV-304</t>
  </si>
  <si>
    <t>KVNG-50-PPV-304</t>
  </si>
  <si>
    <t>KVNG-50-T-PPV</t>
  </si>
  <si>
    <t>KVNG-50-T-PPV-304</t>
  </si>
  <si>
    <t>KVNG-50-F-PPV</t>
  </si>
  <si>
    <t>KVNG-50-F-PPV-304</t>
  </si>
  <si>
    <t>KVNG-50-F-T-PPV</t>
  </si>
  <si>
    <t>KVNG-50-F-T-PPV-304</t>
  </si>
  <si>
    <t>KVNG-63-PPV-304</t>
  </si>
  <si>
    <t>KVNG-63-T-PPV</t>
  </si>
  <si>
    <t>KVNG-63-T-PPV-304</t>
  </si>
  <si>
    <t>KVNG-63-F-PPV</t>
  </si>
  <si>
    <t>KVNG-63-F-PPV-304</t>
  </si>
  <si>
    <t>KVNG-63-F-T-PPV</t>
  </si>
  <si>
    <t>KVNG-63-F-T-PPV-304</t>
  </si>
  <si>
    <t>KVNG-80-PPV-304</t>
  </si>
  <si>
    <t>KVNG-80-T-PPV</t>
  </si>
  <si>
    <t>KVNG-80-T-PPV-304</t>
  </si>
  <si>
    <t>KVNG-80-F-PPV</t>
  </si>
  <si>
    <t>KVNG-80-F-PPV-304</t>
  </si>
  <si>
    <t>KVNG-80-F-T-PPV</t>
  </si>
  <si>
    <t>KVNG-80-F-T-PPV-304</t>
  </si>
  <si>
    <t>KVNG-100-PPV-304</t>
  </si>
  <si>
    <t>KVNG-100-T-PPV</t>
  </si>
  <si>
    <t>KVNG-100-T-PPV-304</t>
  </si>
  <si>
    <t>KVNG-100-F-PPV</t>
  </si>
  <si>
    <t>KVNG-100-F-PPV-304</t>
  </si>
  <si>
    <t>KVNG-100-F-T-PPV</t>
  </si>
  <si>
    <t>KVNG-100-F-T-PPV-304</t>
  </si>
  <si>
    <t>KVNG-125-PPV-304</t>
  </si>
  <si>
    <t>KVNG-125-T-PPV</t>
  </si>
  <si>
    <t>KVNG-125-T-PPV-304</t>
  </si>
  <si>
    <t>KVNG-125-F-PPV</t>
  </si>
  <si>
    <t>KVNG-125-F-PPV-304</t>
  </si>
  <si>
    <t>KVNG-125-F-T-PPV</t>
  </si>
  <si>
    <t>KVNG-125-F-T-PPV-304</t>
  </si>
  <si>
    <t>KVNG-160-PPV-304</t>
  </si>
  <si>
    <t>KVNG-160-T-PPV</t>
  </si>
  <si>
    <t>KVNG-160-T-PPV-304</t>
  </si>
  <si>
    <t>KVNG-160-F-PPV</t>
  </si>
  <si>
    <t>KVNG-160-F-PPV-304</t>
  </si>
  <si>
    <t>KVNG-160-F-T-PPV</t>
  </si>
  <si>
    <t>KVNG-160-F-T-PPV-304</t>
  </si>
  <si>
    <t>KVNG-200-PPV-304</t>
  </si>
  <si>
    <t>KVNG-200-T-PPV</t>
  </si>
  <si>
    <t>KVNG-200-T-PPV-304</t>
  </si>
  <si>
    <t>KVNG-200-F-PPV</t>
  </si>
  <si>
    <t>KVNG-200-F-PPV-304</t>
  </si>
  <si>
    <t>KVNG-200-F-T-PPV</t>
  </si>
  <si>
    <t>KVNG-200-F-T-PPV-304</t>
  </si>
  <si>
    <t>KVSC-32-F-PPV</t>
  </si>
  <si>
    <t>KVSC-32-F-PPV-304</t>
  </si>
  <si>
    <t>KVSC-32-F-T-PPV</t>
  </si>
  <si>
    <t>KVSC-32-F-T-PPV-304</t>
  </si>
  <si>
    <t>KVSC-32-PPV-304</t>
  </si>
  <si>
    <t>KVSC-32-T-PPV</t>
  </si>
  <si>
    <t>KVSC-32-T-PPV-304</t>
  </si>
  <si>
    <t>KVSC-40-F-PPV</t>
  </si>
  <si>
    <t>KVSC-40-F-PPV-304</t>
  </si>
  <si>
    <t>KVSC-40-F-T-PPV</t>
  </si>
  <si>
    <t>KVSC-40-F-T-PPV-304</t>
  </si>
  <si>
    <t>KVSC-40-PPV-304</t>
  </si>
  <si>
    <t>KVSC-40-T-PPV</t>
  </si>
  <si>
    <t>KVSC-40-T-PPV-304</t>
  </si>
  <si>
    <t>KVSC-50-F-PPV</t>
  </si>
  <si>
    <t>KVSC-50-F-PPV-304</t>
  </si>
  <si>
    <t>KVSC-50-F-T-PPV</t>
  </si>
  <si>
    <t>KVSC-50-F-T-PPV-304</t>
  </si>
  <si>
    <t>KVSC-50-PPV-304</t>
  </si>
  <si>
    <t>KVSC-50-T-PPV</t>
  </si>
  <si>
    <t>KVSC-50-T-PPV-304</t>
  </si>
  <si>
    <t>KVSC-63-F-PPV</t>
  </si>
  <si>
    <t>KVSC-63-F-PPV-304</t>
  </si>
  <si>
    <t>KVSC-63-F-T-PPV</t>
  </si>
  <si>
    <t>KVSC-63-F-T-PPV-304</t>
  </si>
  <si>
    <t>KVSC-63-PPV-304</t>
  </si>
  <si>
    <t>KVSC-63-T-PPV</t>
  </si>
  <si>
    <t>KVSC-63-T-PPV-304</t>
  </si>
  <si>
    <t>KVSC-80-F-PPV</t>
  </si>
  <si>
    <t>KVSC-80-F-PPV-304</t>
  </si>
  <si>
    <t>KVSC-80-F-T-PPV</t>
  </si>
  <si>
    <t>KVSC-80-F-T-PPV-304</t>
  </si>
  <si>
    <t>KVSC-80-PPV-304</t>
  </si>
  <si>
    <t>KVSC-80-T-PPV</t>
  </si>
  <si>
    <t>KVSC-80-T-PPV-304</t>
  </si>
  <si>
    <t>KVSC-100-F-PPV</t>
  </si>
  <si>
    <t>KVSC-100-F-PPV-304</t>
  </si>
  <si>
    <t>KVSC-100-F-T-PPV</t>
  </si>
  <si>
    <t>KVSC-100-F-T-PPV-304</t>
  </si>
  <si>
    <t>KVSC-100-PPV-304</t>
  </si>
  <si>
    <t>KVSC-100-T-PPV</t>
  </si>
  <si>
    <t>KVSC-100-T-PPV-304</t>
  </si>
  <si>
    <t>KVSC-125-F-PPV</t>
  </si>
  <si>
    <t>KVSC-125-F-PPV-304</t>
  </si>
  <si>
    <t>KVSC-125-F-T-PPV</t>
  </si>
  <si>
    <t>KVSC-125-F-T-PPV-304</t>
  </si>
  <si>
    <t>KVSC-125-PPV-304</t>
  </si>
  <si>
    <t>KVSC-125-T-PPV</t>
  </si>
  <si>
    <t>KVSC-125-T-PPV-304</t>
  </si>
  <si>
    <t>KVNU-32-T-PPV</t>
  </si>
  <si>
    <t>KVNU-32-T-PPV-304</t>
  </si>
  <si>
    <t>KVNU-32-T-P</t>
  </si>
  <si>
    <t>KVNU-32-T-P-304</t>
  </si>
  <si>
    <t>KVNU-32-F-PPV</t>
  </si>
  <si>
    <t>KVNU-32-F-PPV-304</t>
  </si>
  <si>
    <t>KVNU-32-F-P</t>
  </si>
  <si>
    <t>KVNU-32-F-P-304</t>
  </si>
  <si>
    <t>KVNU-32-F-T-PPV</t>
  </si>
  <si>
    <t>KVNU-32-F-T-PPV-304</t>
  </si>
  <si>
    <t>KVNU-32-F-T-P</t>
  </si>
  <si>
    <t>KVNU-32-F-T-P-304</t>
  </si>
  <si>
    <t>KVNU-32-PPV-304</t>
  </si>
  <si>
    <t>KVNU-32-P-304</t>
  </si>
  <si>
    <t>KVMAL-16-P-304</t>
  </si>
  <si>
    <t>KVMAL-16-T-P-304</t>
  </si>
  <si>
    <t>KVMAL-20-P-304</t>
  </si>
  <si>
    <t>KVMAL-20-T-P-304</t>
  </si>
  <si>
    <t>KVMAL-20-F-P-304</t>
  </si>
  <si>
    <t>KVMAL-20-F-T-P-304</t>
  </si>
  <si>
    <t>KVMAL-25-P-304</t>
  </si>
  <si>
    <t>KVMAL-25-T-P</t>
  </si>
  <si>
    <t>KVMAL-25-T-P-304</t>
  </si>
  <si>
    <t>KVMAL-25-F-P</t>
  </si>
  <si>
    <t>KVMAL-25-F-P-304</t>
  </si>
  <si>
    <t>KVMAL-25-F-T-P</t>
  </si>
  <si>
    <t>KVMAL-25-F-T-P-304</t>
  </si>
  <si>
    <t>KVMAL-32-P-304</t>
  </si>
  <si>
    <t>KVMAL-32-T-P</t>
  </si>
  <si>
    <t>KVMAL-32-T-P-304</t>
  </si>
  <si>
    <t>KVMAL-32-F-P</t>
  </si>
  <si>
    <t>KVMAL-32-F-P-304</t>
  </si>
  <si>
    <t>KVMAL-32-F-T-P</t>
  </si>
  <si>
    <t>KVMAL-32-F-T-P-304</t>
  </si>
  <si>
    <t>KVMAL-40-P</t>
  </si>
  <si>
    <t>KVMAL-40-P-304</t>
  </si>
  <si>
    <t>KVMAL-40-T-P</t>
  </si>
  <si>
    <t>KVMAL-40-T-P-304</t>
  </si>
  <si>
    <t>KVMAL-40-F-P</t>
  </si>
  <si>
    <t>KVMAL-40-F-P-304</t>
  </si>
  <si>
    <t>KVMAL-40-F-T-P</t>
  </si>
  <si>
    <t>KVMAL-40-F-T-P-304</t>
  </si>
  <si>
    <t>KVMAL-16-P</t>
  </si>
  <si>
    <t>KVMAL-16-T-P</t>
  </si>
  <si>
    <t>KVMAL-20-P</t>
  </si>
  <si>
    <t>KVMAL-20-T-P</t>
  </si>
  <si>
    <t>KVMAL-20-F-P</t>
  </si>
  <si>
    <t>KVMAL-20-F-T-P</t>
  </si>
  <si>
    <t>KVDN-20-F-P</t>
  </si>
  <si>
    <t>KVDN-20-F-P-304</t>
  </si>
  <si>
    <t>KVDN-20-F-T-P</t>
  </si>
  <si>
    <t>KVDN-20-F-T-P-304</t>
  </si>
  <si>
    <t>KVDN-20-P-304</t>
  </si>
  <si>
    <t>KVDN-20-T-P</t>
  </si>
  <si>
    <t>KVDN-20-T-P-304</t>
  </si>
  <si>
    <t>KVDN-25-F-P</t>
  </si>
  <si>
    <t>KVDN-25-F-P-304</t>
  </si>
  <si>
    <t>KVDN-25-F-T-P</t>
  </si>
  <si>
    <t>KVDN-25-F-T-P-304</t>
  </si>
  <si>
    <t>KVDN-25-P-304</t>
  </si>
  <si>
    <t>KVDN-25-T-P</t>
  </si>
  <si>
    <t>KVDN-25-T-P-304</t>
  </si>
  <si>
    <t>KVDN-32-F-P</t>
  </si>
  <si>
    <t>KVDN-32-F-P-304</t>
  </si>
  <si>
    <t>KVDN-32-F-T-P</t>
  </si>
  <si>
    <t>KVDN-32-F-T-P-304</t>
  </si>
  <si>
    <t>KVDN-32-P-304</t>
  </si>
  <si>
    <t>KVDN-32-T-P</t>
  </si>
  <si>
    <t>KVDN-32-T-P-304</t>
  </si>
  <si>
    <t>KVDN-40-F-P</t>
  </si>
  <si>
    <t>KVDN-40-F-P-304</t>
  </si>
  <si>
    <t>KVDN-40-F-T-P</t>
  </si>
  <si>
    <t>KVDN-40-F-T-P-304</t>
  </si>
  <si>
    <t>KVDN-40-P-304</t>
  </si>
  <si>
    <t>KVDN-40-T-P</t>
  </si>
  <si>
    <t>KVDN-40-T-P-304</t>
  </si>
  <si>
    <t>KVDN-50-F-P</t>
  </si>
  <si>
    <t>KVDN-50-F-P-304</t>
  </si>
  <si>
    <t>KVDN-50-F-T-P</t>
  </si>
  <si>
    <t>KVDN-50-F-T-P-304</t>
  </si>
  <si>
    <t>KVDN-50-P-304</t>
  </si>
  <si>
    <t>KVDN-50-T-P</t>
  </si>
  <si>
    <t>KVDN-50-T-P-304</t>
  </si>
  <si>
    <t>KVDN-63-F-P</t>
  </si>
  <si>
    <t>KVDN-63-F-P-304</t>
  </si>
  <si>
    <t>KVDN-63-F-T-P</t>
  </si>
  <si>
    <t>KVDN-63-F-T-P-304</t>
  </si>
  <si>
    <t>KVDN-63-P-304</t>
  </si>
  <si>
    <t>KVDN-63-T-P</t>
  </si>
  <si>
    <t>KVDN-63-T-P-304</t>
  </si>
  <si>
    <t>KVDN-80-F-P</t>
  </si>
  <si>
    <t>KVDN-80-F-P-304</t>
  </si>
  <si>
    <t>KVDN-80-F-T-P</t>
  </si>
  <si>
    <t>KVDN-80-F-T-P-304</t>
  </si>
  <si>
    <t>KVDN-80-P-304</t>
  </si>
  <si>
    <t>KVDN-80-T-P</t>
  </si>
  <si>
    <t>KVDN-80-T-P-304</t>
  </si>
  <si>
    <t>KVDN-100-F-P</t>
  </si>
  <si>
    <t>KVDN-100-F-P-304</t>
  </si>
  <si>
    <t>KVDN-100-F-T-P</t>
  </si>
  <si>
    <t>KVDN-100-F-T-P-304</t>
  </si>
  <si>
    <t>KVDN-100-P-304</t>
  </si>
  <si>
    <t>KVDN-100-T-P</t>
  </si>
  <si>
    <t>KVDN-100-T-P-304</t>
  </si>
  <si>
    <t>KVTDN-20-F-P</t>
  </si>
  <si>
    <t>KVTDN-20-F-P-304</t>
  </si>
  <si>
    <t>KVTDN-25-F-P</t>
  </si>
  <si>
    <t>KVTDN-25-F-P-304</t>
  </si>
  <si>
    <t>KVTDN-32-F-P</t>
  </si>
  <si>
    <t>KVTDN-32-F-P-304</t>
  </si>
  <si>
    <t>KVTDN-40-F-P</t>
  </si>
  <si>
    <t>KVTDN-40-F-P-304</t>
  </si>
  <si>
    <t>KVTDN-50-F-P</t>
  </si>
  <si>
    <t>KVTDN-50-F-P-304</t>
  </si>
  <si>
    <t>KVTDN-63-F-P</t>
  </si>
  <si>
    <t>KVTDN-63-F-P-304</t>
  </si>
  <si>
    <t>KVTDN-80-F-P</t>
  </si>
  <si>
    <t>KVTDN-80-F-P-304</t>
  </si>
  <si>
    <t>KVTDN-100-F-P</t>
  </si>
  <si>
    <t>KVTDN-100-F-P-304</t>
  </si>
  <si>
    <t>KVBC-125-PPV</t>
  </si>
  <si>
    <t>KVBC-32-PPV-304</t>
  </si>
  <si>
    <t>KVBC-32-T-PPV</t>
  </si>
  <si>
    <t>KVBC-32-T-PPV-304</t>
  </si>
  <si>
    <t>KVBC-32-F-PPV</t>
  </si>
  <si>
    <t>KVBC-32-F-PPV-304</t>
  </si>
  <si>
    <t>KVBC-32-F-T-PPV</t>
  </si>
  <si>
    <t>KVBC-32-F-T-PPV-304</t>
  </si>
  <si>
    <t>KVBC-40-PPV-304</t>
  </si>
  <si>
    <t>KVBC-40-T-PPV</t>
  </si>
  <si>
    <t>KVBC-40-T-PPV-304</t>
  </si>
  <si>
    <t>KVBC-40-F-PPV</t>
  </si>
  <si>
    <t>KVBC-40-F-PPV-304</t>
  </si>
  <si>
    <t>KVBC-40-F-T-PPV</t>
  </si>
  <si>
    <t>KVBC-40-F-T-PPV-304</t>
  </si>
  <si>
    <t>KVBC-50-PPV-304</t>
  </si>
  <si>
    <t>KVBC-50-T-PPV</t>
  </si>
  <si>
    <t>KVBC-50-T-PPV-304</t>
  </si>
  <si>
    <t>KVBC-50-F-PPV</t>
  </si>
  <si>
    <t>KVBC-50-F-PPV-304</t>
  </si>
  <si>
    <t>KVBC-50-F-T-PPV</t>
  </si>
  <si>
    <t>KVBC-50-F-T-PPV-304</t>
  </si>
  <si>
    <t>KVBC-63-PPV-304</t>
  </si>
  <si>
    <t>KVBC-63-T-PPV</t>
  </si>
  <si>
    <t>KVBC-63-T-PPV-304</t>
  </si>
  <si>
    <t>KVBC-63-F-PPV</t>
  </si>
  <si>
    <t>KVBC-63-F-PPV-304</t>
  </si>
  <si>
    <t>KVBC-63-F-T-PPV</t>
  </si>
  <si>
    <t>KVBC-63-F-T-PPV-304</t>
  </si>
  <si>
    <t>KVBC-80-PPV-304</t>
  </si>
  <si>
    <t>KVBC-80-T-PPV</t>
  </si>
  <si>
    <t>KVBC-80-T-PPV-304</t>
  </si>
  <si>
    <t>KVBC-80-F-PPV</t>
  </si>
  <si>
    <t>KVBC-80-F-PPV-304</t>
  </si>
  <si>
    <t>KVBC-80-F-T-PPV</t>
  </si>
  <si>
    <t>KVBC-80-F-T-PPV-304</t>
  </si>
  <si>
    <t>KVBC-100-PPV-304</t>
  </si>
  <si>
    <t>KVBC-100-T-PPV</t>
  </si>
  <si>
    <t>KVBC-100-T-PPV-304</t>
  </si>
  <si>
    <t>KVBC-100-F-PPV</t>
  </si>
  <si>
    <t>KVBC-100-F-PPV-304</t>
  </si>
  <si>
    <t>KVBC-100-F-T-PPV</t>
  </si>
  <si>
    <t>KVBC-100-F-T-PPV-304</t>
  </si>
  <si>
    <t>KVBC-125-PPV-304</t>
  </si>
  <si>
    <t>KVBC-125-T-PPV</t>
  </si>
  <si>
    <t>KVBC-125-T-PPV-304</t>
  </si>
  <si>
    <t>KVBC-125-F-PPV</t>
  </si>
  <si>
    <t>KVBC-125-F-PPV-304</t>
  </si>
  <si>
    <t>KVBC-125-F-T-PPV</t>
  </si>
  <si>
    <t>KVBC-125-F-T-PPV-304</t>
  </si>
  <si>
    <t>KVDA-20-F-P</t>
  </si>
  <si>
    <t>KVDA-20-F-P-304</t>
  </si>
  <si>
    <t>KVDA-20-F-T-P</t>
  </si>
  <si>
    <t>KVDA-20-F-T-P-304</t>
  </si>
  <si>
    <t>KVDA-20-P</t>
  </si>
  <si>
    <t>KVDA-20-P-304</t>
  </si>
  <si>
    <t>KVDA-20-T-P</t>
  </si>
  <si>
    <t>KVDA-20-T-P-304</t>
  </si>
  <si>
    <t>KVDA-25-F-P</t>
  </si>
  <si>
    <t>KVDA-25-F-P-304</t>
  </si>
  <si>
    <t>KVDA-25-F-T-P</t>
  </si>
  <si>
    <t>KVDA-25-F-T-P-304</t>
  </si>
  <si>
    <t>KVDA-25-P</t>
  </si>
  <si>
    <t>KVDA-25-P-304</t>
  </si>
  <si>
    <t>KVDA-25-T-P</t>
  </si>
  <si>
    <t>KVDA-25-T-P-304</t>
  </si>
  <si>
    <t>KVDA-32-F-P</t>
  </si>
  <si>
    <t>KVDA-32-F-P-304</t>
  </si>
  <si>
    <t>KVDA-32-F-T-P</t>
  </si>
  <si>
    <t>KVDA-32-F-T-P-304</t>
  </si>
  <si>
    <t>KVDA-32-P</t>
  </si>
  <si>
    <t>KVDA-32-P-304</t>
  </si>
  <si>
    <t>KVDA-32-T-P</t>
  </si>
  <si>
    <t>KVDA-32-T-P-304</t>
  </si>
  <si>
    <t>KVDA-40-F-P</t>
  </si>
  <si>
    <t>KVDA-40-F-P-304</t>
  </si>
  <si>
    <t>KVDA-40-F-T-P</t>
  </si>
  <si>
    <t>KVDA-40-F-T-P-304</t>
  </si>
  <si>
    <t>KVDA-40-P</t>
  </si>
  <si>
    <t>KVDA-40-P-304</t>
  </si>
  <si>
    <t>KVDA-40-T-P</t>
  </si>
  <si>
    <t>KVDA-40-T-P-304</t>
  </si>
  <si>
    <t>KVDA-50-F-P</t>
  </si>
  <si>
    <t>KVDA-50-F-P-304</t>
  </si>
  <si>
    <t>KVDA-50-F-T-P</t>
  </si>
  <si>
    <t>KVDA-50-F-T-P-304</t>
  </si>
  <si>
    <t>KVDA-50-P</t>
  </si>
  <si>
    <t>KVDA-50-P-304</t>
  </si>
  <si>
    <t>KVDA-50-T-P</t>
  </si>
  <si>
    <t>KVDA-50-T-P-304</t>
  </si>
  <si>
    <t>KVDA-63-F-P</t>
  </si>
  <si>
    <t>KVDA-63-F-P-304</t>
  </si>
  <si>
    <t>KVDA-63-F-T-P</t>
  </si>
  <si>
    <t>KVDA-63-F-T-P-304</t>
  </si>
  <si>
    <t>KVDA-63-P</t>
  </si>
  <si>
    <t>KVDA-63-P-304</t>
  </si>
  <si>
    <t>KVDA-63-T-P</t>
  </si>
  <si>
    <t>KVDA-63-T-P-304</t>
  </si>
  <si>
    <t>KVDA-80-F-P</t>
  </si>
  <si>
    <t>KVDA-80-F-P-304</t>
  </si>
  <si>
    <t>KVDA-80-F-T-P</t>
  </si>
  <si>
    <t>KVDA-80-F-T-P-304</t>
  </si>
  <si>
    <t>KVDA-80-P</t>
  </si>
  <si>
    <t>KVDA-80-P-304</t>
  </si>
  <si>
    <t>KVDA-80-T-P</t>
  </si>
  <si>
    <t>KVDA-80-T-P-304</t>
  </si>
  <si>
    <t>KVDA-100-F-P</t>
  </si>
  <si>
    <t>KVDA-100-F-P-304</t>
  </si>
  <si>
    <t>KVDA-100-F-T-P</t>
  </si>
  <si>
    <t>KVDA-100-F-T-P-304</t>
  </si>
  <si>
    <t>KVDA-100-P</t>
  </si>
  <si>
    <t>KVDA-100-P-304</t>
  </si>
  <si>
    <t>KVDA-100-T-P</t>
  </si>
  <si>
    <t>KVDA-100-T-P-304</t>
  </si>
  <si>
    <t>KVVU-16-P</t>
  </si>
  <si>
    <t>KVVU-20-P</t>
  </si>
  <si>
    <t>KVVU-25-P</t>
  </si>
  <si>
    <t>KVVU-32-P</t>
  </si>
  <si>
    <t>KVVU-40-P</t>
  </si>
  <si>
    <t>KVVU-50-P</t>
  </si>
  <si>
    <t>KVVU-63-P</t>
  </si>
  <si>
    <t>KVVU-80-P</t>
  </si>
  <si>
    <t>KVVU-16-P-304</t>
  </si>
  <si>
    <t>KVVU-16-T-P</t>
  </si>
  <si>
    <t>KVVU-16-T-P-304</t>
  </si>
  <si>
    <t>KVVU-16-F-P</t>
  </si>
  <si>
    <t>KVVU-16-F-P-304</t>
  </si>
  <si>
    <t>KVVU-16-F-T-P</t>
  </si>
  <si>
    <t>KVVU-16-F-T-P-304</t>
  </si>
  <si>
    <t>KVVU-20-P-304</t>
  </si>
  <si>
    <t>KVVU-20-T-P</t>
  </si>
  <si>
    <t>KVVU-20-T-P-304</t>
  </si>
  <si>
    <t>KVVU-20-F-P</t>
  </si>
  <si>
    <t>KVVU-20-F-P-304</t>
  </si>
  <si>
    <t>KVVU-20-F-T-P</t>
  </si>
  <si>
    <t>KVVU-20-F-T-P-304</t>
  </si>
  <si>
    <t>KVVU-25-P-304</t>
  </si>
  <si>
    <t>KVVU-25-T-P</t>
  </si>
  <si>
    <t>KVVU-25-T-P-304</t>
  </si>
  <si>
    <t>KVVU-25-F-P</t>
  </si>
  <si>
    <t>KVVU-25-F-P-304</t>
  </si>
  <si>
    <t>KVVU-25-F-T-P</t>
  </si>
  <si>
    <t>KVVU-25-F-T-P-304</t>
  </si>
  <si>
    <t>KVVU-32-P-304</t>
  </si>
  <si>
    <t>KVVU-32-T-P</t>
  </si>
  <si>
    <t>KVVU-32-T-P-304</t>
  </si>
  <si>
    <t>KVVU-32-F-P</t>
  </si>
  <si>
    <t>KVVU-32-F-P-304</t>
  </si>
  <si>
    <t>KVVU-32-F-T-P</t>
  </si>
  <si>
    <t>KVVU-32-F-T-P-304</t>
  </si>
  <si>
    <t>KVVU-40-P-304</t>
  </si>
  <si>
    <t>KVVU-40-T-P</t>
  </si>
  <si>
    <t>KVVU-40-T-P-304</t>
  </si>
  <si>
    <t>KVVU-40-F-P</t>
  </si>
  <si>
    <t>KVVU-40-F-P-304</t>
  </si>
  <si>
    <t>KVVU-40-F-T-P</t>
  </si>
  <si>
    <t>KVVU-40-F-T-P-304</t>
  </si>
  <si>
    <t>KVVU-50-P-304</t>
  </si>
  <si>
    <t>KVVU-50-T-P</t>
  </si>
  <si>
    <t>KVVU-50-T-P-304</t>
  </si>
  <si>
    <t>KVVU-50-F-P</t>
  </si>
  <si>
    <t>KVVU-50-F-P-304</t>
  </si>
  <si>
    <t>KVVU-50-F-T-P</t>
  </si>
  <si>
    <t>KVVU-50-F-T-P-304</t>
  </si>
  <si>
    <t>KVVU-63-P-304</t>
  </si>
  <si>
    <t>KVVU-63-T-P</t>
  </si>
  <si>
    <t>KVVU-63-T-P-304</t>
  </si>
  <si>
    <t>KVVU-63-F-P</t>
  </si>
  <si>
    <t>KVVU-63-F-P-304</t>
  </si>
  <si>
    <t>KVVU-63-F-T-P</t>
  </si>
  <si>
    <t>KVVU-63-F-T-P-304</t>
  </si>
  <si>
    <t>KVVU-80-P-304</t>
  </si>
  <si>
    <t>KVVU-80-T-P</t>
  </si>
  <si>
    <t>KVVU-80-T-P-304</t>
  </si>
  <si>
    <t>KVVU-80-F-P</t>
  </si>
  <si>
    <t>KVVU-80-F-P-304</t>
  </si>
  <si>
    <t>KVVU-80-F-T-P</t>
  </si>
  <si>
    <t>KVVU-80-F-T-P-304</t>
  </si>
  <si>
    <t>базовая серия</t>
  </si>
  <si>
    <t>KVNU-8-P-304</t>
  </si>
  <si>
    <t>KVNU-8-T-P-304</t>
  </si>
  <si>
    <t>KVNU-10-P-304</t>
  </si>
  <si>
    <t>KVNU-10-T-P-304</t>
  </si>
  <si>
    <t>KVNU-12-P-304</t>
  </si>
  <si>
    <t>KVNU-12-T-P-304</t>
  </si>
  <si>
    <t>KVNU-16-PPV-304</t>
  </si>
  <si>
    <t>KVNU-16-P-304</t>
  </si>
  <si>
    <t>KVNU-16-T-PPV-304</t>
  </si>
  <si>
    <t>KVNU-16-T-P-304</t>
  </si>
  <si>
    <t>KVNU-20-PPV-304</t>
  </si>
  <si>
    <t>KVNU-20-P-304</t>
  </si>
  <si>
    <t>KVNU-20-T-PPV-304</t>
  </si>
  <si>
    <t>KVNU-20-T-P-304</t>
  </si>
  <si>
    <t>KVNU-20-F-PPV-304</t>
  </si>
  <si>
    <t>KVNU-20-F-P-304</t>
  </si>
  <si>
    <t>KVNU-20-F-T-PPV-304</t>
  </si>
  <si>
    <t>KVNU-20-F-T-P-304</t>
  </si>
  <si>
    <t>KVNU-25-PPV</t>
  </si>
  <si>
    <t>KVNU-25-PPV-304</t>
  </si>
  <si>
    <t>KVNU-25-P</t>
  </si>
  <si>
    <t>KVNU-25-P-304</t>
  </si>
  <si>
    <t>KVNU-25-T-PPV</t>
  </si>
  <si>
    <t>KVNU-25-T-PPV-304</t>
  </si>
  <si>
    <t>KVNU-25-T-P</t>
  </si>
  <si>
    <t>KVNU-25-T-P-304</t>
  </si>
  <si>
    <t>KVNU-25-F-PPV</t>
  </si>
  <si>
    <t>KVNU-25-F-PPV-304</t>
  </si>
  <si>
    <t>KVNU-25-F-P</t>
  </si>
  <si>
    <t>KVNU-25-F-P-304</t>
  </si>
  <si>
    <t>KVNU-25-F-T-PPV</t>
  </si>
  <si>
    <t>KVNU-25-F-T-PPV-304</t>
  </si>
  <si>
    <t>KVNU-25-F-T-P</t>
  </si>
  <si>
    <t>KVNU-25-F-T-P-304</t>
  </si>
  <si>
    <t>KVNU-40-PPV</t>
  </si>
  <si>
    <t>KVNU-40-PPV-304</t>
  </si>
  <si>
    <t>KVNU-40-P</t>
  </si>
  <si>
    <t>KVNU-40-P-304</t>
  </si>
  <si>
    <t>KVNU-40-T-PPV</t>
  </si>
  <si>
    <t>KVNU-40-T-PPV-304</t>
  </si>
  <si>
    <t>KVNU-40-T-P</t>
  </si>
  <si>
    <t>KVNU-40-T-P-304</t>
  </si>
  <si>
    <t>KVNU-40-F-PPV</t>
  </si>
  <si>
    <t>KVNU-40-F-PPV-304</t>
  </si>
  <si>
    <t>KVNU-40-F-P</t>
  </si>
  <si>
    <t>KVNU-40-F-P-304</t>
  </si>
  <si>
    <t>KVNU-40-F-T-PPV</t>
  </si>
  <si>
    <t>KVNU-40-F-T-PPV-304</t>
  </si>
  <si>
    <t>KVNU-40-F-T-P</t>
  </si>
  <si>
    <t>KVNU-40-F-T-P-304</t>
  </si>
  <si>
    <t>KVSW-16-0-P-0</t>
  </si>
  <si>
    <t>KVSW-20-0-P-0</t>
  </si>
  <si>
    <t>KVSW-25-0-P-0</t>
  </si>
  <si>
    <t>KVSW-32-0-P-0</t>
  </si>
  <si>
    <t>демпфирование</t>
  </si>
  <si>
    <t>Бесштоковый</t>
  </si>
  <si>
    <t>KVNU-20-PPV</t>
  </si>
  <si>
    <t>KVNU-20-P</t>
  </si>
  <si>
    <t>KVNU-20-T-PPV</t>
  </si>
  <si>
    <t>KVNU-20-T-P</t>
  </si>
  <si>
    <t>KVNU-20-F-PPV</t>
  </si>
  <si>
    <t>KVNU-20-F-P</t>
  </si>
  <si>
    <t>KVNU-20-F-T-PPV</t>
  </si>
  <si>
    <t>KVNU-20-F-T-P</t>
  </si>
  <si>
    <t>Произвольный
ход (мм)</t>
  </si>
  <si>
    <t>KVNG-250-PPV</t>
  </si>
  <si>
    <t>KVNG-320-PPV</t>
  </si>
  <si>
    <t>KVNG-250-PPV-304</t>
  </si>
  <si>
    <t>KVNG-250-T-PPV</t>
  </si>
  <si>
    <t>KVNG-250-T-PPV-304</t>
  </si>
  <si>
    <t>KVNG-250-F-PPV</t>
  </si>
  <si>
    <t>KVNG-250-F-PPV-304</t>
  </si>
  <si>
    <t>KVNG-250-F-T-PPV</t>
  </si>
  <si>
    <t>KVNG-250-F-T-PPV-304</t>
  </si>
  <si>
    <t>KVNG-320-PPV-304</t>
  </si>
  <si>
    <t>KVNG-320-T-PPV</t>
  </si>
  <si>
    <t>KVNG-320-T-PPV-304</t>
  </si>
  <si>
    <t>KVNG-320-F-PPV</t>
  </si>
  <si>
    <t>KVNG-320-F-PPV-304</t>
  </si>
  <si>
    <t>KVNG-320-F-T-PPV</t>
  </si>
  <si>
    <t>KVNG-320-F-T-PPV-304</t>
  </si>
  <si>
    <t>KVNU-50-PPV</t>
  </si>
  <si>
    <t>KVNU-63-PPV</t>
  </si>
  <si>
    <t>KVNU-50-PPV-304</t>
  </si>
  <si>
    <t>KVNU-50-T-PPV</t>
  </si>
  <si>
    <t>KVNU-50-T-PPV-304</t>
  </si>
  <si>
    <t>KVNU-50-F-PPV</t>
  </si>
  <si>
    <t>KVNU-50-F-PPV-304</t>
  </si>
  <si>
    <t>KVNU-50-F-T-PPV</t>
  </si>
  <si>
    <t>KVNU-50-F-T-PPV-304</t>
  </si>
  <si>
    <t>KVNU-63-PPV-304</t>
  </si>
  <si>
    <t>KVNU-63-T-PPV</t>
  </si>
  <si>
    <t>KVNU-63-T-PPV-304</t>
  </si>
  <si>
    <t>KVNU-63-F-PPV</t>
  </si>
  <si>
    <t>KVNU-63-F-PPV-304</t>
  </si>
  <si>
    <t>KVNU-63-F-T-PPV</t>
  </si>
  <si>
    <t>KVNU-63-F-T-PPV-304</t>
  </si>
  <si>
    <t>Без демфирования</t>
  </si>
  <si>
    <t/>
  </si>
  <si>
    <t>https://4v210.ru/privodi/kvbc/</t>
  </si>
  <si>
    <t>https://4v210.ru/privodi/kvda/</t>
  </si>
  <si>
    <t>https://4v210.ru/privodi/kvsw/</t>
  </si>
  <si>
    <t>https://4v210.ru/privodi/kvvu/</t>
  </si>
  <si>
    <t>Скольжения</t>
  </si>
  <si>
    <t>GF</t>
  </si>
  <si>
    <t>https://4v210.ru/privodi/kvfm/</t>
  </si>
  <si>
    <t>KVDA-12-F-P-304</t>
  </si>
  <si>
    <t>KVDA-12-F-T-P-304</t>
  </si>
  <si>
    <t>KVDA-12-P-304</t>
  </si>
  <si>
    <t>KVDA-12-T-P-304</t>
  </si>
  <si>
    <t>KVDA-16-F-P-304</t>
  </si>
  <si>
    <t>KVDA-16-F-T-P-304</t>
  </si>
  <si>
    <t>KVDA-16-P-304</t>
  </si>
  <si>
    <t>KVDA-16-T-P-304</t>
  </si>
  <si>
    <t>KVDA-12-P</t>
  </si>
  <si>
    <t>KVDA-16-P</t>
  </si>
  <si>
    <t>KVDA-12-F-P</t>
  </si>
  <si>
    <t>KVDA-12-F-T-P</t>
  </si>
  <si>
    <t>KVDA-12-T-P</t>
  </si>
  <si>
    <t>KVDA-16-F-P</t>
  </si>
  <si>
    <t>KVDA-16-F-T-P</t>
  </si>
  <si>
    <t>KVDA-16-T-P</t>
  </si>
  <si>
    <t>KVNU-10-T-P</t>
  </si>
  <si>
    <t>KVNU-10-P</t>
  </si>
  <si>
    <t>KVNU-8-T-P</t>
  </si>
  <si>
    <t>KVNU-8-P</t>
  </si>
  <si>
    <t>KVNU-12-T-P</t>
  </si>
  <si>
    <t>KVNU-12-P</t>
  </si>
  <si>
    <t>KVNU-16-T-P</t>
  </si>
  <si>
    <t>KVNU-16-P</t>
  </si>
  <si>
    <t>KVNU-16-T-PPV</t>
  </si>
  <si>
    <t>KVNU-16-PPV</t>
  </si>
  <si>
    <t>KVFM-12-GF-P</t>
  </si>
  <si>
    <t>KVFM-12-GF-P-304</t>
  </si>
  <si>
    <t>KVFM-16-GF-P</t>
  </si>
  <si>
    <t>KVFM-16-GF-P-304</t>
  </si>
  <si>
    <t>KVFM-20-GF-P</t>
  </si>
  <si>
    <t>KVFM-20-GF-P-304</t>
  </si>
  <si>
    <t>KVFM-25-GF-P</t>
  </si>
  <si>
    <t>KVFM-25-GF-P-304</t>
  </si>
  <si>
    <t>KVFM-32-GF-P</t>
  </si>
  <si>
    <t>KVFM-32-GF-P-304</t>
  </si>
  <si>
    <t>KVFM-40-GF-P</t>
  </si>
  <si>
    <t>KVFM-40-GF-P-304</t>
  </si>
  <si>
    <t>KVFM-50-GF-P</t>
  </si>
  <si>
    <t>KVFM-50-GF-P-304</t>
  </si>
  <si>
    <t>KVFM-63-GF-P</t>
  </si>
  <si>
    <t>KVFM-63-GF-P-304</t>
  </si>
  <si>
    <t>KVENG</t>
  </si>
  <si>
    <t>https://4v210.ru/privodi/kveng/</t>
  </si>
  <si>
    <t>с резьбой</t>
  </si>
  <si>
    <t>Максимальное удлинение штока
min ход для направляющих</t>
  </si>
  <si>
    <t>минимальный ход</t>
  </si>
  <si>
    <t>Упругое нерегулируемое</t>
  </si>
  <si>
    <t>Воздушное регулируемое</t>
  </si>
  <si>
    <t>Сталь 45 с покрытием твёрдым хромом</t>
  </si>
  <si>
    <t>Сталь нержавеющая AISI 304 с покрытием твёрдым хромом</t>
  </si>
  <si>
    <t>нет</t>
  </si>
  <si>
    <t>KVENG-32-GF</t>
  </si>
  <si>
    <t>KVENG-40-GF</t>
  </si>
  <si>
    <t>KVENG-50-GF</t>
  </si>
  <si>
    <t>KVENG-63-GF</t>
  </si>
  <si>
    <t>KVENG-80-GF</t>
  </si>
  <si>
    <t>KVENG-100-GF</t>
  </si>
  <si>
    <t>KIPVALVE</t>
  </si>
  <si>
    <t>Двусторонний</t>
  </si>
  <si>
    <t>KVDN-12-P</t>
  </si>
  <si>
    <t>KVDN-16-P</t>
  </si>
  <si>
    <t>KVDN-12-F-P</t>
  </si>
  <si>
    <t>KVDN-12-F-P-304</t>
  </si>
  <si>
    <t>KVDN-12-F-T-P</t>
  </si>
  <si>
    <t>KVDN-12-F-T-P-304</t>
  </si>
  <si>
    <t>KVDN-12-P-304</t>
  </si>
  <si>
    <t>KVDN-12-T-P</t>
  </si>
  <si>
    <t>KVDN-12-T-P-304</t>
  </si>
  <si>
    <t>KVDN-16-F-P</t>
  </si>
  <si>
    <t>KVDN-16-F-P-304</t>
  </si>
  <si>
    <t>KVDN-16-F-T-P</t>
  </si>
  <si>
    <t>KVDN-16-F-T-P-304</t>
  </si>
  <si>
    <t>KVDN-16-P-304</t>
  </si>
  <si>
    <t>KVDN-16-T-P</t>
  </si>
  <si>
    <t>KVDN-16-T-P-304</t>
  </si>
  <si>
    <t>Пневмоавтоматика</t>
  </si>
  <si>
    <t>Контакты</t>
  </si>
  <si>
    <t>Главная</t>
  </si>
  <si>
    <t>Переходники из латуни</t>
  </si>
  <si>
    <t>Демпферное устройство</t>
  </si>
  <si>
    <t xml:space="preserve">  </t>
  </si>
  <si>
    <t>Материалы для скачивания</t>
  </si>
  <si>
    <t>Заказать каталог</t>
  </si>
  <si>
    <t>НОВОСТИ</t>
  </si>
  <si>
    <t>Все новости</t>
  </si>
  <si>
    <t>Каталоги</t>
  </si>
  <si>
    <t>Буклеты</t>
  </si>
  <si>
    <t>О компании</t>
  </si>
  <si>
    <t>Дилерам</t>
  </si>
  <si>
    <t>Отдел продаж: sales@kipvalve.ru</t>
  </si>
  <si>
    <t>Отдел маркетинга: marketing@kipvalve.ru</t>
  </si>
  <si>
    <t xml:space="preserve">sales@kipvalve.ru 9:00 — 18:00 (МСК +4) </t>
  </si>
  <si>
    <t>8 800 700 4223 8 (3852) 59 11 01</t>
  </si>
  <si>
    <t xml:space="preserve">Арматура для КИПиА kipvalve.ru Пневмоавтоматика 4v210.ru Запорная арматура и приводы dclprivod.ru </t>
  </si>
  <si>
    <t>Веб-калькулятор стоимости пневмоцилиндров</t>
  </si>
  <si>
    <t xml:space="preserve">Продукция </t>
  </si>
  <si>
    <t>Арматура для КИПиА</t>
  </si>
  <si>
    <t>Гильзы защитные</t>
  </si>
  <si>
    <t>Бобышки и штуцеры под приварку</t>
  </si>
  <si>
    <t>Вентильные блоки и клапаны</t>
  </si>
  <si>
    <t>Трубки Перкинса</t>
  </si>
  <si>
    <t>Трубки СОЖ</t>
  </si>
  <si>
    <t>Кондуктометрические датчики</t>
  </si>
  <si>
    <t>Пневмоцилиндры</t>
  </si>
  <si>
    <t>Аксессуары для Пневмоцилиндров</t>
  </si>
  <si>
    <t>Магнитные датчики</t>
  </si>
  <si>
    <t>Монтажные наборы для магнитных датчиков</t>
  </si>
  <si>
    <t>Фитинги, дроссели, пневмоглушители</t>
  </si>
  <si>
    <t>Пневмотрубка</t>
  </si>
  <si>
    <t>Пневмораспределители</t>
  </si>
  <si>
    <t>Клапаны пневмоуправляемые</t>
  </si>
  <si>
    <t>Блоки подготовки воздуха</t>
  </si>
  <si>
    <t>Аксессуары для блоков подготовки воздуха</t>
  </si>
  <si>
    <t>Электромагнитные катушки для пневмораспределителей</t>
  </si>
  <si>
    <t>Запорная арматура и приводы</t>
  </si>
  <si>
    <t>Электроприводы</t>
  </si>
  <si>
    <t>Шаровые краны</t>
  </si>
  <si>
    <t>Клапаны запорно-регулирующие</t>
  </si>
  <si>
    <t>Электромагнитные катушки (соленоиды)</t>
  </si>
  <si>
    <t>Справочные материалы</t>
  </si>
  <si>
    <t>Каталоги и буклеты</t>
  </si>
  <si>
    <t>Техническая и справочная документация</t>
  </si>
  <si>
    <t>Где купить</t>
  </si>
  <si>
    <t>Пневмоприводы</t>
  </si>
  <si>
    <t>Клапаны электромагнитные (соленоидные)</t>
  </si>
  <si>
    <t>Фото, 3D модели, чертежи</t>
  </si>
  <si>
    <t>© 2011-2025 КИПВАЛЬВ – российский производитель пневмоавтоматики и запорной арматуры</t>
  </si>
  <si>
    <t>Карта сайта Контакты Дилерам О компании</t>
  </si>
  <si>
    <t>Телефон: 8-800-700-4223, +7 (3852) 59-11-01 c 9 до 18 Пн-Пт (+4 Мск)</t>
  </si>
  <si>
    <t>Пневматические захваты</t>
  </si>
  <si>
    <t>телеграмвконтакте</t>
  </si>
  <si>
    <t xml:space="preserve">31.07.2025 Старт продаж спиральной полиуретановой трубки SPUN KIPVALVE </t>
  </si>
  <si>
    <t>10.06.2025 С Днём России!</t>
  </si>
  <si>
    <t>27.05.2025 Начаты продажи новых пневматических фитингов KIPVALVE</t>
  </si>
  <si>
    <t>26.05.2025 Направляющая скольжения KVENG по ISO 15552 для d 32…100 мм</t>
  </si>
  <si>
    <t>25.05.2025 Расширение линейки крепежных элементов для пневмоцилиндров</t>
  </si>
  <si>
    <t>Каталог «Пневмоцилиндры и монтажные элементы» (развороты, от 01.09.2025)</t>
  </si>
  <si>
    <t>Каталог «Пневмоцилиндры и монтажные элементы» (постранично, от 01.09.2025)</t>
  </si>
  <si>
    <t>Каталог «Компоненты пневмоавтоматики»: блоки подготовки воздуха, пневмораспределители, пневмотрубка, фитинги (развороты, от 01.09.2025)</t>
  </si>
  <si>
    <t>Каталог «Компоненты пневмоавтоматики»: блоки подготовки воздуха, пневмораспределители, пневмотрубка, фитинги (постранично, от 01.09.2025)</t>
  </si>
  <si>
    <t>Каталог «Запорная арматура, арматура и приводы KIPVALVE 2025» (20.02.2025)</t>
  </si>
  <si>
    <t>Каталог «Фитинги KIPVALVE» (28.04.2025)</t>
  </si>
  <si>
    <t>Плакаты</t>
  </si>
  <si>
    <t>Плакат «Фитинги KIPVALVE» формат А3, ч/б иллюстрации (28.04.2025)</t>
  </si>
  <si>
    <t>Плакат «Фитинги KIPVALVE» формат А3, с фото (28.04.2025)</t>
  </si>
  <si>
    <t>Плакат «Фитинги и трубка KIPVALVE версия 2» формат А1 (01.09.2025)</t>
  </si>
  <si>
    <t>Буклет «Пневмоавтоматика KIPVALVE» (от 01.09.2025)</t>
  </si>
  <si>
    <t>Листовка "Пневматические захваты KIPVALVE" (от 23.05.2025)</t>
  </si>
  <si>
    <t>Листовка "Пневматические трубки KIPVALVE" и прайс (от 16.07.2025)</t>
  </si>
  <si>
    <t>версия19.08.2025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</si>
</sst>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.00\ _₽_-;\-* #,##0.00\ _₽_-;_-* &quot;-&quot;??\ _₽_-;_-@_-"/>
    <numFmt numFmtId="171" formatCode="_-* #,##0_-;\-* #,##0_-;_-* &quot;-&quot;??_-;_-@_-"/>
    <numFmt numFmtId="172" formatCode="#,##0.00\ &quot;₽&quot;"/>
    <numFmt numFmtId="173" formatCode="0.0000%"/>
  </numFmts>
  <fonts count="38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8"/>
      <name val="Arial"/>
      <family val="2"/>
    </font>
    <font>
      <b/>
      <sz val="16"/>
      <color theme="1"/>
      <name val="Fira sand"/>
      <charset val="204"/>
    </font>
    <font>
      <sz val="11"/>
      <color theme="1"/>
      <name val="Fira sand"/>
      <charset val="204"/>
    </font>
    <font>
      <b/>
      <sz val="16"/>
      <color rgb="FFF58221"/>
      <name val="Fira sand"/>
      <charset val="204"/>
    </font>
    <font>
      <b/>
      <sz val="16"/>
      <color rgb="FF0070C0"/>
      <name val="Fira sand"/>
      <charset val="204"/>
    </font>
    <font>
      <sz val="16"/>
      <color theme="1"/>
      <name val="Fira sand"/>
      <charset val="204"/>
    </font>
    <font>
      <u/>
      <sz val="16"/>
      <color theme="10"/>
      <name val="Fira sand"/>
      <charset val="204"/>
    </font>
    <font>
      <b/>
      <sz val="18"/>
      <color theme="1"/>
      <name val="Fira sand"/>
      <charset val="204"/>
    </font>
    <font>
      <u/>
      <sz val="18"/>
      <color theme="10"/>
      <name val="Fira sand"/>
      <charset val="204"/>
    </font>
    <font>
      <sz val="22"/>
      <color theme="1"/>
      <name val="Fira sand"/>
      <charset val="204"/>
    </font>
    <font>
      <sz val="22"/>
      <name val="Fira sand"/>
      <charset val="204"/>
    </font>
    <font>
      <sz val="15"/>
      <color rgb="FFE2EEFF"/>
      <name val="Fira sand"/>
      <charset val="204"/>
    </font>
    <font>
      <sz val="28"/>
      <color theme="1"/>
      <name val="Fira sand"/>
      <charset val="204"/>
    </font>
    <font>
      <b/>
      <sz val="14"/>
      <color theme="1"/>
      <name val="Fira sand"/>
      <charset val="204"/>
    </font>
    <font>
      <sz val="12"/>
      <name val="Fira sand"/>
      <charset val="204"/>
    </font>
    <font>
      <sz val="14"/>
      <color rgb="FFE3E3E3"/>
      <name val="Fira sand"/>
      <charset val="204"/>
    </font>
    <font>
      <b/>
      <sz val="33"/>
      <color theme="1"/>
      <name val="Fira sand"/>
      <charset val="204"/>
    </font>
    <font>
      <b/>
      <sz val="13"/>
      <color rgb="FFF58221"/>
      <name val="Fira sand"/>
      <charset val="204"/>
    </font>
    <font>
      <sz val="11"/>
      <color rgb="FFE3E3E3"/>
      <name val="Fira sand"/>
      <charset val="204"/>
    </font>
    <font>
      <b/>
      <sz val="12"/>
      <color theme="1"/>
      <name val="Fira sand"/>
      <charset val="204"/>
    </font>
    <font>
      <sz val="13"/>
      <color theme="1"/>
      <name val="Fira sand"/>
      <charset val="204"/>
    </font>
    <font>
      <b/>
      <sz val="11"/>
      <color theme="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u/>
      <sz val="11"/>
      <color theme="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E3E3E3"/>
        <bgColor indexed="64"/>
      </patternFill>
    </fill>
    <fill>
      <patternFill patternType="solid">
        <fgColor rgb="FFE3E3E3"/>
        <bgColor theme="0" tint="-0.249977111117893"/>
      </patternFill>
    </fill>
    <fill>
      <patternFill patternType="solid">
        <fgColor rgb="FFE3E3E3"/>
        <bgColor theme="0" tint="-0.14999847407452621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F58221"/>
      </left>
      <right style="thin">
        <color rgb="FFF58221"/>
      </right>
      <top style="thin">
        <color rgb="FFF58221"/>
      </top>
      <bottom style="thin">
        <color rgb="FFF58221"/>
      </bottom>
      <diagonal/>
    </border>
  </borders>
  <cellStyleXfs count="19">
    <xf numFmtId="0" fontId="0" fillId="0" borderId="0"/>
    <xf numFmtId="0" fontId="7" fillId="0" borderId="0"/>
    <xf numFmtId="0" fontId="6" fillId="0" borderId="0"/>
    <xf numFmtId="0" fontId="11" fillId="0" borderId="0" applyNumberFormat="0" applyFill="0" applyBorder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" fillId="0" borderId="0"/>
    <xf numFmtId="0" fontId="14" fillId="0" borderId="0"/>
    <xf numFmtId="0" fontId="3" fillId="0" borderId="0"/>
    <xf numFmtId="0" fontId="2" fillId="0" borderId="0"/>
    <xf numFmtId="0" fontId="8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3" fillId="0" borderId="0"/>
    <xf numFmtId="0" fontId="1" fillId="0" borderId="0"/>
  </cellStyleXfs>
  <cellXfs count="66">
    <xf numFmtId="0" fontId="0" fillId="0" borderId="0" xfId="0"/>
    <xf numFmtId="0" fontId="6" fillId="0" borderId="0" xfId="2"/>
    <xf numFmtId="0" fontId="6" fillId="0" borderId="2" xfId="2" applyBorder="1" applyAlignment="1">
      <alignment horizontal="center" vertical="center" wrapText="1"/>
    </xf>
    <xf numFmtId="0" fontId="10" fillId="2" borderId="2" xfId="2" applyFont="1" applyFill="1" applyBorder="1" applyAlignment="1">
      <alignment horizontal="center" vertical="center" wrapText="1"/>
    </xf>
    <xf numFmtId="0" fontId="10" fillId="2" borderId="3" xfId="2" applyFont="1" applyFill="1" applyBorder="1" applyAlignment="1">
      <alignment horizontal="center" vertical="center" wrapText="1"/>
    </xf>
    <xf numFmtId="0" fontId="6" fillId="0" borderId="0" xfId="2" applyAlignment="1">
      <alignment horizontal="center" vertical="center"/>
    </xf>
    <xf numFmtId="0" fontId="9" fillId="0" borderId="2" xfId="2" applyFont="1" applyBorder="1" applyAlignment="1">
      <alignment horizontal="center" vertical="center" wrapText="1"/>
    </xf>
    <xf numFmtId="0" fontId="5" fillId="0" borderId="0" xfId="2" applyFont="1"/>
    <xf numFmtId="0" fontId="3" fillId="0" borderId="2" xfId="2" applyFont="1" applyBorder="1" applyAlignment="1">
      <alignment horizontal="center" vertical="center" wrapText="1"/>
    </xf>
    <xf numFmtId="0" fontId="16" fillId="0" borderId="0" xfId="0" applyFont="1" applyProtection="1">
      <protection hidden="1"/>
    </xf>
    <xf numFmtId="0" fontId="18" fillId="0" borderId="0" xfId="0" applyFont="1" applyAlignment="1" applyProtection="1">
      <alignment wrapText="1"/>
      <protection hidden="1"/>
    </xf>
    <xf numFmtId="0" fontId="19" fillId="0" borderId="0" xfId="0" applyFont="1" applyProtection="1">
      <protection hidden="1"/>
    </xf>
    <xf numFmtId="0" fontId="20" fillId="0" borderId="0" xfId="3" applyFont="1" applyBorder="1" applyAlignment="1" applyProtection="1">
      <alignment vertical="center"/>
      <protection hidden="1"/>
    </xf>
    <xf numFmtId="0" fontId="16" fillId="0" borderId="0" xfId="0" applyFont="1" applyAlignment="1" applyProtection="1">
      <alignment horizontal="center"/>
      <protection hidden="1"/>
    </xf>
    <xf numFmtId="0" fontId="16" fillId="0" borderId="0" xfId="0" applyFont="1"/>
    <xf numFmtId="0" fontId="16" fillId="0" borderId="0" xfId="0" applyFont="1" applyAlignment="1" applyProtection="1">
      <alignment vertical="center"/>
      <protection hidden="1"/>
    </xf>
    <xf numFmtId="0" fontId="22" fillId="0" borderId="0" xfId="3" applyFont="1" applyBorder="1" applyAlignment="1" applyProtection="1">
      <alignment vertical="center"/>
      <protection hidden="1"/>
    </xf>
    <xf numFmtId="0" fontId="23" fillId="0" borderId="0" xfId="0" applyFont="1" applyProtection="1">
      <protection hidden="1"/>
    </xf>
    <xf numFmtId="0" fontId="24" fillId="0" borderId="0" xfId="0" applyFont="1"/>
    <xf numFmtId="0" fontId="25" fillId="0" borderId="0" xfId="0" applyFont="1"/>
    <xf numFmtId="172" fontId="16" fillId="0" borderId="0" xfId="0" applyNumberFormat="1" applyFont="1" applyProtection="1">
      <protection hidden="1"/>
    </xf>
    <xf numFmtId="0" fontId="28" fillId="0" borderId="0" xfId="0" applyFont="1" applyAlignment="1" applyProtection="1">
      <alignment horizontal="center" vertical="center"/>
      <protection hidden="1"/>
    </xf>
    <xf numFmtId="0" fontId="28" fillId="0" borderId="0" xfId="0" applyFont="1" applyAlignment="1" applyProtection="1">
      <alignment horizontal="center" vertical="center" wrapText="1"/>
      <protection hidden="1"/>
    </xf>
    <xf numFmtId="0" fontId="28" fillId="0" borderId="0" xfId="0" applyFont="1" applyAlignment="1" applyProtection="1">
      <alignment vertical="center"/>
      <protection hidden="1"/>
    </xf>
    <xf numFmtId="0" fontId="3" fillId="0" borderId="3" xfId="2" applyFont="1" applyBorder="1" applyAlignment="1">
      <alignment horizontal="center" vertical="center" wrapText="1"/>
    </xf>
    <xf numFmtId="0" fontId="3" fillId="0" borderId="4" xfId="2" applyFont="1" applyBorder="1" applyAlignment="1">
      <alignment horizontal="center" vertical="center" wrapText="1"/>
    </xf>
    <xf numFmtId="0" fontId="15" fillId="4" borderId="5" xfId="0" applyFont="1" applyFill="1" applyBorder="1" applyAlignment="1" applyProtection="1">
      <alignment horizontal="center" vertical="center" wrapText="1"/>
      <protection hidden="1"/>
    </xf>
    <xf numFmtId="0" fontId="27" fillId="4" borderId="5" xfId="0" applyFont="1" applyFill="1" applyBorder="1" applyAlignment="1" applyProtection="1">
      <alignment horizontal="center" wrapText="1"/>
      <protection hidden="1"/>
    </xf>
    <xf numFmtId="0" fontId="17" fillId="5" borderId="5" xfId="0" applyFont="1" applyFill="1" applyBorder="1" applyAlignment="1" applyProtection="1">
      <alignment horizontal="center" vertical="center" wrapText="1"/>
      <protection locked="0" hidden="1"/>
    </xf>
    <xf numFmtId="0" fontId="3" fillId="0" borderId="0" xfId="2" applyFont="1" applyAlignment="1">
      <alignment horizontal="center" vertical="center"/>
    </xf>
    <xf numFmtId="0" fontId="31" fillId="5" borderId="5" xfId="0" applyFont="1" applyFill="1" applyBorder="1" applyAlignment="1" applyProtection="1">
      <alignment horizontal="center" vertical="center" wrapText="1"/>
      <protection locked="0" hidden="1"/>
    </xf>
    <xf numFmtId="0" fontId="32" fillId="0" borderId="0" xfId="0" applyFont="1" applyProtection="1">
      <protection hidden="1"/>
    </xf>
    <xf numFmtId="43" fontId="6" fillId="0" borderId="0" xfId="5" applyFont="1"/>
    <xf numFmtId="164" fontId="6" fillId="0" borderId="0" xfId="2" applyNumberFormat="1"/>
    <xf numFmtId="0" fontId="36" fillId="0" borderId="0" xfId="0" applyFont="1"/>
    <xf numFmtId="9" fontId="36" fillId="0" borderId="0" xfId="4" applyFont="1" applyFill="1"/>
    <xf numFmtId="0" fontId="36" fillId="0" borderId="0" xfId="0" applyFont="1" applyAlignment="1">
      <alignment horizontal="left"/>
    </xf>
    <xf numFmtId="0" fontId="36" fillId="0" borderId="0" xfId="0" applyFont="1" applyAlignment="1">
      <alignment horizontal="left" wrapText="1"/>
    </xf>
    <xf numFmtId="0" fontId="36" fillId="0" borderId="0" xfId="0" applyFont="1" applyAlignment="1">
      <alignment horizontal="left" vertical="center" wrapText="1"/>
    </xf>
    <xf numFmtId="0" fontId="35" fillId="0" borderId="0" xfId="0" applyFont="1" applyAlignment="1">
      <alignment horizontal="left" vertical="center" wrapText="1"/>
    </xf>
    <xf numFmtId="0" fontId="37" fillId="0" borderId="0" xfId="3" applyFont="1" applyFill="1" applyAlignment="1">
      <alignment horizontal="left"/>
    </xf>
    <xf numFmtId="0" fontId="36" fillId="0" borderId="0" xfId="0" applyFont="1" applyAlignment="1">
      <alignment horizontal="left" vertical="center"/>
    </xf>
    <xf numFmtId="1" fontId="36" fillId="0" borderId="0" xfId="0" applyNumberFormat="1" applyFont="1" applyAlignment="1">
      <alignment horizontal="left"/>
    </xf>
    <xf numFmtId="10" fontId="36" fillId="0" borderId="0" xfId="0" applyNumberFormat="1" applyFont="1"/>
    <xf numFmtId="0" fontId="36" fillId="0" borderId="1" xfId="0" applyFont="1" applyBorder="1"/>
    <xf numFmtId="0" fontId="34" fillId="3" borderId="5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center" vertical="center" wrapText="1"/>
      <protection hidden="1"/>
    </xf>
    <xf numFmtId="0" fontId="29" fillId="0" borderId="0" xfId="0" applyFont="1" applyAlignment="1" applyProtection="1">
      <alignment horizontal="center" vertical="center"/>
      <protection locked="0" hidden="1"/>
    </xf>
    <xf numFmtId="0" fontId="22" fillId="0" borderId="0" xfId="3" applyFont="1" applyBorder="1" applyAlignment="1" applyProtection="1">
      <alignment horizontal="left" vertical="center"/>
      <protection hidden="1"/>
    </xf>
    <xf numFmtId="0" fontId="15" fillId="4" borderId="5" xfId="0" applyFont="1" applyFill="1" applyBorder="1" applyAlignment="1" applyProtection="1">
      <alignment horizontal="center" vertical="center" wrapText="1"/>
      <protection hidden="1"/>
    </xf>
    <xf numFmtId="0" fontId="30" fillId="3" borderId="5" xfId="0" applyFont="1" applyFill="1" applyBorder="1" applyAlignment="1" applyProtection="1">
      <alignment horizontal="center" vertical="center"/>
      <protection hidden="1"/>
    </xf>
    <xf numFmtId="0" fontId="33" fillId="3" borderId="5" xfId="0" applyFont="1" applyFill="1" applyBorder="1" applyAlignment="1" applyProtection="1">
      <alignment horizontal="center" vertical="center" wrapText="1"/>
      <protection hidden="1"/>
    </xf>
    <xf numFmtId="0" fontId="21" fillId="3" borderId="5" xfId="0" applyFont="1" applyFill="1" applyBorder="1" applyAlignment="1" applyProtection="1">
      <alignment horizontal="center" vertical="center" wrapText="1"/>
      <protection hidden="1"/>
    </xf>
    <xf numFmtId="0" fontId="28" fillId="0" borderId="0" xfId="0" applyFont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/>
      <protection hidden="1"/>
    </xf>
    <xf numFmtId="0" fontId="16" fillId="0" borderId="0" xfId="0" applyFont="1" applyFill="1" applyBorder="1" applyProtection="1">
      <protection hidden="1"/>
    </xf>
    <xf numFmtId="1" fontId="16" fillId="0" borderId="0" xfId="0" applyNumberFormat="1" applyFont="1" applyFill="1" applyBorder="1" applyProtection="1">
      <protection hidden="1"/>
    </xf>
    <xf numFmtId="172" fontId="16" fillId="0" borderId="0" xfId="0" applyNumberFormat="1" applyFont="1" applyFill="1" applyBorder="1" applyProtection="1">
      <protection hidden="1"/>
    </xf>
    <xf numFmtId="171" fontId="16" fillId="0" borderId="0" xfId="5" applyNumberFormat="1" applyFont="1" applyFill="1" applyBorder="1" applyProtection="1">
      <protection hidden="1"/>
    </xf>
    <xf numFmtId="0" fontId="16" fillId="0" borderId="0" xfId="0" applyFont="1" applyFill="1" applyBorder="1"/>
    <xf numFmtId="0" fontId="16" fillId="0" borderId="0" xfId="0" applyFont="1" applyFill="1" applyBorder="1" applyAlignment="1" applyProtection="1">
      <alignment horizontal="left"/>
      <protection hidden="1"/>
    </xf>
    <xf numFmtId="0" fontId="26" fillId="0" borderId="0" xfId="0" applyFont="1" applyFill="1" applyBorder="1" applyProtection="1">
      <protection hidden="1"/>
    </xf>
    <xf numFmtId="173" fontId="19" fillId="0" borderId="0" xfId="0" applyNumberFormat="1" applyFont="1" applyFill="1" applyBorder="1" applyProtection="1">
      <protection hidden="1"/>
    </xf>
    <xf numFmtId="2" fontId="16" fillId="0" borderId="0" xfId="0" applyNumberFormat="1" applyFont="1" applyFill="1" applyBorder="1" applyProtection="1">
      <protection hidden="1"/>
    </xf>
    <xf numFmtId="3" fontId="36" fillId="0" borderId="0" xfId="0" applyNumberFormat="1" applyFont="1"/>
    <xf numFmtId="0" fontId="37" fillId="0" borderId="0" xfId="3" applyFont="1"/>
  </cellXfs>
  <cellStyles count="19">
    <cellStyle name="Гиперссылка" xfId="3" builtinId="8"/>
    <cellStyle name="Обычный" xfId="0" builtinId="0"/>
    <cellStyle name="Обычный 2" xfId="1" xr:uid="{00000000-0005-0000-0000-000002000000}"/>
    <cellStyle name="Обычный 2 2" xfId="12" xr:uid="{F591F3AC-BBE2-47BC-9B82-B2625F34DA8C}"/>
    <cellStyle name="Обычный 3" xfId="2" xr:uid="{00000000-0005-0000-0000-000003000000}"/>
    <cellStyle name="Обычный 3 2" xfId="13" xr:uid="{84622A5F-C770-46C0-AAA5-34922562C09C}"/>
    <cellStyle name="Обычный 4" xfId="6" xr:uid="{00000000-0005-0000-0000-000004000000}"/>
    <cellStyle name="Обычный 4 2" xfId="16" xr:uid="{DAD21C9B-DC89-419C-BD39-DFDF93BF99A3}"/>
    <cellStyle name="Обычный 5" xfId="7" xr:uid="{00000000-0005-0000-0000-000005000000}"/>
    <cellStyle name="Обычный 5 2" xfId="17" xr:uid="{4FAA3C0E-0F41-4F4E-A77C-4487422B08CF}"/>
    <cellStyle name="Обычный 6" xfId="8" xr:uid="{00000000-0005-0000-0000-000006000000}"/>
    <cellStyle name="Обычный 6 2" xfId="18" xr:uid="{130070FC-FE46-4BC6-BD4C-AE48BA6AAFA3}"/>
    <cellStyle name="Обычный 7" xfId="9" xr:uid="{00000000-0005-0000-0000-000007000000}"/>
    <cellStyle name="Обычный 8" xfId="11" xr:uid="{82033C16-90FC-49CA-B19C-5A6AFB2FAF2A}"/>
    <cellStyle name="Обычный 9" xfId="10" xr:uid="{CFB1BB33-E200-46F6-9310-F03197193C84}"/>
    <cellStyle name="Процентный" xfId="4" builtinId="5"/>
    <cellStyle name="Процентный 2" xfId="14" xr:uid="{6B9DAD6A-C19A-411D-A16F-337338C116BC}"/>
    <cellStyle name="Финансовый" xfId="5" builtinId="3"/>
    <cellStyle name="Финансовый 2" xfId="15" xr:uid="{37834A4E-4535-4A04-85F7-4B59575E0BC7}"/>
  </cellStyles>
  <dxfs count="3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FF0000"/>
        </patternFill>
      </fill>
      <border>
        <left style="thin">
          <color rgb="FFF58221"/>
        </left>
        <right style="thin">
          <color rgb="FFF58221"/>
        </right>
        <top style="thin">
          <color rgb="FFF58221"/>
        </top>
        <bottom style="thin">
          <color rgb="FFF58221"/>
        </bottom>
        <vertical/>
        <horizontal/>
      </border>
    </dxf>
    <dxf>
      <fill>
        <patternFill>
          <bgColor rgb="FFFF0000"/>
        </patternFill>
      </fill>
      <border>
        <left style="thin">
          <color rgb="FFF58221"/>
        </left>
        <right style="thin">
          <color rgb="FFF58221"/>
        </right>
        <top style="thin">
          <color rgb="FFF58221"/>
        </top>
        <bottom style="thin">
          <color rgb="FFF58221"/>
        </bottom>
        <vertical/>
        <horizontal/>
      </border>
    </dxf>
    <dxf>
      <font>
        <b/>
        <i val="0"/>
        <color theme="1"/>
      </font>
      <fill>
        <patternFill>
          <bgColor rgb="FFFF0000"/>
        </patternFill>
      </fill>
      <border>
        <left style="thin">
          <color rgb="FFF58221"/>
        </left>
        <right style="thin">
          <color rgb="FFF58221"/>
        </right>
        <top style="thin">
          <color rgb="FFF58221"/>
        </top>
        <bottom style="thin">
          <color rgb="FFF58221"/>
        </bottom>
        <vertical/>
        <horizontal/>
      </border>
    </dxf>
    <dxf>
      <font>
        <color theme="1"/>
      </font>
      <fill>
        <patternFill>
          <bgColor rgb="FFFF0000"/>
        </patternFill>
      </fill>
      <border>
        <left style="thin">
          <color rgb="FFF58221"/>
        </left>
        <right style="thin">
          <color rgb="FFF58221"/>
        </right>
        <top style="thin">
          <color rgb="FFF58221"/>
        </top>
        <bottom style="thin">
          <color rgb="FFF58221"/>
        </bottom>
        <vertical/>
        <horizontal/>
      </border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  <border>
        <left style="thin">
          <color rgb="FFF58221"/>
        </left>
        <right style="thin">
          <color rgb="FFF58221"/>
        </right>
        <top style="thin">
          <color rgb="FFF58221"/>
        </top>
        <bottom style="thin">
          <color rgb="FFF58221"/>
        </bottom>
        <vertical/>
        <horizontal/>
      </border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58221"/>
      </font>
      <fill>
        <patternFill>
          <bgColor rgb="FFE3E3E3"/>
        </patternFill>
      </fill>
      <border>
        <left style="thin">
          <color rgb="FFF58221"/>
        </left>
        <right style="thin">
          <color rgb="FFF58221"/>
        </right>
        <top style="thin">
          <color rgb="FFF58221"/>
        </top>
        <bottom style="thin">
          <color rgb="FFF58221"/>
        </bottom>
        <vertical/>
        <horizontal/>
      </border>
    </dxf>
    <dxf>
      <fill>
        <patternFill>
          <bgColor rgb="FFE3E3E3"/>
        </patternFill>
      </fill>
      <border>
        <left style="thin">
          <color rgb="FFF58221"/>
        </left>
        <right style="thin">
          <color rgb="FFF58221"/>
        </right>
        <top style="thin">
          <color rgb="FFF58221"/>
        </top>
        <bottom style="thin">
          <color rgb="FFF58221"/>
        </bottom>
        <vertical/>
        <horizontal/>
      </border>
    </dxf>
    <dxf>
      <font>
        <b/>
        <i val="0"/>
        <color theme="1"/>
      </font>
      <fill>
        <patternFill>
          <bgColor rgb="FFFF0000"/>
        </patternFill>
      </fill>
      <border>
        <left style="thin">
          <color rgb="FFF58221"/>
        </left>
        <right style="thin">
          <color rgb="FFF58221"/>
        </right>
        <top style="thin">
          <color rgb="FFF58221"/>
        </top>
        <bottom style="thin">
          <color rgb="FFF58221"/>
        </bottom>
      </border>
    </dxf>
    <dxf>
      <font>
        <b/>
        <i val="0"/>
        <color theme="1"/>
      </font>
      <fill>
        <patternFill>
          <bgColor rgb="FFFF0000"/>
        </patternFill>
      </fill>
      <border>
        <left style="thin">
          <color rgb="FFF58221"/>
        </left>
        <right style="thin">
          <color rgb="FFF58221"/>
        </right>
        <top style="thin">
          <color rgb="FFF58221"/>
        </top>
        <bottom style="thin">
          <color rgb="FFF58221"/>
        </bottom>
      </border>
    </dxf>
    <dxf>
      <font>
        <color rgb="FFE8E8E7"/>
      </font>
      <fill>
        <patternFill>
          <bgColor rgb="FFE7E7E8"/>
        </patternFill>
      </fill>
      <border>
        <left style="thin">
          <color rgb="FFF58221"/>
        </left>
        <right style="thin">
          <color rgb="FFF58221"/>
        </right>
        <top style="thin">
          <color rgb="FFF58221"/>
        </top>
        <bottom style="thin">
          <color rgb="FFF58221"/>
        </bottom>
        <vertical/>
        <horizontal/>
      </border>
    </dxf>
    <dxf>
      <font>
        <b/>
        <i val="0"/>
        <strike/>
        <color rgb="FF9C0006"/>
      </font>
      <fill>
        <patternFill>
          <bgColor rgb="FFFF0000"/>
        </patternFill>
      </fill>
    </dxf>
    <dxf>
      <fill>
        <patternFill>
          <bgColor rgb="FFFF0000"/>
        </patternFill>
      </fill>
      <border>
        <left style="thin">
          <color rgb="FFF58221"/>
        </left>
        <right style="thin">
          <color rgb="FFF58221"/>
        </right>
        <top style="thin">
          <color rgb="FFF58221"/>
        </top>
        <bottom style="thin">
          <color rgb="FFF58221"/>
        </bottom>
        <vertical/>
        <horizontal/>
      </border>
    </dxf>
    <dxf>
      <font>
        <b/>
        <i val="0"/>
        <color theme="1"/>
      </font>
      <fill>
        <patternFill>
          <bgColor rgb="FFFF0000"/>
        </patternFill>
      </fill>
      <border>
        <left style="thin">
          <color rgb="FFF58221"/>
        </left>
        <right style="thin">
          <color rgb="FFF58221"/>
        </right>
        <top style="thin">
          <color rgb="FFF58221"/>
        </top>
        <bottom style="thin">
          <color rgb="FFF58221"/>
        </bottom>
      </border>
    </dxf>
    <dxf>
      <font>
        <b/>
        <i val="0"/>
      </font>
      <fill>
        <patternFill>
          <bgColor rgb="FFFF0000"/>
        </patternFill>
      </fill>
      <border>
        <left style="thin">
          <color rgb="FFF58221"/>
        </left>
        <right style="thin">
          <color rgb="FFF58221"/>
        </right>
        <top style="thin">
          <color rgb="FFF58221"/>
        </top>
        <bottom style="thin">
          <color rgb="FFF58221"/>
        </bottom>
      </border>
    </dxf>
    <dxf>
      <font>
        <b/>
        <i val="0"/>
        <color auto="1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/>
        <u/>
        <color rgb="FF0070C0"/>
      </font>
      <fill>
        <patternFill>
          <bgColor rgb="FFF58221"/>
        </patternFill>
      </fill>
      <border>
        <left style="thin">
          <color rgb="FFF58221"/>
        </left>
        <right style="thin">
          <color rgb="FFF58221"/>
        </right>
        <top style="thin">
          <color rgb="FFF58221"/>
        </top>
        <bottom style="thin">
          <color rgb="FFF58221"/>
        </bottom>
      </border>
    </dxf>
    <dxf>
      <font>
        <color theme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  <border>
        <left style="thin">
          <color rgb="FFF58221"/>
        </left>
        <right style="thin">
          <color rgb="FFF58221"/>
        </right>
        <top style="thin">
          <color rgb="FFF58221"/>
        </top>
        <bottom style="thin">
          <color rgb="FFF58221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FF0000"/>
        </patternFill>
      </fill>
      <border>
        <left style="thin">
          <color rgb="FFF58221"/>
        </left>
        <right style="thin">
          <color rgb="FFF58221"/>
        </right>
        <top style="thin">
          <color rgb="FFF58221"/>
        </top>
        <bottom style="thin">
          <color rgb="FFF58221"/>
        </bottom>
      </border>
    </dxf>
    <dxf>
      <fill>
        <patternFill>
          <bgColor rgb="FFE3E3E3"/>
        </patternFill>
      </fill>
      <border>
        <left style="thin">
          <color rgb="FFF58221"/>
        </left>
        <right style="thin">
          <color rgb="FFF58221"/>
        </right>
        <top style="thin">
          <color rgb="FFF58221"/>
        </top>
        <bottom style="thin">
          <color rgb="FFF58221"/>
        </bottom>
        <vertical/>
        <horizontal/>
      </border>
    </dxf>
    <dxf>
      <font>
        <b/>
        <i val="0"/>
        <color theme="1"/>
      </font>
      <fill>
        <patternFill>
          <bgColor rgb="FFFF0000"/>
        </patternFill>
      </fill>
      <border>
        <left style="thin">
          <color rgb="FFF58221"/>
        </left>
        <right style="thin">
          <color rgb="FFF58221"/>
        </right>
        <top style="thin">
          <color rgb="FFF58221"/>
        </top>
        <bottom style="thin">
          <color rgb="FFF58221"/>
        </bottom>
      </border>
    </dxf>
    <dxf>
      <font>
        <b/>
        <i val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  <border>
        <left style="thin">
          <color rgb="FFF58221"/>
        </left>
        <right style="thin">
          <color rgb="FFF58221"/>
        </right>
        <top style="thin">
          <color rgb="FFF58221"/>
        </top>
        <bottom style="thin">
          <color rgb="FFF58221"/>
        </bottom>
      </border>
    </dxf>
    <dxf>
      <font>
        <color theme="1"/>
      </font>
      <fill>
        <patternFill patternType="solid">
          <fgColor theme="7" tint="0.59996337778862885"/>
          <bgColor theme="7" tint="0.59996337778862885"/>
        </patternFill>
      </fill>
      <border>
        <left style="thin">
          <color rgb="FFF58221"/>
        </left>
        <right style="thin">
          <color rgb="FFF58221"/>
        </right>
        <top style="thin">
          <color rgb="FFF58221"/>
        </top>
        <bottom style="thin">
          <color rgb="FFF58221"/>
        </bottom>
        <vertical/>
        <horizontal/>
      </border>
    </dxf>
    <dxf>
      <fill>
        <patternFill patternType="solid">
          <fgColor theme="7" tint="0.59996337778862885"/>
          <bgColor theme="7" tint="0.59996337778862885"/>
        </patternFill>
      </fill>
      <border>
        <left style="thin">
          <color rgb="FFF58221"/>
        </left>
        <right style="thin">
          <color rgb="FFF58221"/>
        </right>
        <top style="thin">
          <color rgb="FFF58221"/>
        </top>
        <bottom style="thin">
          <color rgb="FFF58221"/>
        </bottom>
        <vertical/>
        <horizontal/>
      </border>
    </dxf>
    <dxf>
      <font>
        <b/>
        <i val="0"/>
        <color theme="1"/>
      </font>
      <fill>
        <patternFill>
          <bgColor rgb="FFFF0000"/>
        </patternFill>
      </fill>
      <border>
        <left style="thin">
          <color rgb="FFF58221"/>
        </left>
        <right style="thin">
          <color rgb="FFF58221"/>
        </right>
        <top style="thin">
          <color rgb="FFF58221"/>
        </top>
        <bottom style="thin">
          <color rgb="FFF58221"/>
        </bottom>
      </border>
    </dxf>
    <dxf>
      <font>
        <color rgb="FFF58221"/>
      </font>
      <fill>
        <patternFill>
          <bgColor rgb="FFE3E3E3"/>
        </patternFill>
      </fill>
      <border>
        <left style="thin">
          <color rgb="FFF58221"/>
        </left>
        <right style="thin">
          <color rgb="FFF58221"/>
        </right>
        <top style="thin">
          <color rgb="FFF58221"/>
        </top>
        <bottom style="thin">
          <color rgb="FFF58221"/>
        </bottom>
        <vertical/>
        <horizontal/>
      </border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58221"/>
      <color rgb="FFE3E3E3"/>
      <color rgb="FFE8E8E7"/>
      <color rgb="FFE7E7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36" Type="http://schemas.microsoft.com/office/2017/10/relationships/person" Target="persons/person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Radio" checked="Checked" firstButton="1" fmlaLink="'проверка актуальности'!$Z$1" noThreeD="1"/>
</file>

<file path=xl/ctrlProps/ctrlProp2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g"/><Relationship Id="rId13" Type="http://schemas.openxmlformats.org/officeDocument/2006/relationships/image" Target="../media/image18.jpg"/><Relationship Id="rId3" Type="http://schemas.openxmlformats.org/officeDocument/2006/relationships/image" Target="../media/image8.jpg"/><Relationship Id="rId7" Type="http://schemas.openxmlformats.org/officeDocument/2006/relationships/image" Target="../media/image12.jpg"/><Relationship Id="rId12" Type="http://schemas.openxmlformats.org/officeDocument/2006/relationships/image" Target="../media/image17.jpg"/><Relationship Id="rId2" Type="http://schemas.openxmlformats.org/officeDocument/2006/relationships/image" Target="../media/image7.jpg"/><Relationship Id="rId1" Type="http://schemas.openxmlformats.org/officeDocument/2006/relationships/image" Target="../media/image6.jpg"/><Relationship Id="rId6" Type="http://schemas.openxmlformats.org/officeDocument/2006/relationships/image" Target="../media/image11.jpg"/><Relationship Id="rId11" Type="http://schemas.openxmlformats.org/officeDocument/2006/relationships/image" Target="../media/image16.jpg"/><Relationship Id="rId5" Type="http://schemas.openxmlformats.org/officeDocument/2006/relationships/image" Target="../media/image10.jpg"/><Relationship Id="rId10" Type="http://schemas.openxmlformats.org/officeDocument/2006/relationships/image" Target="../media/image15.jpg"/><Relationship Id="rId4" Type="http://schemas.openxmlformats.org/officeDocument/2006/relationships/image" Target="../media/image9.jpg"/><Relationship Id="rId9" Type="http://schemas.openxmlformats.org/officeDocument/2006/relationships/image" Target="../media/image14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29</xdr:col>
      <xdr:colOff>361950</xdr:colOff>
      <xdr:row>42</xdr:row>
      <xdr:rowOff>110991</xdr:rowOff>
    </xdr:to>
    <xdr:grpSp>
      <xdr:nvGrpSpPr>
        <xdr:cNvPr id="6" name="Группа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pSpPr/>
      </xdr:nvGrpSpPr>
      <xdr:grpSpPr>
        <a:xfrm>
          <a:off x="0" y="9525"/>
          <a:ext cx="18040350" cy="8102466"/>
          <a:chOff x="0" y="9525"/>
          <a:chExt cx="18040350" cy="8102466"/>
        </a:xfrm>
      </xdr:grpSpPr>
      <xdr:pic>
        <xdr:nvPicPr>
          <xdr:cNvPr id="3" name="Рисунок 2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9525"/>
            <a:ext cx="18040350" cy="8102466"/>
          </a:xfrm>
          <a:prstGeom prst="rect">
            <a:avLst/>
          </a:prstGeom>
        </xdr:spPr>
      </xdr:pic>
      <xdr:pic>
        <xdr:nvPicPr>
          <xdr:cNvPr id="2" name="Рисунок 1">
            <a:extLst>
              <a:ext uri="{FF2B5EF4-FFF2-40B4-BE49-F238E27FC236}">
                <a16:creationId xmlns:a16="http://schemas.microsoft.com/office/drawing/2014/main" id="{00000000-0008-0000-01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600950" y="5353050"/>
            <a:ext cx="883227" cy="495369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31747</xdr:colOff>
          <xdr:row>4</xdr:row>
          <xdr:rowOff>47625</xdr:rowOff>
        </xdr:from>
        <xdr:to>
          <xdr:col>6</xdr:col>
          <xdr:colOff>190499</xdr:colOff>
          <xdr:row>32</xdr:row>
          <xdr:rowOff>107157</xdr:rowOff>
        </xdr:to>
        <xdr:pic>
          <xdr:nvPicPr>
            <xdr:cNvPr id="2" name="Рисунок 1">
              <a:extLst>
                <a:ext uri="{FF2B5EF4-FFF2-40B4-BE49-F238E27FC236}">
                  <a16:creationId xmlns:a16="http://schemas.microsoft.com/office/drawing/2014/main" id="{00000000-0008-0000-0200-000002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фото" spid="_x0000_s850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31747" y="2488406"/>
              <a:ext cx="8766971" cy="6394980"/>
            </a:xfrm>
            <a:prstGeom prst="rect">
              <a:avLst/>
            </a:prstGeom>
            <a:noFill/>
            <a:ln>
              <a:solidFill>
                <a:schemeClr val="accent1"/>
              </a:solidFill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2</xdr:col>
      <xdr:colOff>997479</xdr:colOff>
      <xdr:row>1</xdr:row>
      <xdr:rowOff>26455</xdr:rowOff>
    </xdr:from>
    <xdr:to>
      <xdr:col>3</xdr:col>
      <xdr:colOff>410104</xdr:colOff>
      <xdr:row>1</xdr:row>
      <xdr:rowOff>216955</xdr:rowOff>
    </xdr:to>
    <xdr:sp macro="" textlink="">
      <xdr:nvSpPr>
        <xdr:cNvPr id="3" name="Выноска со стрелками влево и вправо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3325812" y="407455"/>
          <a:ext cx="830792" cy="190500"/>
        </a:xfrm>
        <a:prstGeom prst="leftRightArrowCallout">
          <a:avLst/>
        </a:prstGeom>
        <a:solidFill>
          <a:srgbClr val="F58221"/>
        </a:solidFill>
        <a:ln>
          <a:solidFill>
            <a:srgbClr val="F5822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</xdr:col>
      <xdr:colOff>682625</xdr:colOff>
      <xdr:row>3</xdr:row>
      <xdr:rowOff>2380</xdr:rowOff>
    </xdr:from>
    <xdr:to>
      <xdr:col>6</xdr:col>
      <xdr:colOff>1640417</xdr:colOff>
      <xdr:row>6</xdr:row>
      <xdr:rowOff>179915</xdr:rowOff>
    </xdr:to>
    <xdr:sp macro="" textlink="">
      <xdr:nvSpPr>
        <xdr:cNvPr id="4" name="Стрелка углом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 flipV="1">
          <a:off x="9297458" y="1886213"/>
          <a:ext cx="957792" cy="1394619"/>
        </a:xfrm>
        <a:prstGeom prst="bentArrow">
          <a:avLst>
            <a:gd name="adj1" fmla="val 25000"/>
            <a:gd name="adj2" fmla="val 36686"/>
            <a:gd name="adj3" fmla="val 25000"/>
            <a:gd name="adj4" fmla="val 43750"/>
          </a:avLst>
        </a:prstGeom>
        <a:solidFill>
          <a:srgbClr val="F58221"/>
        </a:solidFill>
        <a:ln w="12700">
          <a:solidFill>
            <a:srgbClr val="F5822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6</xdr:col>
          <xdr:colOff>228600</xdr:colOff>
          <xdr:row>6</xdr:row>
          <xdr:rowOff>228600</xdr:rowOff>
        </xdr:from>
        <xdr:to>
          <xdr:col>6</xdr:col>
          <xdr:colOff>1628775</xdr:colOff>
          <xdr:row>8</xdr:row>
          <xdr:rowOff>85725</xdr:rowOff>
        </xdr:to>
        <xdr:sp macro="" textlink="">
          <xdr:nvSpPr>
            <xdr:cNvPr id="8289" name="Option Button 97" descr="RUB" hidden="1">
              <a:extLst>
                <a:ext uri="{63B3BB69-23CF-44E3-9099-C40C66FF867C}">
                  <a14:compatExt spid="_x0000_s8289"/>
                </a:ext>
                <a:ext uri="{FF2B5EF4-FFF2-40B4-BE49-F238E27FC236}">
                  <a16:creationId xmlns:a16="http://schemas.microsoft.com/office/drawing/2014/main" id="{00000000-0008-0000-0200-00006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E3E3E3"/>
            </a:solidFill>
            <a:ln w="9525">
              <a:solidFill>
                <a:srgbClr val="F58221"/>
              </a:solidFill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8</xdr:row>
          <xdr:rowOff>142875</xdr:rowOff>
        </xdr:from>
        <xdr:to>
          <xdr:col>6</xdr:col>
          <xdr:colOff>1628775</xdr:colOff>
          <xdr:row>10</xdr:row>
          <xdr:rowOff>104775</xdr:rowOff>
        </xdr:to>
        <xdr:sp macro="" textlink="">
          <xdr:nvSpPr>
            <xdr:cNvPr id="8290" name="Option Button 98" hidden="1">
              <a:extLst>
                <a:ext uri="{63B3BB69-23CF-44E3-9099-C40C66FF867C}">
                  <a14:compatExt spid="_x0000_s8290"/>
                </a:ext>
                <a:ext uri="{FF2B5EF4-FFF2-40B4-BE49-F238E27FC236}">
                  <a16:creationId xmlns:a16="http://schemas.microsoft.com/office/drawing/2014/main" id="{00000000-0008-0000-0200-00006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E3E3E3"/>
            </a:solidFill>
            <a:ln w="9525">
              <a:solidFill>
                <a:srgbClr val="F58221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6</xdr:col>
      <xdr:colOff>603247</xdr:colOff>
      <xdr:row>6</xdr:row>
      <xdr:rowOff>296329</xdr:rowOff>
    </xdr:from>
    <xdr:to>
      <xdr:col>6</xdr:col>
      <xdr:colOff>1449913</xdr:colOff>
      <xdr:row>8</xdr:row>
      <xdr:rowOff>42330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218080" y="3481912"/>
          <a:ext cx="846666" cy="338668"/>
        </a:xfrm>
        <a:prstGeom prst="rect">
          <a:avLst/>
        </a:prstGeom>
        <a:solidFill>
          <a:srgbClr val="E3E3E3"/>
        </a:solidFill>
        <a:ln w="9525" cmpd="sng">
          <a:solidFill>
            <a:srgbClr val="E3E3E3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solidFill>
                <a:srgbClr val="F58221"/>
              </a:solidFill>
              <a:latin typeface="Fira sand"/>
            </a:rPr>
            <a:t>RUB</a:t>
          </a:r>
          <a:endParaRPr lang="ru-RU" sz="1800" b="1">
            <a:solidFill>
              <a:srgbClr val="F58221"/>
            </a:solidFill>
            <a:latin typeface="Fira sand"/>
          </a:endParaRPr>
        </a:p>
      </xdr:txBody>
    </xdr:sp>
    <xdr:clientData/>
  </xdr:twoCellAnchor>
  <xdr:twoCellAnchor>
    <xdr:from>
      <xdr:col>6</xdr:col>
      <xdr:colOff>635000</xdr:colOff>
      <xdr:row>8</xdr:row>
      <xdr:rowOff>190497</xdr:rowOff>
    </xdr:from>
    <xdr:to>
      <xdr:col>6</xdr:col>
      <xdr:colOff>1481666</xdr:colOff>
      <xdr:row>10</xdr:row>
      <xdr:rowOff>42331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9249833" y="3968747"/>
          <a:ext cx="846666" cy="338667"/>
        </a:xfrm>
        <a:prstGeom prst="rect">
          <a:avLst/>
        </a:prstGeom>
        <a:solidFill>
          <a:srgbClr val="E3E3E3"/>
        </a:solidFill>
        <a:ln w="9525" cmpd="sng">
          <a:solidFill>
            <a:srgbClr val="E3E3E3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solidFill>
                <a:srgbClr val="F58221"/>
              </a:solidFill>
              <a:latin typeface="Fira sand"/>
            </a:rPr>
            <a:t>KZT</a:t>
          </a:r>
          <a:endParaRPr lang="ru-RU" sz="1800" b="1">
            <a:solidFill>
              <a:srgbClr val="F58221"/>
            </a:solidFill>
            <a:latin typeface="Fira sand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13607</xdr:colOff>
      <xdr:row>0</xdr:row>
      <xdr:rowOff>476250</xdr:rowOff>
    </xdr:from>
    <xdr:to>
      <xdr:col>2</xdr:col>
      <xdr:colOff>54428</xdr:colOff>
      <xdr:row>1</xdr:row>
      <xdr:rowOff>5178275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57" y="476250"/>
          <a:ext cx="7334250" cy="52190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1</xdr:rowOff>
    </xdr:from>
    <xdr:to>
      <xdr:col>1</xdr:col>
      <xdr:colOff>7266259</xdr:colOff>
      <xdr:row>2</xdr:row>
      <xdr:rowOff>5170715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5715001"/>
          <a:ext cx="7266259" cy="51707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1</xdr:rowOff>
    </xdr:from>
    <xdr:to>
      <xdr:col>2</xdr:col>
      <xdr:colOff>0</xdr:colOff>
      <xdr:row>3</xdr:row>
      <xdr:rowOff>5190049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10912930"/>
          <a:ext cx="7293429" cy="51900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13607</xdr:colOff>
      <xdr:row>5</xdr:row>
      <xdr:rowOff>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16110857"/>
          <a:ext cx="7307036" cy="519973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1</xdr:rowOff>
    </xdr:from>
    <xdr:to>
      <xdr:col>1</xdr:col>
      <xdr:colOff>7266214</xdr:colOff>
      <xdr:row>5</xdr:row>
      <xdr:rowOff>5170683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21308787"/>
          <a:ext cx="7266214" cy="517068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1</xdr:rowOff>
    </xdr:from>
    <xdr:to>
      <xdr:col>2</xdr:col>
      <xdr:colOff>30196</xdr:colOff>
      <xdr:row>7</xdr:row>
      <xdr:rowOff>13608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26506715"/>
          <a:ext cx="7323625" cy="521153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2</xdr:col>
      <xdr:colOff>13607</xdr:colOff>
      <xdr:row>8</xdr:row>
      <xdr:rowOff>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31704643"/>
          <a:ext cx="7307036" cy="5199731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857249</xdr:colOff>
      <xdr:row>8</xdr:row>
      <xdr:rowOff>0</xdr:rowOff>
    </xdr:from>
    <xdr:to>
      <xdr:col>1</xdr:col>
      <xdr:colOff>7285380</xdr:colOff>
      <xdr:row>8</xdr:row>
      <xdr:rowOff>5184321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49" y="36902571"/>
          <a:ext cx="7285381" cy="518432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1</xdr:rowOff>
    </xdr:from>
    <xdr:to>
      <xdr:col>2</xdr:col>
      <xdr:colOff>0</xdr:colOff>
      <xdr:row>10</xdr:row>
      <xdr:rowOff>5190049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47298430"/>
          <a:ext cx="7293429" cy="51900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2</xdr:col>
      <xdr:colOff>13607</xdr:colOff>
      <xdr:row>12</xdr:row>
      <xdr:rowOff>1802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52496357"/>
          <a:ext cx="7307036" cy="519973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13607</xdr:colOff>
      <xdr:row>13</xdr:row>
      <xdr:rowOff>1803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57694286"/>
          <a:ext cx="7307036" cy="519973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2</xdr:col>
      <xdr:colOff>40821</xdr:colOff>
      <xdr:row>14</xdr:row>
      <xdr:rowOff>21168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62892214"/>
          <a:ext cx="7334250" cy="5219097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</xdr:colOff>
      <xdr:row>9</xdr:row>
      <xdr:rowOff>13607</xdr:rowOff>
    </xdr:from>
    <xdr:to>
      <xdr:col>1</xdr:col>
      <xdr:colOff>7279822</xdr:colOff>
      <xdr:row>9</xdr:row>
      <xdr:rowOff>5184290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57" y="42114107"/>
          <a:ext cx="7266215" cy="5170683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IM" id="{B8FA61BA-DF3E-9368-6E99-B5B02C9366F8}"/>
  <person displayName="Pavel" id="{5102CBF3-DDE6-C2D2-B8F4-13DD07E7F701}"/>
</personList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materialy-dlya-skachivaniya" connectionId="1" xr16:uid="{1D18C9A4-A33E-4BD9-A8F1-497C48851CC4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image" Target="../media/image1.png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4v210.ru/privodi/kvbc/" TargetMode="External"/><Relationship Id="rId13" Type="http://schemas.openxmlformats.org/officeDocument/2006/relationships/hyperlink" Target="https://4v210.ru/privodi/kveng/" TargetMode="External"/><Relationship Id="rId3" Type="http://schemas.openxmlformats.org/officeDocument/2006/relationships/hyperlink" Target="https://4v210.ru/privodi/" TargetMode="External"/><Relationship Id="rId7" Type="http://schemas.openxmlformats.org/officeDocument/2006/relationships/hyperlink" Target="https://4v210.ru/privodi/kvtdn/" TargetMode="External"/><Relationship Id="rId12" Type="http://schemas.openxmlformats.org/officeDocument/2006/relationships/hyperlink" Target="https://4v210.ru/privodi/kvfm/" TargetMode="External"/><Relationship Id="rId2" Type="http://schemas.openxmlformats.org/officeDocument/2006/relationships/hyperlink" Target="https://4v210.ru/privodi/kvng/" TargetMode="External"/><Relationship Id="rId1" Type="http://schemas.openxmlformats.org/officeDocument/2006/relationships/hyperlink" Target="https://4v210.ru/privodi/kvnc/" TargetMode="External"/><Relationship Id="rId6" Type="http://schemas.openxmlformats.org/officeDocument/2006/relationships/hyperlink" Target="https://4v210.ru/privodi/kvdn/" TargetMode="External"/><Relationship Id="rId11" Type="http://schemas.openxmlformats.org/officeDocument/2006/relationships/hyperlink" Target="https://4v210.ru/privodi/kvvu/" TargetMode="External"/><Relationship Id="rId5" Type="http://schemas.openxmlformats.org/officeDocument/2006/relationships/hyperlink" Target="https://4v210.ru/privodi/kvmal/" TargetMode="External"/><Relationship Id="rId10" Type="http://schemas.openxmlformats.org/officeDocument/2006/relationships/hyperlink" Target="https://4v210.ru/privodi/kvsw/" TargetMode="External"/><Relationship Id="rId4" Type="http://schemas.openxmlformats.org/officeDocument/2006/relationships/hyperlink" Target="https://4v210.ru/privodi/kvnu/" TargetMode="External"/><Relationship Id="rId9" Type="http://schemas.openxmlformats.org/officeDocument/2006/relationships/hyperlink" Target="https://4v210.ru/privodi/kvda/" TargetMode="External"/><Relationship Id="rId14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19">
    <tabColor rgb="FFF58221"/>
  </sheetPr>
  <dimension ref="A1"/>
  <sheetViews>
    <sheetView showGridLines="0" showRowColHeaders="0" zoomScaleNormal="100" workbookViewId="0">
      <pane xSplit="29" ySplit="43" topLeftCell="AD50" activePane="bottomRight" state="frozen"/>
      <selection pane="topRight" activeCell="AD1" sqref="AD1"/>
      <selection pane="bottomLeft" activeCell="A44" sqref="A44"/>
      <selection pane="bottomRight" activeCell="M50" sqref="M50"/>
    </sheetView>
  </sheetViews>
  <sheetFormatPr defaultRowHeight="15"/>
  <sheetData/>
  <sheetProtection algorithmName="SHA-512" hashValue="RkHHGzU1rtBx+1PEMxBDJunM3bwPqJfK2hTKXhnhaIAo3asDklF3TnepG3gWDXtZytvkNCfB4eEDGrUGbynlyA==" saltValue="kfKmY7YsyoRZ3HmiWFmPzA==" spinCount="100000" sheet="1" objects="1" scenarios="1"/>
  <pageMargins left="0.7" right="0.7" top="0.75" bottom="0.75" header="0.3" footer="0.3"/>
  <drawing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11">
    <tabColor rgb="FFE3E3E3"/>
    <pageSetUpPr fitToPage="1"/>
  </sheetPr>
  <dimension ref="A1:L32"/>
  <sheetViews>
    <sheetView showGridLines="0" showRowColHeaders="0" tabSelected="1" zoomScale="90" zoomScaleNormal="90" workbookViewId="0">
      <pane xSplit="13" ySplit="35" topLeftCell="O63" activePane="bottomRight" state="frozen"/>
      <selection pane="topRight" activeCell="N1" sqref="N1"/>
      <selection pane="bottomLeft" activeCell="A37" sqref="A37"/>
      <selection pane="bottomRight" activeCell="H17" sqref="H17"/>
    </sheetView>
  </sheetViews>
  <sheetFormatPr defaultColWidth="9.140625" defaultRowHeight="14.25"/>
  <cols>
    <col min="1" max="1" width="20.42578125" style="9" customWidth="1"/>
    <col min="2" max="2" width="14.42578125" style="9" customWidth="1"/>
    <col min="3" max="3" width="20.7109375" style="9" customWidth="1"/>
    <col min="4" max="4" width="23.42578125" style="9" customWidth="1"/>
    <col min="5" max="5" width="24.42578125" style="9" customWidth="1"/>
    <col min="6" max="6" width="25.5703125" style="9" customWidth="1"/>
    <col min="7" max="7" width="24.7109375" style="9" customWidth="1"/>
    <col min="8" max="8" width="32.85546875" style="9" bestFit="1" customWidth="1"/>
    <col min="9" max="9" width="41.42578125" style="9" bestFit="1" customWidth="1"/>
    <col min="10" max="11" width="20.42578125" style="9" bestFit="1" customWidth="1"/>
    <col min="12" max="12" width="26.7109375" style="9" customWidth="1"/>
    <col min="13" max="13" width="3.42578125" style="9" customWidth="1"/>
    <col min="14" max="16384" width="9.140625" style="9"/>
  </cols>
  <sheetData>
    <row r="1" spans="1:12" ht="37.5" customHeight="1">
      <c r="A1" s="49" t="s">
        <v>0</v>
      </c>
      <c r="B1" s="49" t="s">
        <v>1</v>
      </c>
      <c r="C1" s="49" t="str">
        <f>IFERROR(CONCATENATE("MIN: ",'варианты маркировки'!AA2," мм","
","MAX: ",FIXED('варианты маркировки'!AB2,0)," мм"),"")</f>
        <v>MIN: 5 мм
MAX: 1 250 мм</v>
      </c>
      <c r="D1" s="49"/>
      <c r="E1" s="49" t="str">
        <f>IF(EXACT(A3,"KVFM"),"Подшиники на направляющих","Резьба
на штоке")</f>
        <v>Резьба
на штоке</v>
      </c>
      <c r="F1" s="49" t="s">
        <v>3</v>
      </c>
      <c r="G1" s="49" t="s">
        <v>4</v>
      </c>
      <c r="H1" s="49" t="s">
        <v>5</v>
      </c>
      <c r="I1" s="49" t="s">
        <v>6</v>
      </c>
      <c r="J1" s="26" t="str">
        <f>IFERROR(CONCATENATE("MAX: ",'варианты маркировки'!$AC$2," мм"),"")</f>
        <v>MAX: 300 мм</v>
      </c>
      <c r="K1" s="26" t="str">
        <f>IFERROR(CONCATENATE("MAX: ",'варианты маркировки'!$AD$2," мм"),"")</f>
        <v>MAX: 70 мм</v>
      </c>
      <c r="L1" s="49" t="str">
        <f>IF(EXACT(A3,"KVFM"),"Материалы
штока, направляющих и траверсы","Материал
штока")</f>
        <v>Материал
штока</v>
      </c>
    </row>
    <row r="2" spans="1:12" ht="54.75" customHeight="1">
      <c r="A2" s="49"/>
      <c r="B2" s="49"/>
      <c r="C2" s="27" t="s">
        <v>2</v>
      </c>
      <c r="D2" s="27" t="s">
        <v>637</v>
      </c>
      <c r="E2" s="49"/>
      <c r="F2" s="49"/>
      <c r="G2" s="49"/>
      <c r="H2" s="49"/>
      <c r="I2" s="49"/>
      <c r="J2" s="26" t="s">
        <v>7</v>
      </c>
      <c r="K2" s="26" t="s">
        <v>8</v>
      </c>
      <c r="L2" s="49"/>
    </row>
    <row r="3" spans="1:12" s="10" customFormat="1" ht="62.25" customHeight="1">
      <c r="A3" s="28" t="s">
        <v>55</v>
      </c>
      <c r="B3" s="28">
        <v>50</v>
      </c>
      <c r="C3" s="28"/>
      <c r="D3" s="28">
        <v>200</v>
      </c>
      <c r="E3" s="28" t="s">
        <v>10</v>
      </c>
      <c r="F3" s="28" t="s">
        <v>11</v>
      </c>
      <c r="G3" s="28" t="s">
        <v>12</v>
      </c>
      <c r="H3" s="28" t="s">
        <v>13</v>
      </c>
      <c r="I3" s="28" t="s">
        <v>727</v>
      </c>
      <c r="J3" s="28"/>
      <c r="K3" s="28"/>
      <c r="L3" s="30" t="s">
        <v>728</v>
      </c>
    </row>
    <row r="4" spans="1:12" s="11" customFormat="1" ht="44.25" customHeight="1">
      <c r="A4" s="21" t="str">
        <f>IF(A3=0,"Выберите значение","")</f>
        <v/>
      </c>
      <c r="B4" s="22" t="str">
        <f>IF(B3=0,"Выберите значение",IFERROR(IF(VLOOKUP(CONCATENATE(A3,"-",B3),'варианты маркировки'!K:M,3,FALSE),"",""),"выберите значение из доступных"))</f>
        <v/>
      </c>
      <c r="C4" s="53" t="str">
        <f>IF(AND(EXACT(Цилиндры!C3,""),EXACT(Цилиндры!D3,"")),"Введите ход цилиндра",IF(Цилиндры!C3=Цилиндры!D3,IF(Цилиндры!D3&lt;='варианты маркировки'!AB2,IF(Цилиндры!D3&gt;='варианты маркировки'!AA2,"",CONCATENATE("Выберите ход больше: ",'варианты маркировки'!AA2," мм")),CONCATENATE("Выберите ход меньше: ",'варианты маркировки'!AB2," мм")),IF(AND(Цилиндры!C3&gt;0,Цилиндры!D3&gt;0),"Выберите стандартный или произвольный ход",IF(EXACT(Цилиндры!C3,""),IF(EXACT(Цилиндры!D3,""),"",IF(Цилиндры!D3&gt;='варианты маркировки'!AA2,IF(Цилиндры!D3&lt;='варианты маркировки'!AB2,"",CONCATENATE("Выберите ход меньше: ",'варианты маркировки'!AB2," мм")),CONCATENATE("Выберите ход больше: ",'варианты маркировки'!AA2," мм"))),IF(EXACT(Цилиндры!C3,""),"",IF(Цилиндры!C3&gt;='варианты маркировки'!AA2,IF(Цилиндры!C3&lt;='варианты маркировки'!AB2,"",CONCATENATE("Выберите ход меньше: ",'варианты маркировки'!AB2," мм")),CONCATENATE("Выберите ход больше: ",'варианты маркировки'!AA2," мм")))))))</f>
        <v/>
      </c>
      <c r="D4" s="53"/>
      <c r="E4" s="22" t="str">
        <f>IF(E3=0,"Выберите значение",IFERROR(IF(VLOOKUP(CONCATENATE(A3,"-",B3,E3),'варианты маркировки'!AK:AK,1,FALSE)&lt;&gt;0,"",""),"выберите значение из доступных"))</f>
        <v/>
      </c>
      <c r="F4" s="22" t="str">
        <f>IF(F3=0,"Выберите значение",IFERROR(IF(VLOOKUP(CONCATENATE(A3,F3),'варианты маркировки'!AQ:AQ,1,FALSE)&lt;&gt;0,"",""),"выберите значение из доступных"))</f>
        <v/>
      </c>
      <c r="G4" s="23" t="str">
        <f>IF(G3=0,"Выберите значение","")</f>
        <v/>
      </c>
      <c r="H4" s="22" t="str">
        <f>IF(H3=0,"Выберите значение",IFERROR(IF(VLOOKUP(CONCATENATE(A3,H3),'варианты маркировки'!AV:AV,1,FALSE)&lt;&gt;0,"",""),"выберите значение из доступных"))</f>
        <v/>
      </c>
      <c r="I4" s="22" t="str">
        <f>IF(I3=0,"Выберите значение",IFERROR(IF(VLOOKUP(CONCATENATE(A3,"-",B3,I3),'варианты маркировки'!BC:BC,1,FALSE)&lt;&gt;0,"",""),"выберите значение из доступных"))</f>
        <v/>
      </c>
      <c r="J4" s="22" t="str">
        <f>IFERROR(IF(AND(0&lt;=Цилиндры!J3,Цилиндры!J3&lt;='варианты маркировки'!AC2),"",CONCATENATE("выберите удлиненние меньше: ",'варианты маркировки'!AC2," мм")),"")</f>
        <v/>
      </c>
      <c r="K4" s="22" t="str">
        <f>IFERROR(IF(AND(0&lt;=Цилиндры!K3,Цилиндры!K3&lt;='варианты маркировки'!AD2),"",CONCATENATE("выберите удлиненние меньше: ",'варианты маркировки'!AD2," мм")),"")</f>
        <v/>
      </c>
      <c r="L4" s="22" t="str">
        <f>IF(AND(L3=0,NOT(EXACT(IFERROR(VLOOKUP(CONCATENATE(A3,"-",B3,L3),'варианты маркировки'!BH:BL,5,FALSE),FALSE),CONCATENATE(A3,"-",B3,L3)))),"Выберите значение",IFERROR(IF(VLOOKUP(CONCATENATE(A3,"-",B3,L3),'варианты маркировки'!BL:BL,1,FALSE)&lt;&gt;0,"",""),"выберите значение из доступных"))</f>
        <v/>
      </c>
    </row>
    <row r="5" spans="1:12" ht="36.75" customHeight="1">
      <c r="A5" s="12"/>
      <c r="B5" s="12"/>
      <c r="C5" s="12"/>
      <c r="D5" s="12"/>
      <c r="E5" s="12"/>
      <c r="F5" s="12"/>
      <c r="H5" s="50" t="str">
        <f>IF(AND(A4="",B4="",C4="",E4="",F4="",G4="",H4="",I4="",J4="",K4="",L4=""),CONCATENATE(IFERROR(IF(FIND("-",A3,1)&gt;0,MID(A3,1,FIND("-",A3,1)-1),A3),A3),"-",B3,"-",IF(EXACT(C4,""),IF(EXACT(C3,""),D3,C3)),IFERROR(IF(EXACT(A3,"KVTDN"),"",IF(EXACT(A3,"KVFM"),"",IF(VLOOKUP(E3,'варианты маркировки'!$BN:$BO,2,FALSE)=0,"",CONCATENATE("-",VLOOKUP(E3,'варианты маркировки'!$BN:$BO,2,FALSE))))),""),IF(VLOOKUP(F3,'варианты маркировки'!$BN:$BO,2,FALSE)=0,"",CONCATENATE("-",VLOOKUP(F3,'варианты маркировки'!$BN:$BO,2,FALSE))),IF(VLOOKUP(G3,'варианты маркировки'!$BN:$BO,2,FALSE)=0,"",CONCATENATE("-",VLOOKUP(G3,'варианты маркировки'!$BN:$BO,2,FALSE))),VLOOKUP(H3,'варианты маркировки'!$BN:$BO,2,FALSE),IF(J3&gt;0,CONCATENATE("-",J3,"E"),""),IF(K3&gt;0,CONCATENATE("-",K3,"L"),""),IF(VLOOKUP(I3,'варианты маркировки'!$BN:$BO,2,FALSE)=0,"",CONCATENATE("-",VLOOKUP(I3,'варианты маркировки'!$BN:$BO,2,FALSE))),IFERROR(IF(EXACT(A3,"KVFM"),IF(VLOOKUP(E3,'варианты маркировки'!$BN:$BO,2,FALSE)=0,"",CONCATENATE("-",VLOOKUP(E3,'варианты маркировки'!$BN:$BO,2,FALSE))),""),""),IFERROR(IF(VLOOKUP(L3,'варианты маркировки'!$BN:$BO,2,FALSE)=0,"",CONCATENATE("-",VLOOKUP(L3,'варианты маркировки'!$BN:$BO,2,FALSE))),""),IFERROR(IF(FIND("-",A3,1)&gt;0,MID(A3,FIND("-",A3,1),LEN(A3)-FIND("-",A3,1)+1),""),""),IF(AND(EXACT(L5,"Исполнение задней крышки"),EXACT(L8,"без резьбы")),"-MQ","")),"исправьте ошибки")</f>
        <v>KVNC-50-200-DA-PPV</v>
      </c>
      <c r="I5" s="50"/>
      <c r="J5" s="50"/>
      <c r="K5" s="50"/>
      <c r="L5" s="46" t="str">
        <f>IF(OR(EXACT(CONCATENATE(A3,F3),"KVNUОдносторонний")),"Исполнение задней крышки","")</f>
        <v/>
      </c>
    </row>
    <row r="6" spans="1:12" ht="15" customHeight="1">
      <c r="D6" s="54"/>
      <c r="E6" s="54"/>
      <c r="H6" s="52" t="str">
        <f>IF(EXACT(H8,"Вы пользуетесь актуальной версией конфигуратора"),IFERROR(CONCATENATE("цена: ",FIXED(CEILING(IF(EXACT(H5,"исправьте ошибки"),"",IFERROR(SUM(VLOOKUP(CONCATENATE(IFERROR(IF(FIND("-",A3,1)&gt;0,MID(A3,1,FIND("-",A3,1)-1),A3),A3),IFERROR(IF(FIND("-",A3,1)&gt;0,MID(A3,FIND("-",A3,1),LEN(A3)-FIND("-",A3,1)+1),""),""),"-",B3,,IFERROR(IF(VLOOKUP(E3,'варианты маркировки'!$BN:$BO,2,FALSE)=0,"",CONCATENATE("-",VLOOKUP(E3,'варианты маркировки'!$BN:$BO,2,FALSE))),"-0"),IF(VLOOKUP(F3,'варианты маркировки'!$BN:$BO,2,FALSE)=0,"",CONCATENATE("-",VLOOKUP(F3,'варианты маркировки'!$BN:$BO,2,FALSE))),,,IF(VLOOKUP(I3,'варианты маркировки'!$BN:$BO,2,FALSE)=0,"",CONCATENATE("-",VLOOKUP(I3,'варианты маркировки'!$BN:$BO,2,FALSE))),,,IFERROR(IF(VLOOKUP(L3,'варианты маркировки'!$BN:$BO,2,FALSE)=0,"",CONCATENATE("-",VLOOKUP(L3,'варианты маркировки'!$BN:$BO,2,FALSE))),"-0")),цены!A:H,8,FALSE),VLOOKUP(IF(AND(A4="",B4="",C4="",E4="",F4="",G4="",H4="",I4="",J4="",K4="",L4=""),CONCATENATE(IFERROR(IF(FIND("-",A3,1)&gt;0,MID(A3,1,FIND("-",A3,1)-1),A3),A3),IFERROR(IF(FIND("-",A3,1)&gt;0,MID(A3,FIND("-",A3,1),LEN(A3)-FIND("-",A3,1)+1),""),""),"-",B3,,IFERROR(IF(VLOOKUP(E3,'варианты маркировки'!$BN:$BO,2,FALSE)=0,"",CONCATENATE("-",VLOOKUP(E3,'варианты маркировки'!$BN:$BO,2,FALSE))),"-0"),IF(VLOOKUP(F3,'варианты маркировки'!$BN:$BO,2,FALSE)=0,"",CONCATENATE("-",VLOOKUP(F3,'варианты маркировки'!$BN:$BO,2,FALSE))),,,IF(VLOOKUP(I3,'варианты маркировки'!$BN:$BO,2,FALSE)=0,"",CONCATENATE("-",VLOOKUP(I3,'варианты маркировки'!$BN:$BO,2,FALSE))),,,IFERROR(IF(VLOOKUP(L3,'варианты маркировки'!$BN:$BO,2,FALSE)=0,"",CONCATENATE("-",VLOOKUP(L3,'варианты маркировки'!$BN:$BO,2,FALSE))),"-0")),""),цены!A:I,9,FALSE)*IF(EXACT(C4,""),IF(EXACT(C3,""),D3,C3)),IFERROR(VLOOKUP(IF(AND(A4="",B4="",C4="",E4="",F4="",G4="",H4="",I4="",J4="",K4="",L4=""),CONCATENATE(IFERROR(IF(FIND("-",A3,1)&gt;0,MID(A3,1,FIND("-",A3,1)-1),A3),A3),IFERROR(IF(FIND("-",A3,1)&gt;0,MID(A3,FIND("-",A3,1),LEN(A3)-FIND("-",A3,1)+1),""),""),"-",B3,,IFERROR(IF(VLOOKUP(E3,'варианты маркировки'!$BN:$BO,2,FALSE)=0,"",CONCATENATE("-",VLOOKUP(E3,'варианты маркировки'!$BN:$BO,2,FALSE))),"-0"),IF(VLOOKUP(F3,'варианты маркировки'!$BN:$BO,2,FALSE)=0,"",CONCATENATE("-",VLOOKUP(F3,'варианты маркировки'!$BN:$BO,2,FALSE))),,,IF(VLOOKUP(I3,'варианты маркировки'!$BN:$BO,2,FALSE)=0,"",CONCATENATE("-",VLOOKUP(I3,'варианты маркировки'!$BN:$BO,2,FALSE))),,,IFERROR(IF(VLOOKUP(L3,'варианты маркировки'!$BN:$BO,2,FALSE)=0,"",CONCATENATE("-",VLOOKUP(L3,'варианты маркировки'!$BN:$BO,2,FALSE))),"-0")),""),цены!A:J,10,FALSE)*(J3+K3),""),IF(VLOOKUP(CONCATENATE(A3,H3),'варианты маркировки'!AV:AW,2,FALSE)=1,0,600)),"свяжитесь с  отделом продаж"))*IF(AND(EXACT(L5,"Исполнение задней крышки"),EXACT(L8,"без резьбы")),"1,15","1")*IF(EXACT(K6,"RUB (НДС 20 %)"),1,1/1.2*1.12*(100/17.0648)),10))," ",IF(EXACT(K6,"RUB (НДС 20 %)"),"₽","₸")),"Для получения цены верно заполните все поля"),IF(EXACT(H8,"Для проверки актуальности Нажмите Ctrl+Alt+F5 и проверьте подключение к интернету"),"Цена доступна после проверки актуальности файла","Для получения цены скачайте новую версию конфигуратора"))</f>
        <v>Цена доступна после проверки актуальности файла</v>
      </c>
      <c r="I6" s="52"/>
      <c r="J6" s="52"/>
      <c r="K6" s="51" t="str">
        <f>IF('проверка актуальности'!$Z$1=1,"RUB (НДС 20 %)","KZT (НДС 12 %)")</f>
        <v>RUB (НДС 20 %)</v>
      </c>
      <c r="L6" s="46"/>
    </row>
    <row r="7" spans="1:12" ht="31.5" customHeight="1">
      <c r="D7" s="13"/>
      <c r="E7" s="13"/>
      <c r="F7" s="14"/>
      <c r="G7" s="15"/>
      <c r="H7" s="52"/>
      <c r="I7" s="52"/>
      <c r="J7" s="52"/>
      <c r="K7" s="51"/>
      <c r="L7" s="46"/>
    </row>
    <row r="8" spans="1:12" ht="15" customHeight="1">
      <c r="D8" s="13"/>
      <c r="E8" s="13"/>
      <c r="G8" s="15"/>
      <c r="H8" s="45" t="str">
        <f>IFERROR(IF('проверка актуальности'!A1="","Для проверки актуальности Нажмите Ctrl+Alt+F5 и проверьте подключение к интернету",IF(EXACT(VLOOKUP("Калькулятор цен на пневмоцилиндры KIPVALVE",'проверка актуальности'!E:F,2,FALSE),RIGHT(цены!K1,10)),"Вы пользуетесь актуальной версией конфигуратора",HYPERLINK("https://kipvalve.ru/materialy-dlya-skachivaniya/","ссылка для скачивания актуальной версии конфигуратора"))),HYPERLINK("https://4v210.ru/","ссылка для скачивания актуальной версии конфигуратора"))</f>
        <v>Для проверки актуальности Нажмите Ctrl+Alt+F5 и проверьте подключение к интернету</v>
      </c>
      <c r="I8" s="45"/>
      <c r="J8" s="45"/>
      <c r="K8" s="45"/>
      <c r="L8" s="47" t="s">
        <v>723</v>
      </c>
    </row>
    <row r="9" spans="1:12" ht="15" customHeight="1">
      <c r="D9" s="13"/>
      <c r="E9" s="13"/>
      <c r="H9" s="45"/>
      <c r="I9" s="45"/>
      <c r="J9" s="45"/>
      <c r="K9" s="45"/>
      <c r="L9" s="47"/>
    </row>
    <row r="10" spans="1:12" ht="23.25">
      <c r="D10" s="13"/>
      <c r="E10" s="13"/>
      <c r="H10" s="48" t="str">
        <f>IF(EXACT(VLOOKUP(A3,'варианты маркировки'!B:E,4,FALSE),"информация готовится"),HYPERLINK("https://4v210.ru/privodi/","данные в разработке"),HYPERLINK(VLOOKUP(A3,'варианты маркировки'!B:E,4,FALSE),CONCATENATE("информация по цилиндрам серии: ",A3)))</f>
        <v>информация по цилиндрам серии: KVNC</v>
      </c>
      <c r="I10" s="48"/>
      <c r="J10" s="48"/>
      <c r="K10" s="48"/>
      <c r="L10" s="16"/>
    </row>
    <row r="11" spans="1:12">
      <c r="D11" s="13"/>
      <c r="E11" s="13"/>
    </row>
    <row r="12" spans="1:12" ht="15">
      <c r="D12" s="13"/>
      <c r="E12" s="13"/>
      <c r="G12"/>
    </row>
    <row r="13" spans="1:12">
      <c r="D13" s="13"/>
      <c r="E13" s="13"/>
      <c r="H13" s="55"/>
      <c r="I13" s="55"/>
      <c r="J13" s="55"/>
      <c r="K13" s="55"/>
    </row>
    <row r="14" spans="1:12">
      <c r="D14" s="13"/>
      <c r="E14" s="13"/>
      <c r="H14" s="55"/>
      <c r="I14" s="55"/>
      <c r="J14" s="56"/>
      <c r="K14" s="57"/>
    </row>
    <row r="15" spans="1:12" ht="27">
      <c r="D15" s="13"/>
      <c r="E15" s="13"/>
      <c r="H15" s="55"/>
      <c r="I15" s="55"/>
      <c r="J15" s="58"/>
      <c r="K15" s="57"/>
      <c r="L15" s="17"/>
    </row>
    <row r="16" spans="1:12" ht="27">
      <c r="D16" s="13"/>
      <c r="E16" s="13"/>
      <c r="H16" s="59"/>
      <c r="I16" s="55"/>
      <c r="J16" s="58"/>
      <c r="K16" s="57"/>
      <c r="L16" s="18"/>
    </row>
    <row r="17" spans="4:12" ht="18.75">
      <c r="D17" s="13"/>
      <c r="E17" s="13"/>
      <c r="G17" s="31"/>
      <c r="H17" s="55"/>
      <c r="I17" s="60"/>
      <c r="J17" s="58"/>
      <c r="K17" s="57"/>
      <c r="L17" s="19"/>
    </row>
    <row r="18" spans="4:12">
      <c r="D18" s="13"/>
      <c r="E18" s="13"/>
      <c r="H18" s="55"/>
      <c r="I18" s="60"/>
      <c r="J18" s="58"/>
      <c r="K18" s="57"/>
    </row>
    <row r="19" spans="4:12">
      <c r="H19" s="55"/>
      <c r="I19" s="60"/>
      <c r="J19" s="58"/>
      <c r="K19" s="57"/>
    </row>
    <row r="20" spans="4:12">
      <c r="H20" s="55"/>
      <c r="I20" s="55"/>
      <c r="J20" s="55"/>
      <c r="K20" s="55"/>
    </row>
    <row r="21" spans="4:12">
      <c r="H21" s="55"/>
      <c r="I21" s="57"/>
      <c r="J21" s="56"/>
      <c r="K21" s="57"/>
    </row>
    <row r="22" spans="4:12">
      <c r="H22" s="55"/>
      <c r="I22" s="57"/>
      <c r="J22" s="56"/>
      <c r="K22" s="57"/>
      <c r="L22" s="20"/>
    </row>
    <row r="23" spans="4:12">
      <c r="H23" s="55"/>
      <c r="I23" s="57"/>
      <c r="J23" s="56"/>
      <c r="K23" s="57"/>
      <c r="L23" s="20"/>
    </row>
    <row r="24" spans="4:12">
      <c r="H24" s="55"/>
      <c r="I24" s="57"/>
      <c r="J24" s="57"/>
      <c r="K24" s="57"/>
    </row>
    <row r="25" spans="4:12" ht="34.5">
      <c r="H25" s="55"/>
      <c r="I25" s="61"/>
      <c r="J25" s="62"/>
      <c r="K25" s="63"/>
    </row>
    <row r="26" spans="4:12" ht="14.25" customHeight="1"/>
    <row r="32" spans="4:12">
      <c r="H32" s="13"/>
    </row>
  </sheetData>
  <sheetProtection algorithmName="SHA-512" hashValue="Be+wEQziJXjVHtVaLQQle9YlbipEDfi3mFNB22SpuMy4a8dfgpMk5aInZpKPStJAK/KNBfR9ziOQbiBQCg5aIA==" saltValue="f/J5+kxOfjuATwCLP5lqdw==" spinCount="100000" sheet="1" objects="1" scenarios="1"/>
  <mergeCells count="18">
    <mergeCell ref="A1:A2"/>
    <mergeCell ref="B1:B2"/>
    <mergeCell ref="C1:D1"/>
    <mergeCell ref="E1:E2"/>
    <mergeCell ref="F1:F2"/>
    <mergeCell ref="C4:D4"/>
    <mergeCell ref="D6:E6"/>
    <mergeCell ref="G1:G2"/>
    <mergeCell ref="H1:H2"/>
    <mergeCell ref="I1:I2"/>
    <mergeCell ref="H8:K9"/>
    <mergeCell ref="L5:L7"/>
    <mergeCell ref="L8:L9"/>
    <mergeCell ref="H10:K10"/>
    <mergeCell ref="L1:L2"/>
    <mergeCell ref="H5:K5"/>
    <mergeCell ref="K6:K7"/>
    <mergeCell ref="H6:J7"/>
  </mergeCells>
  <conditionalFormatting sqref="A3">
    <cfRule type="cellIs" dxfId="37" priority="41" operator="equal">
      <formula>""</formula>
    </cfRule>
  </conditionalFormatting>
  <conditionalFormatting sqref="B3">
    <cfRule type="expression" dxfId="36" priority="42">
      <formula>$B$4&lt;&gt;""</formula>
    </cfRule>
  </conditionalFormatting>
  <conditionalFormatting sqref="B4">
    <cfRule type="cellIs" dxfId="35" priority="19" operator="equal">
      <formula>"Выберите значение"</formula>
    </cfRule>
    <cfRule type="cellIs" dxfId="34" priority="43" operator="equal">
      <formula>"выберите значение из доступных"</formula>
    </cfRule>
  </conditionalFormatting>
  <conditionalFormatting sqref="C3:D3">
    <cfRule type="containsBlanks" dxfId="33" priority="2">
      <formula>LEN(TRIM(C3))=0</formula>
    </cfRule>
  </conditionalFormatting>
  <conditionalFormatting sqref="C4:D4">
    <cfRule type="containsText" dxfId="32" priority="31" operator="containsText" text="Выберите">
      <formula>NOT(ISERROR(SEARCH("Выберите",C4)))</formula>
    </cfRule>
    <cfRule type="cellIs" dxfId="31" priority="44" operator="equal">
      <formula>"Выберите стандарный или заказной ход"</formula>
    </cfRule>
    <cfRule type="cellIs" dxfId="30" priority="45" operator="equal">
      <formula>"Введите ход цилиндра"</formula>
    </cfRule>
  </conditionalFormatting>
  <conditionalFormatting sqref="E3">
    <cfRule type="expression" dxfId="29" priority="36">
      <formula>EXACT($E$4,"выберите значение из доступных")</formula>
    </cfRule>
  </conditionalFormatting>
  <conditionalFormatting sqref="E4">
    <cfRule type="cellIs" dxfId="28" priority="38" operator="equal">
      <formula>"выберите значение из доступных"</formula>
    </cfRule>
  </conditionalFormatting>
  <conditionalFormatting sqref="F3">
    <cfRule type="expression" dxfId="27" priority="16">
      <formula>(FIND("выберите",F4,1))=1</formula>
    </cfRule>
  </conditionalFormatting>
  <conditionalFormatting sqref="F4">
    <cfRule type="cellIs" dxfId="26" priority="4" operator="equal">
      <formula>0</formula>
    </cfRule>
    <cfRule type="cellIs" dxfId="25" priority="40" operator="equal">
      <formula>"выберите значение из доступных"</formula>
    </cfRule>
  </conditionalFormatting>
  <conditionalFormatting sqref="F7">
    <cfRule type="duplicateValues" dxfId="24" priority="30"/>
  </conditionalFormatting>
  <conditionalFormatting sqref="G12">
    <cfRule type="duplicateValues" dxfId="23" priority="10"/>
  </conditionalFormatting>
  <conditionalFormatting sqref="H3">
    <cfRule type="expression" dxfId="22" priority="17">
      <formula>(FIND("выберите",H4,1))=1</formula>
    </cfRule>
  </conditionalFormatting>
  <conditionalFormatting sqref="H6 K6">
    <cfRule type="containsText" dxfId="21" priority="22" operator="containsText" text="Для получения">
      <formula>NOT(ISERROR(SEARCH("Для получения",H6)))</formula>
    </cfRule>
    <cfRule type="containsText" dxfId="20" priority="23" operator="containsText" text="доступна после">
      <formula>NOT(ISERROR(SEARCH("доступна после",H6)))</formula>
    </cfRule>
  </conditionalFormatting>
  <conditionalFormatting sqref="H8:K9">
    <cfRule type="cellIs" dxfId="19" priority="24" operator="equal">
      <formula>"ссылка для скачивания актуальной версии конфигуратора"</formula>
    </cfRule>
    <cfRule type="cellIs" dxfId="18" priority="25" operator="equal">
      <formula>"Для проверки актуальности Нажмите Ctrl+Alt+F5 и проверьте подключение к интернету"</formula>
    </cfRule>
  </conditionalFormatting>
  <conditionalFormatting sqref="H4:L4">
    <cfRule type="containsText" dxfId="17" priority="32" operator="containsText" text="выберите">
      <formula>NOT(ISERROR(SEARCH("выберите",H4)))</formula>
    </cfRule>
  </conditionalFormatting>
  <conditionalFormatting sqref="I3">
    <cfRule type="expression" dxfId="16" priority="26">
      <formula>EXACT($I$4,"выберите значение из доступных")</formula>
    </cfRule>
  </conditionalFormatting>
  <conditionalFormatting sqref="J1">
    <cfRule type="expression" dxfId="15" priority="12">
      <formula>$J$4&lt;&gt;""</formula>
    </cfRule>
  </conditionalFormatting>
  <conditionalFormatting sqref="J3">
    <cfRule type="cellIs" dxfId="14" priority="6" operator="greaterThanOrEqual">
      <formula>"0'варианты маркировки'!$Z$2"</formula>
    </cfRule>
  </conditionalFormatting>
  <conditionalFormatting sqref="J3:K3">
    <cfRule type="cellIs" dxfId="13" priority="15" operator="equal">
      <formula>0</formula>
    </cfRule>
  </conditionalFormatting>
  <conditionalFormatting sqref="L3">
    <cfRule type="expression" dxfId="12" priority="27">
      <formula>OR(EXACT($L$4,"Выберите значение"),EXACT($L$4,"выберите значение из доступных"))</formula>
    </cfRule>
  </conditionalFormatting>
  <conditionalFormatting sqref="L4">
    <cfRule type="cellIs" dxfId="11" priority="29" operator="equal">
      <formula>"Выберите значение"</formula>
    </cfRule>
  </conditionalFormatting>
  <conditionalFormatting sqref="L5:L7">
    <cfRule type="containsText" dxfId="10" priority="21" operator="containsText" text="Исполнение задней крышки">
      <formula>NOT(ISERROR(SEARCH("Исполнение задней крышки",L5)))</formula>
    </cfRule>
  </conditionalFormatting>
  <conditionalFormatting sqref="L8:L9">
    <cfRule type="expression" dxfId="9" priority="20">
      <formula>EXACT($L$5,"Исполнение задней крышки")</formula>
    </cfRule>
  </conditionalFormatting>
  <conditionalFormatting sqref="AJ10">
    <cfRule type="cellIs" dxfId="8" priority="18" operator="equal">
      <formula>"выберите значение диаметра из доступных"</formula>
    </cfRule>
  </conditionalFormatting>
  <dataValidations count="1">
    <dataValidation type="list" allowBlank="1" showInputMessage="1" showErrorMessage="1" sqref="G3" xr:uid="{00000000-0002-0000-0200-000000000000}">
      <formula1>"Двустороннего действия"</formula1>
    </dataValidation>
  </dataValidations>
  <pageMargins left="0.70866141732283472" right="0" top="0" bottom="0" header="0" footer="0"/>
  <pageSetup paperSize="9" scale="46" firstPageNumber="4294967295" orientation="landscape" horizontalDpi="203" verticalDpi="203" r:id="rId1"/>
  <drawing r:id="rId2"/>
  <legacyDrawing r:id="rId3"/>
  <picture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289" r:id="rId5" name="Option Button 97">
              <controlPr locked="0" defaultSize="0" autoFill="0" autoLine="0" autoPict="0" altText="RUB">
                <anchor>
                  <from>
                    <xdr:col>6</xdr:col>
                    <xdr:colOff>228600</xdr:colOff>
                    <xdr:row>6</xdr:row>
                    <xdr:rowOff>228600</xdr:rowOff>
                  </from>
                  <to>
                    <xdr:col>6</xdr:col>
                    <xdr:colOff>1628775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0" r:id="rId6" name="Option Button 98">
              <controlPr defaultSize="0" autoFill="0" autoLine="0" autoPict="0">
                <anchor moveWithCells="1">
                  <from>
                    <xdr:col>6</xdr:col>
                    <xdr:colOff>228600</xdr:colOff>
                    <xdr:row>8</xdr:row>
                    <xdr:rowOff>142875</xdr:rowOff>
                  </from>
                  <to>
                    <xdr:col>6</xdr:col>
                    <xdr:colOff>1628775</xdr:colOff>
                    <xdr:row>10</xdr:row>
                    <xdr:rowOff>104775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00000000-000E-0000-0200-000001000000}">
            <xm:f>'варианты маркировки'!$AE$2&lt;&gt;""</xm:f>
            <x14:dxf>
              <fill>
                <patternFill>
                  <bgColor rgb="FFFF0000"/>
                </patternFill>
              </fill>
              <border>
                <left style="thin">
                  <color rgb="FFF58221"/>
                </left>
                <right style="thin">
                  <color rgb="FFF58221"/>
                </right>
                <top style="thin">
                  <color rgb="FFF58221"/>
                </top>
                <bottom style="thin">
                  <color rgb="FFF58221"/>
                </bottom>
                <vertical/>
                <horizontal/>
              </border>
            </x14:dxf>
          </x14:cfRule>
          <xm:sqref>C1:D1</xm:sqref>
        </x14:conditionalFormatting>
        <x14:conditionalFormatting xmlns:xm="http://schemas.microsoft.com/office/excel/2006/main">
          <x14:cfRule type="cellIs" priority="7" operator="lessThan" id="{7C5E7FD0-904F-4226-8A3B-786FC4BB4944}">
            <xm:f>'варианты маркировки'!$AA$2</xm:f>
            <x14:dxf>
              <font>
                <b/>
                <i val="0"/>
                <strike val="0"/>
                <color theme="1"/>
              </font>
              <fill>
                <patternFill>
                  <bgColor rgb="FFFF0000"/>
                </patternFill>
              </fill>
            </x14:dxf>
          </x14:cfRule>
          <x14:cfRule type="expression" priority="14" id="{00000000-000E-0000-0200-000006000000}">
            <xm:f>'варианты маркировки'!$AE$2&lt;&gt;""</xm:f>
            <x14:dxf>
              <font>
                <color theme="1"/>
              </font>
              <fill>
                <patternFill>
                  <bgColor rgb="FFFF0000"/>
                </patternFill>
              </fill>
              <border>
                <left style="thin">
                  <color rgb="FFF58221"/>
                </left>
                <right style="thin">
                  <color rgb="FFF58221"/>
                </right>
                <top style="thin">
                  <color rgb="FFF58221"/>
                </top>
                <bottom style="thin">
                  <color rgb="FFF58221"/>
                </bottom>
                <vertical/>
                <horizontal/>
              </border>
            </x14:dxf>
          </x14:cfRule>
          <xm:sqref>C3:D3</xm:sqref>
        </x14:conditionalFormatting>
        <x14:conditionalFormatting xmlns:xm="http://schemas.microsoft.com/office/excel/2006/main">
          <x14:cfRule type="expression" priority="1" id="{06B0C5F8-B11D-43E1-8B8B-C2C380E12ED4}">
            <xm:f>'варианты маркировки'!$AE$3&lt;&gt;""</xm:f>
            <x14:dxf>
              <font>
                <b/>
                <i val="0"/>
                <color theme="1"/>
              </font>
              <fill>
                <patternFill>
                  <bgColor rgb="FFFF0000"/>
                </patternFill>
              </fill>
              <border>
                <left style="thin">
                  <color rgb="FFF58221"/>
                </left>
                <right style="thin">
                  <color rgb="FFF58221"/>
                </right>
                <top style="thin">
                  <color rgb="FFF58221"/>
                </top>
                <bottom style="thin">
                  <color rgb="FFF58221"/>
                </bottom>
                <vertical/>
                <horizontal/>
              </border>
            </x14:dxf>
          </x14:cfRule>
          <xm:sqref>J1 J3</xm:sqref>
        </x14:conditionalFormatting>
        <x14:conditionalFormatting xmlns:xm="http://schemas.microsoft.com/office/excel/2006/main">
          <x14:cfRule type="expression" priority="11" id="{00000000-000E-0000-0200-000003000000}">
            <xm:f>'варианты маркировки'!$AE$4&lt;&gt;""</xm:f>
            <x14:dxf>
              <fill>
                <patternFill>
                  <bgColor rgb="FFFF0000"/>
                </patternFill>
              </fill>
              <border>
                <left style="thin">
                  <color rgb="FFF58221"/>
                </left>
                <right style="thin">
                  <color rgb="FFF58221"/>
                </right>
                <top style="thin">
                  <color rgb="FFF58221"/>
                </top>
                <bottom style="thin">
                  <color rgb="FFF58221"/>
                </bottom>
                <vertical/>
                <horizontal/>
              </border>
            </x14:dxf>
          </x14:cfRule>
          <xm:sqref>K1</xm:sqref>
        </x14:conditionalFormatting>
        <x14:conditionalFormatting xmlns:xm="http://schemas.microsoft.com/office/excel/2006/main">
          <x14:cfRule type="expression" priority="5" id="{23AAF950-7F88-41C6-9C3F-24FA282BCA8A}">
            <xm:f>'варианты маркировки'!$AE$4&lt;&gt;""</xm:f>
            <x14:dxf>
              <font>
                <b/>
                <i val="0"/>
                <color theme="1"/>
              </font>
              <fill>
                <patternFill>
                  <bgColor rgb="FFFF0000"/>
                </patternFill>
              </fill>
              <border>
                <left style="thin">
                  <color rgb="FFF58221"/>
                </left>
                <right style="thin">
                  <color rgb="FFF58221"/>
                </right>
                <top style="thin">
                  <color rgb="FFF58221"/>
                </top>
                <bottom style="thin">
                  <color rgb="FFF58221"/>
                </bottom>
                <vertical/>
                <horizontal/>
              </border>
            </x14:dxf>
          </x14:cfRule>
          <xm:sqref>K3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00000000-0002-0000-0200-000001000000}">
          <x14:formula1>
            <xm:f>'варианты маркировки'!$BR$2:$BR$3</xm:f>
          </x14:formula1>
          <xm:sqref>L8:L9</xm:sqref>
        </x14:dataValidation>
        <x14:dataValidation type="whole" allowBlank="1" showInputMessage="1" showErrorMessage="1" errorTitle="Ограничение хода" error="Введите значение больше MIN и меньше MAX" xr:uid="{00000000-0002-0000-0200-000002000000}">
          <x14:formula1>
            <xm:f>'варианты маркировки'!$AA$2</xm:f>
          </x14:formula1>
          <x14:formula2>
            <xm:f>'варианты маркировки'!$AB$2</xm:f>
          </x14:formula2>
          <xm:sqref>D3</xm:sqref>
        </x14:dataValidation>
        <x14:dataValidation type="list" allowBlank="1" showInputMessage="1" showErrorMessage="1" xr:uid="{00000000-0002-0000-0200-000003000000}">
          <x14:formula1>
            <xm:f>OFFSET('варианты маркировки'!$BA$1,MATCH(CONCATENATE($A$3,"-",$B$3),'варианты маркировки'!$BA:$BA,0)-1,1,COUNTIF('варианты маркировки'!$BA:$BA,CONCATENATE($A$3,"-",$B$3)),1)</xm:f>
          </x14:formula1>
          <xm:sqref>I3</xm:sqref>
        </x14:dataValidation>
        <x14:dataValidation type="list" allowBlank="1" showInputMessage="1" showErrorMessage="1" xr:uid="{00000000-0002-0000-0200-000004000000}">
          <x14:formula1>
            <xm:f>OFFSET('варианты маркировки'!$B$1,1,0,COUNTA('варианты маркировки'!$B:$B)-2,1)</xm:f>
          </x14:formula1>
          <xm:sqref>A3</xm:sqref>
        </x14:dataValidation>
        <x14:dataValidation type="list" allowBlank="1" showInputMessage="1" showErrorMessage="1" xr:uid="{00000000-0002-0000-0200-000005000000}">
          <x14:formula1>
            <xm:f>OFFSET('варианты маркировки'!$AG$1,MATCH(CONCATENATE($A$3,"-",$B$3),'варианты маркировки'!$AG:$AG,0)-1,3,COUNTIF('варианты маркировки'!$AG:$AG,CONCATENATE($A$3,"-",$B$3)),1)</xm:f>
          </x14:formula1>
          <xm:sqref>E3</xm:sqref>
        </x14:dataValidation>
        <x14:dataValidation type="list" allowBlank="1" showInputMessage="1" showErrorMessage="1" xr:uid="{00000000-0002-0000-0200-000006000000}">
          <x14:formula1>
            <xm:f>OFFSET('варианты маркировки'!$BH$1,MATCH(CONCATENATE($A$3,"-",$B$3),'варианты маркировки'!$BH:$BH,0)-1,3,COUNTIF('варианты маркировки'!BH:BH,CONCATENATE($A$3,"-",$B$3)),1)</xm:f>
          </x14:formula1>
          <xm:sqref>L3</xm:sqref>
        </x14:dataValidation>
        <x14:dataValidation type="list" allowBlank="1" showInputMessage="1" showErrorMessage="1" xr:uid="{00000000-0002-0000-0200-000007000000}">
          <x14:formula1>
            <xm:f>OFFSET('варианты маркировки'!$AT$1,MATCH($A$3,'варианты маркировки'!AT:AT,0)-1,1,COUNTIF('варианты маркировки'!AT:AT,$A$3),1)</xm:f>
          </x14:formula1>
          <xm:sqref>H3</xm:sqref>
        </x14:dataValidation>
        <x14:dataValidation type="list" allowBlank="1" showInputMessage="1" showErrorMessage="1" xr:uid="{00000000-0002-0000-0200-000008000000}">
          <x14:formula1>
            <xm:f>OFFSET('варианты маркировки'!$AO$1,MATCH($A$3,'варианты маркировки'!AO:AO,0)-1,1,COUNTIF('варианты маркировки'!AO:AO,$A$3),1)</xm:f>
          </x14:formula1>
          <xm:sqref>F3</xm:sqref>
        </x14:dataValidation>
        <x14:dataValidation type="whole" allowBlank="1" showInputMessage="1" showErrorMessage="1" errorTitle="превышен допустимый размер" error="выберите значение меньше MAX" xr:uid="{00000000-0002-0000-0200-000009000000}">
          <x14:formula1>
            <xm:f>0</xm:f>
          </x14:formula1>
          <x14:formula2>
            <xm:f>'варианты маркировки'!AD2</xm:f>
          </x14:formula2>
          <xm:sqref>K3</xm:sqref>
        </x14:dataValidation>
        <x14:dataValidation type="whole" allowBlank="1" showInputMessage="1" showErrorMessage="1" errorTitle="превышен максимальный размер" error="Выберите целое значение меньше MAX" xr:uid="{00000000-0002-0000-0200-00000A000000}">
          <x14:formula1>
            <xm:f>0</xm:f>
          </x14:formula1>
          <x14:formula2>
            <xm:f>'варианты маркировки'!AC2</xm:f>
          </x14:formula2>
          <xm:sqref>J3</xm:sqref>
        </x14:dataValidation>
        <x14:dataValidation type="list" allowBlank="1" showInputMessage="1" showErrorMessage="1" xr:uid="{00000000-0002-0000-0200-00000B000000}">
          <x14:formula1>
            <xm:f>OFFSET('варианты маркировки'!$T$1,MATCH(CONCATENATE($A$3,"-",$B$3),'варианты маркировки'!T:T,0)-1,1,COUNTIF('варианты маркировки'!T:T,CONCATENATE($A$3,"-",$B$3)),1)</xm:f>
          </x14:formula1>
          <xm:sqref>C3</xm:sqref>
        </x14:dataValidation>
        <x14:dataValidation type="list" allowBlank="1" showInputMessage="1" showErrorMessage="1" errorTitle="Выбранно не верное значение" error="Выберите значение из списка" xr:uid="{00000000-0002-0000-0200-00000C000000}">
          <x14:formula1>
            <xm:f>OFFSET('варианты маркировки'!$L$1,MATCH($A$3,'варианты маркировки'!L:L,0)-1,1,COUNTIF('варианты маркировки'!L:L,$A$3),1)</xm:f>
          </x14:formula1>
          <xm:sqref>B3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2"/>
  <dimension ref="A1:Z108"/>
  <sheetViews>
    <sheetView topLeftCell="AA1" workbookViewId="0">
      <selection sqref="A1:Z1048576"/>
    </sheetView>
  </sheetViews>
  <sheetFormatPr defaultRowHeight="15"/>
  <cols>
    <col min="1" max="1" width="65.42578125" style="34" hidden="1" customWidth="1"/>
    <col min="2" max="2" width="20.140625" style="34" hidden="1" customWidth="1"/>
    <col min="3" max="3" width="39" style="34" hidden="1" customWidth="1"/>
    <col min="4" max="4" width="30.85546875" style="34" hidden="1" customWidth="1"/>
    <col min="5" max="6" width="10.28515625" style="34" hidden="1" customWidth="1"/>
    <col min="7" max="25" width="0" style="34" hidden="1" customWidth="1"/>
    <col min="26" max="26" width="9.28515625" style="34" hidden="1" customWidth="1"/>
  </cols>
  <sheetData>
    <row r="1" spans="1:26">
      <c r="E1" s="34" t="e">
        <f>MID(A1,1,FIND("(",A1,1)-2)</f>
        <v>#VALUE!</v>
      </c>
      <c r="F1" s="34" t="e">
        <f>MID(A1,FIND("(",A1,1)+1,10)</f>
        <v>#VALUE!</v>
      </c>
      <c r="Z1" s="34">
        <v>1</v>
      </c>
    </row>
    <row r="2" spans="1:26">
      <c r="A2" s="34" t="s">
        <v>771</v>
      </c>
      <c r="E2" s="34" t="str">
        <f t="shared" ref="E2:E65" si="0">MID(A2,1,FIND("(",A2,1)-2)</f>
        <v>sales@kipvalve.ru 9:00 — 18:00</v>
      </c>
      <c r="F2" s="34" t="str">
        <f t="shared" ref="F2:F65" si="1">MID(A2,FIND("(",A2,1)+1,10)</f>
        <v xml:space="preserve">МСК +4) </v>
      </c>
    </row>
    <row r="3" spans="1:26">
      <c r="A3" s="34" t="s">
        <v>772</v>
      </c>
      <c r="E3" s="34" t="str">
        <f t="shared" si="0"/>
        <v>8 800 700 4223 8</v>
      </c>
      <c r="F3" s="34" t="str">
        <f t="shared" si="1"/>
        <v>3852) 59 1</v>
      </c>
    </row>
    <row r="4" spans="1:26">
      <c r="A4" s="34" t="s">
        <v>773</v>
      </c>
      <c r="E4" s="34" t="e">
        <f t="shared" si="0"/>
        <v>#VALUE!</v>
      </c>
      <c r="F4" s="34" t="e">
        <f t="shared" si="1"/>
        <v>#VALUE!</v>
      </c>
    </row>
    <row r="5" spans="1:26">
      <c r="E5" s="34" t="e">
        <f t="shared" si="0"/>
        <v>#VALUE!</v>
      </c>
      <c r="F5" s="34" t="e">
        <f t="shared" si="1"/>
        <v>#VALUE!</v>
      </c>
    </row>
    <row r="6" spans="1:26">
      <c r="A6" s="34" t="s">
        <v>774</v>
      </c>
      <c r="E6" s="34" t="e">
        <f t="shared" si="0"/>
        <v>#VALUE!</v>
      </c>
      <c r="F6" s="34" t="e">
        <f t="shared" si="1"/>
        <v>#VALUE!</v>
      </c>
    </row>
    <row r="7" spans="1:26">
      <c r="E7" s="34" t="e">
        <f t="shared" si="0"/>
        <v>#VALUE!</v>
      </c>
      <c r="F7" s="34" t="e">
        <f t="shared" si="1"/>
        <v>#VALUE!</v>
      </c>
    </row>
    <row r="8" spans="1:26">
      <c r="A8" s="34" t="s">
        <v>775</v>
      </c>
      <c r="E8" s="34" t="e">
        <f t="shared" si="0"/>
        <v>#VALUE!</v>
      </c>
      <c r="F8" s="34" t="e">
        <f t="shared" si="1"/>
        <v>#VALUE!</v>
      </c>
    </row>
    <row r="9" spans="1:26">
      <c r="A9" s="34" t="s">
        <v>755</v>
      </c>
      <c r="E9" s="34" t="e">
        <f t="shared" si="0"/>
        <v>#VALUE!</v>
      </c>
      <c r="F9" s="34" t="e">
        <f t="shared" si="1"/>
        <v>#VALUE!</v>
      </c>
    </row>
    <row r="10" spans="1:26">
      <c r="A10" s="34" t="s">
        <v>783</v>
      </c>
      <c r="E10" s="34" t="e">
        <f t="shared" si="0"/>
        <v>#VALUE!</v>
      </c>
      <c r="F10" s="34" t="e">
        <f t="shared" si="1"/>
        <v>#VALUE!</v>
      </c>
    </row>
    <row r="11" spans="1:26">
      <c r="A11" s="34" t="s">
        <v>809</v>
      </c>
      <c r="E11" s="34" t="e">
        <f t="shared" si="0"/>
        <v>#VALUE!</v>
      </c>
      <c r="F11" s="34" t="e">
        <f t="shared" si="1"/>
        <v>#VALUE!</v>
      </c>
    </row>
    <row r="12" spans="1:26">
      <c r="A12" s="34" t="s">
        <v>784</v>
      </c>
      <c r="E12" s="34" t="e">
        <f t="shared" si="0"/>
        <v>#VALUE!</v>
      </c>
      <c r="F12" s="34" t="e">
        <f t="shared" si="1"/>
        <v>#VALUE!</v>
      </c>
    </row>
    <row r="13" spans="1:26">
      <c r="A13" s="34" t="s">
        <v>785</v>
      </c>
      <c r="E13" s="34" t="e">
        <f t="shared" si="0"/>
        <v>#VALUE!</v>
      </c>
      <c r="F13" s="34" t="e">
        <f t="shared" si="1"/>
        <v>#VALUE!</v>
      </c>
    </row>
    <row r="14" spans="1:26">
      <c r="A14" s="34" t="s">
        <v>786</v>
      </c>
      <c r="E14" s="34" t="e">
        <f t="shared" si="0"/>
        <v>#VALUE!</v>
      </c>
      <c r="F14" s="34" t="e">
        <f t="shared" si="1"/>
        <v>#VALUE!</v>
      </c>
    </row>
    <row r="15" spans="1:26">
      <c r="A15" s="34" t="s">
        <v>787</v>
      </c>
      <c r="E15" s="34" t="e">
        <f t="shared" si="0"/>
        <v>#VALUE!</v>
      </c>
      <c r="F15" s="34" t="e">
        <f t="shared" si="1"/>
        <v>#VALUE!</v>
      </c>
    </row>
    <row r="16" spans="1:26">
      <c r="A16" s="34" t="s">
        <v>788</v>
      </c>
      <c r="E16" s="34" t="e">
        <f t="shared" si="0"/>
        <v>#VALUE!</v>
      </c>
      <c r="F16" s="34" t="e">
        <f t="shared" si="1"/>
        <v>#VALUE!</v>
      </c>
    </row>
    <row r="17" spans="1:9">
      <c r="A17" s="34" t="s">
        <v>789</v>
      </c>
      <c r="E17" s="34" t="e">
        <f t="shared" si="0"/>
        <v>#VALUE!</v>
      </c>
      <c r="F17" s="34" t="e">
        <f t="shared" si="1"/>
        <v>#VALUE!</v>
      </c>
    </row>
    <row r="18" spans="1:9">
      <c r="A18" s="34" t="s">
        <v>790</v>
      </c>
      <c r="E18" s="34" t="e">
        <f t="shared" si="0"/>
        <v>#VALUE!</v>
      </c>
      <c r="F18" s="34" t="e">
        <f t="shared" si="1"/>
        <v>#VALUE!</v>
      </c>
    </row>
    <row r="19" spans="1:9">
      <c r="A19" s="34" t="s">
        <v>791</v>
      </c>
      <c r="E19" s="34" t="e">
        <f t="shared" si="0"/>
        <v>#VALUE!</v>
      </c>
      <c r="F19" s="34" t="e">
        <f t="shared" si="1"/>
        <v>#VALUE!</v>
      </c>
    </row>
    <row r="20" spans="1:9">
      <c r="A20" s="34" t="s">
        <v>792</v>
      </c>
      <c r="E20" s="34" t="e">
        <f t="shared" si="0"/>
        <v>#VALUE!</v>
      </c>
      <c r="F20" s="34" t="e">
        <f t="shared" si="1"/>
        <v>#VALUE!</v>
      </c>
    </row>
    <row r="21" spans="1:9">
      <c r="A21" s="34" t="s">
        <v>793</v>
      </c>
      <c r="E21" s="34" t="e">
        <f t="shared" si="0"/>
        <v>#VALUE!</v>
      </c>
      <c r="F21" s="34" t="e">
        <f t="shared" si="1"/>
        <v>#VALUE!</v>
      </c>
    </row>
    <row r="22" spans="1:9">
      <c r="A22" s="34" t="s">
        <v>794</v>
      </c>
      <c r="E22" s="34" t="e">
        <f t="shared" si="0"/>
        <v>#VALUE!</v>
      </c>
      <c r="F22" s="34" t="e">
        <f t="shared" si="1"/>
        <v>#VALUE!</v>
      </c>
    </row>
    <row r="23" spans="1:9">
      <c r="A23" s="34" t="s">
        <v>795</v>
      </c>
      <c r="E23" s="34" t="e">
        <f t="shared" si="0"/>
        <v>#VALUE!</v>
      </c>
      <c r="F23" s="34" t="e">
        <f t="shared" si="1"/>
        <v>#VALUE!</v>
      </c>
    </row>
    <row r="24" spans="1:9">
      <c r="A24" s="34" t="s">
        <v>803</v>
      </c>
      <c r="E24" s="34" t="e">
        <f t="shared" si="0"/>
        <v>#VALUE!</v>
      </c>
      <c r="F24" s="34" t="e">
        <f t="shared" si="1"/>
        <v>#VALUE!</v>
      </c>
    </row>
    <row r="25" spans="1:9">
      <c r="A25" s="34" t="s">
        <v>796</v>
      </c>
      <c r="E25" s="34" t="e">
        <f t="shared" si="0"/>
        <v>#VALUE!</v>
      </c>
      <c r="F25" s="34" t="e">
        <f t="shared" si="1"/>
        <v>#VALUE!</v>
      </c>
    </row>
    <row r="26" spans="1:9">
      <c r="A26" s="34" t="s">
        <v>797</v>
      </c>
      <c r="E26" s="34" t="e">
        <f t="shared" si="0"/>
        <v>#VALUE!</v>
      </c>
      <c r="F26" s="34" t="e">
        <f t="shared" si="1"/>
        <v>#VALUE!</v>
      </c>
    </row>
    <row r="27" spans="1:9">
      <c r="A27" s="34" t="s">
        <v>804</v>
      </c>
      <c r="E27" s="34" t="str">
        <f t="shared" si="0"/>
        <v>Клапаны электромагнитные</v>
      </c>
      <c r="F27" s="34" t="str">
        <f t="shared" si="1"/>
        <v>соленоидны</v>
      </c>
    </row>
    <row r="28" spans="1:9">
      <c r="A28" s="34" t="s">
        <v>798</v>
      </c>
      <c r="E28" s="34" t="str">
        <f t="shared" si="0"/>
        <v>Электромагнитные катушки</v>
      </c>
      <c r="F28" s="34" t="str">
        <f t="shared" si="1"/>
        <v>соленоиды)</v>
      </c>
    </row>
    <row r="29" spans="1:9">
      <c r="A29" s="34" t="s">
        <v>776</v>
      </c>
      <c r="E29" s="34" t="e">
        <f t="shared" si="0"/>
        <v>#VALUE!</v>
      </c>
      <c r="F29" s="34" t="e">
        <f t="shared" si="1"/>
        <v>#VALUE!</v>
      </c>
    </row>
    <row r="30" spans="1:9">
      <c r="A30" s="64" t="s">
        <v>777</v>
      </c>
      <c r="E30" s="34" t="e">
        <f t="shared" si="0"/>
        <v>#VALUE!</v>
      </c>
      <c r="F30" s="34" t="e">
        <f t="shared" si="1"/>
        <v>#VALUE!</v>
      </c>
      <c r="I30" s="65" t="str">
        <f>HYPERLINK(,"скачть актуальную версию конфигуратора")</f>
        <v>скачть актуальную версию конфигуратора</v>
      </c>
    </row>
    <row r="31" spans="1:9">
      <c r="A31" s="34" t="s">
        <v>778</v>
      </c>
      <c r="E31" s="34" t="e">
        <f t="shared" si="0"/>
        <v>#VALUE!</v>
      </c>
      <c r="F31" s="34" t="e">
        <f t="shared" si="1"/>
        <v>#VALUE!</v>
      </c>
    </row>
    <row r="32" spans="1:9">
      <c r="A32" s="34" t="s">
        <v>758</v>
      </c>
      <c r="E32" s="34" t="e">
        <f t="shared" si="0"/>
        <v>#VALUE!</v>
      </c>
      <c r="F32" s="34" t="e">
        <f t="shared" si="1"/>
        <v>#VALUE!</v>
      </c>
    </row>
    <row r="33" spans="1:6">
      <c r="A33" s="34" t="s">
        <v>779</v>
      </c>
      <c r="E33" s="34" t="e">
        <f t="shared" si="0"/>
        <v>#VALUE!</v>
      </c>
      <c r="F33" s="34" t="e">
        <f t="shared" si="1"/>
        <v>#VALUE!</v>
      </c>
    </row>
    <row r="34" spans="1:6">
      <c r="A34" s="34" t="s">
        <v>780</v>
      </c>
      <c r="E34" s="34" t="e">
        <f t="shared" si="0"/>
        <v>#VALUE!</v>
      </c>
      <c r="F34" s="34" t="e">
        <f t="shared" si="1"/>
        <v>#VALUE!</v>
      </c>
    </row>
    <row r="35" spans="1:6">
      <c r="A35" s="34" t="s">
        <v>759</v>
      </c>
      <c r="E35" s="34" t="e">
        <f t="shared" si="0"/>
        <v>#VALUE!</v>
      </c>
      <c r="F35" s="34" t="e">
        <f t="shared" si="1"/>
        <v>#VALUE!</v>
      </c>
    </row>
    <row r="36" spans="1:6">
      <c r="A36" s="34" t="s">
        <v>781</v>
      </c>
      <c r="E36" s="34" t="e">
        <f t="shared" si="0"/>
        <v>#VALUE!</v>
      </c>
      <c r="F36" s="34" t="e">
        <f t="shared" si="1"/>
        <v>#VALUE!</v>
      </c>
    </row>
    <row r="37" spans="1:6">
      <c r="A37" s="34" t="s">
        <v>782</v>
      </c>
      <c r="E37" s="34" t="e">
        <f t="shared" si="0"/>
        <v>#VALUE!</v>
      </c>
      <c r="F37" s="34" t="e">
        <f t="shared" si="1"/>
        <v>#VALUE!</v>
      </c>
    </row>
    <row r="38" spans="1:6">
      <c r="A38" s="34" t="s">
        <v>799</v>
      </c>
      <c r="E38" s="34" t="e">
        <f t="shared" si="0"/>
        <v>#VALUE!</v>
      </c>
      <c r="F38" s="34" t="e">
        <f t="shared" si="1"/>
        <v>#VALUE!</v>
      </c>
    </row>
    <row r="39" spans="1:6">
      <c r="A39" s="34" t="s">
        <v>800</v>
      </c>
      <c r="E39" s="34" t="e">
        <f t="shared" si="0"/>
        <v>#VALUE!</v>
      </c>
      <c r="F39" s="34" t="e">
        <f t="shared" si="1"/>
        <v>#VALUE!</v>
      </c>
    </row>
    <row r="40" spans="1:6">
      <c r="A40" s="34" t="s">
        <v>801</v>
      </c>
      <c r="E40" s="34" t="e">
        <f t="shared" si="0"/>
        <v>#VALUE!</v>
      </c>
      <c r="F40" s="34" t="e">
        <f t="shared" si="1"/>
        <v>#VALUE!</v>
      </c>
    </row>
    <row r="41" spans="1:6">
      <c r="A41" s="34" t="s">
        <v>805</v>
      </c>
      <c r="E41" s="34" t="e">
        <f t="shared" si="0"/>
        <v>#VALUE!</v>
      </c>
      <c r="F41" s="34" t="e">
        <f t="shared" si="1"/>
        <v>#VALUE!</v>
      </c>
    </row>
    <row r="42" spans="1:6">
      <c r="A42" s="34" t="s">
        <v>767</v>
      </c>
      <c r="E42" s="34" t="e">
        <f t="shared" si="0"/>
        <v>#VALUE!</v>
      </c>
      <c r="F42" s="34" t="e">
        <f t="shared" si="1"/>
        <v>#VALUE!</v>
      </c>
    </row>
    <row r="43" spans="1:6">
      <c r="A43" s="34" t="s">
        <v>768</v>
      </c>
      <c r="E43" s="34" t="e">
        <f t="shared" si="0"/>
        <v>#VALUE!</v>
      </c>
      <c r="F43" s="34" t="e">
        <f t="shared" si="1"/>
        <v>#VALUE!</v>
      </c>
    </row>
    <row r="44" spans="1:6">
      <c r="A44" s="34" t="s">
        <v>802</v>
      </c>
      <c r="E44" s="34" t="e">
        <f t="shared" si="0"/>
        <v>#VALUE!</v>
      </c>
      <c r="F44" s="34" t="e">
        <f t="shared" si="1"/>
        <v>#VALUE!</v>
      </c>
    </row>
    <row r="45" spans="1:6">
      <c r="A45" s="34" t="s">
        <v>756</v>
      </c>
      <c r="E45" s="34" t="e">
        <f t="shared" si="0"/>
        <v>#VALUE!</v>
      </c>
      <c r="F45" s="34" t="e">
        <f t="shared" si="1"/>
        <v>#VALUE!</v>
      </c>
    </row>
    <row r="46" spans="1:6">
      <c r="E46" s="34" t="e">
        <f t="shared" si="0"/>
        <v>#VALUE!</v>
      </c>
      <c r="F46" s="34" t="e">
        <f t="shared" si="1"/>
        <v>#VALUE!</v>
      </c>
    </row>
    <row r="47" spans="1:6">
      <c r="A47" s="34" t="s">
        <v>810</v>
      </c>
      <c r="E47" s="34" t="e">
        <f t="shared" si="0"/>
        <v>#VALUE!</v>
      </c>
      <c r="F47" s="34" t="e">
        <f t="shared" si="1"/>
        <v>#VALUE!</v>
      </c>
    </row>
    <row r="48" spans="1:6">
      <c r="A48" s="34" t="s">
        <v>757</v>
      </c>
      <c r="E48" s="34" t="e">
        <f t="shared" si="0"/>
        <v>#VALUE!</v>
      </c>
      <c r="F48" s="34" t="e">
        <f t="shared" si="1"/>
        <v>#VALUE!</v>
      </c>
    </row>
    <row r="49" spans="1:6">
      <c r="A49" s="34" t="s">
        <v>760</v>
      </c>
      <c r="E49" s="34" t="e">
        <f t="shared" si="0"/>
        <v>#VALUE!</v>
      </c>
      <c r="F49" s="34" t="e">
        <f t="shared" si="1"/>
        <v>#VALUE!</v>
      </c>
    </row>
    <row r="50" spans="1:6">
      <c r="A50" s="34" t="s">
        <v>761</v>
      </c>
      <c r="E50" s="34" t="e">
        <f t="shared" si="0"/>
        <v>#VALUE!</v>
      </c>
      <c r="F50" s="34" t="e">
        <f t="shared" si="1"/>
        <v>#VALUE!</v>
      </c>
    </row>
    <row r="51" spans="1:6">
      <c r="A51" s="34" t="s">
        <v>762</v>
      </c>
      <c r="E51" s="34" t="e">
        <f t="shared" si="0"/>
        <v>#VALUE!</v>
      </c>
      <c r="F51" s="34" t="e">
        <f t="shared" si="1"/>
        <v>#VALUE!</v>
      </c>
    </row>
    <row r="52" spans="1:6">
      <c r="A52" s="34" t="s">
        <v>763</v>
      </c>
      <c r="E52" s="34" t="e">
        <f t="shared" si="0"/>
        <v>#VALUE!</v>
      </c>
      <c r="F52" s="34" t="e">
        <f t="shared" si="1"/>
        <v>#VALUE!</v>
      </c>
    </row>
    <row r="53" spans="1:6">
      <c r="A53" s="34" t="s">
        <v>811</v>
      </c>
      <c r="E53" s="34" t="e">
        <f t="shared" si="0"/>
        <v>#VALUE!</v>
      </c>
      <c r="F53" s="34" t="e">
        <f t="shared" si="1"/>
        <v>#VALUE!</v>
      </c>
    </row>
    <row r="54" spans="1:6">
      <c r="A54" s="34" t="s">
        <v>812</v>
      </c>
      <c r="E54" s="34" t="e">
        <f t="shared" si="0"/>
        <v>#VALUE!</v>
      </c>
      <c r="F54" s="34" t="e">
        <f t="shared" si="1"/>
        <v>#VALUE!</v>
      </c>
    </row>
    <row r="55" spans="1:6">
      <c r="A55" s="34" t="s">
        <v>813</v>
      </c>
      <c r="E55" s="34" t="e">
        <f t="shared" si="0"/>
        <v>#VALUE!</v>
      </c>
      <c r="F55" s="34" t="e">
        <f t="shared" si="1"/>
        <v>#VALUE!</v>
      </c>
    </row>
    <row r="56" spans="1:6">
      <c r="A56" s="34" t="s">
        <v>814</v>
      </c>
      <c r="E56" s="34" t="e">
        <f t="shared" si="0"/>
        <v>#VALUE!</v>
      </c>
      <c r="F56" s="34" t="e">
        <f t="shared" si="1"/>
        <v>#VALUE!</v>
      </c>
    </row>
    <row r="57" spans="1:6">
      <c r="A57" s="34" t="s">
        <v>815</v>
      </c>
      <c r="E57" s="34" t="e">
        <f t="shared" si="0"/>
        <v>#VALUE!</v>
      </c>
      <c r="F57" s="34" t="e">
        <f t="shared" si="1"/>
        <v>#VALUE!</v>
      </c>
    </row>
    <row r="58" spans="1:6">
      <c r="E58" s="34" t="e">
        <f t="shared" si="0"/>
        <v>#VALUE!</v>
      </c>
      <c r="F58" s="34" t="e">
        <f t="shared" si="1"/>
        <v>#VALUE!</v>
      </c>
    </row>
    <row r="59" spans="1:6">
      <c r="A59" s="34" t="s">
        <v>764</v>
      </c>
      <c r="E59" s="34" t="e">
        <f t="shared" si="0"/>
        <v>#VALUE!</v>
      </c>
      <c r="F59" s="34" t="e">
        <f t="shared" si="1"/>
        <v>#VALUE!</v>
      </c>
    </row>
    <row r="60" spans="1:6">
      <c r="E60" s="34" t="e">
        <f t="shared" si="0"/>
        <v>#VALUE!</v>
      </c>
      <c r="F60" s="34" t="e">
        <f t="shared" si="1"/>
        <v>#VALUE!</v>
      </c>
    </row>
    <row r="61" spans="1:6">
      <c r="A61" s="34" t="s">
        <v>761</v>
      </c>
      <c r="E61" s="34" t="e">
        <f t="shared" si="0"/>
        <v>#VALUE!</v>
      </c>
      <c r="F61" s="34" t="e">
        <f t="shared" si="1"/>
        <v>#VALUE!</v>
      </c>
    </row>
    <row r="62" spans="1:6">
      <c r="A62" s="34" t="s">
        <v>737</v>
      </c>
      <c r="E62" s="34" t="e">
        <f t="shared" si="0"/>
        <v>#VALUE!</v>
      </c>
      <c r="F62" s="34" t="e">
        <f t="shared" si="1"/>
        <v>#VALUE!</v>
      </c>
    </row>
    <row r="63" spans="1:6">
      <c r="E63" s="34" t="e">
        <f t="shared" si="0"/>
        <v>#VALUE!</v>
      </c>
      <c r="F63" s="34" t="e">
        <f t="shared" si="1"/>
        <v>#VALUE!</v>
      </c>
    </row>
    <row r="64" spans="1:6">
      <c r="E64" s="34" t="e">
        <f t="shared" si="0"/>
        <v>#VALUE!</v>
      </c>
      <c r="F64" s="34" t="e">
        <f t="shared" si="1"/>
        <v>#VALUE!</v>
      </c>
    </row>
    <row r="65" spans="1:6">
      <c r="E65" s="34" t="e">
        <f t="shared" si="0"/>
        <v>#VALUE!</v>
      </c>
      <c r="F65" s="34" t="e">
        <f t="shared" si="1"/>
        <v>#VALUE!</v>
      </c>
    </row>
    <row r="66" spans="1:6">
      <c r="A66" s="34" t="s">
        <v>765</v>
      </c>
      <c r="E66" s="34" t="e">
        <f t="shared" ref="E66:E89" si="2">MID(A66,1,FIND("(",A66,1)-2)</f>
        <v>#VALUE!</v>
      </c>
      <c r="F66" s="34" t="e">
        <f t="shared" ref="F66:F89" si="3">MID(A66,FIND("(",A66,1)+1,10)</f>
        <v>#VALUE!</v>
      </c>
    </row>
    <row r="67" spans="1:6">
      <c r="E67" s="34" t="e">
        <f t="shared" si="2"/>
        <v>#VALUE!</v>
      </c>
      <c r="F67" s="34" t="e">
        <f t="shared" si="3"/>
        <v>#VALUE!</v>
      </c>
    </row>
    <row r="68" spans="1:6">
      <c r="A68" s="34" t="s">
        <v>816</v>
      </c>
      <c r="E68" s="34" t="str">
        <f t="shared" si="2"/>
        <v>Каталог «Пневмоцилиндры и монтажные элементы»</v>
      </c>
      <c r="F68" s="34" t="str">
        <f t="shared" si="3"/>
        <v>развороты,</v>
      </c>
    </row>
    <row r="69" spans="1:6">
      <c r="E69" s="34" t="e">
        <f t="shared" si="2"/>
        <v>#VALUE!</v>
      </c>
      <c r="F69" s="34" t="e">
        <f t="shared" si="3"/>
        <v>#VALUE!</v>
      </c>
    </row>
    <row r="70" spans="1:6">
      <c r="A70" s="34" t="s">
        <v>817</v>
      </c>
      <c r="E70" s="34" t="str">
        <f t="shared" si="2"/>
        <v>Каталог «Пневмоцилиндры и монтажные элементы»</v>
      </c>
      <c r="F70" s="34" t="str">
        <f t="shared" si="3"/>
        <v>постраничн</v>
      </c>
    </row>
    <row r="71" spans="1:6">
      <c r="E71" s="34" t="e">
        <f t="shared" si="2"/>
        <v>#VALUE!</v>
      </c>
      <c r="F71" s="34" t="e">
        <f t="shared" si="3"/>
        <v>#VALUE!</v>
      </c>
    </row>
    <row r="72" spans="1:6">
      <c r="A72" s="34" t="s">
        <v>818</v>
      </c>
      <c r="E72" s="34" t="str">
        <f t="shared" si="2"/>
        <v>Каталог «Компоненты пневмоавтоматики»: блоки подготовки воздуха, пневмораспределители, пневмотрубка, фитинги</v>
      </c>
      <c r="F72" s="34" t="str">
        <f t="shared" si="3"/>
        <v>развороты,</v>
      </c>
    </row>
    <row r="73" spans="1:6">
      <c r="E73" s="34" t="e">
        <f t="shared" si="2"/>
        <v>#VALUE!</v>
      </c>
      <c r="F73" s="34" t="e">
        <f t="shared" si="3"/>
        <v>#VALUE!</v>
      </c>
    </row>
    <row r="74" spans="1:6">
      <c r="A74" s="34" t="s">
        <v>819</v>
      </c>
      <c r="E74" s="34" t="str">
        <f t="shared" si="2"/>
        <v>Каталог «Компоненты пневмоавтоматики»: блоки подготовки воздуха, пневмораспределители, пневмотрубка, фитинги</v>
      </c>
      <c r="F74" s="34" t="str">
        <f t="shared" si="3"/>
        <v>постраничн</v>
      </c>
    </row>
    <row r="75" spans="1:6">
      <c r="E75" s="34" t="e">
        <f t="shared" si="2"/>
        <v>#VALUE!</v>
      </c>
      <c r="F75" s="34" t="e">
        <f t="shared" si="3"/>
        <v>#VALUE!</v>
      </c>
    </row>
    <row r="76" spans="1:6">
      <c r="A76" s="34" t="s">
        <v>820</v>
      </c>
      <c r="E76" s="34" t="str">
        <f t="shared" si="2"/>
        <v>Каталог «Запорная арматура, арматура и приводы KIPVALVE 2025»</v>
      </c>
      <c r="F76" s="34" t="str">
        <f t="shared" si="3"/>
        <v>20.02.2025</v>
      </c>
    </row>
    <row r="77" spans="1:6">
      <c r="E77" s="34" t="e">
        <f t="shared" si="2"/>
        <v>#VALUE!</v>
      </c>
      <c r="F77" s="34" t="e">
        <f t="shared" si="3"/>
        <v>#VALUE!</v>
      </c>
    </row>
    <row r="78" spans="1:6">
      <c r="A78" s="34" t="s">
        <v>821</v>
      </c>
      <c r="E78" s="34" t="str">
        <f t="shared" si="2"/>
        <v>Каталог «Фитинги KIPVALVE»</v>
      </c>
      <c r="F78" s="34" t="str">
        <f t="shared" si="3"/>
        <v>28.04.2025</v>
      </c>
    </row>
    <row r="79" spans="1:6">
      <c r="E79" s="34" t="e">
        <f t="shared" si="2"/>
        <v>#VALUE!</v>
      </c>
      <c r="F79" s="34" t="e">
        <f t="shared" si="3"/>
        <v>#VALUE!</v>
      </c>
    </row>
    <row r="80" spans="1:6">
      <c r="E80" s="34" t="e">
        <f t="shared" si="2"/>
        <v>#VALUE!</v>
      </c>
      <c r="F80" s="34" t="e">
        <f t="shared" si="3"/>
        <v>#VALUE!</v>
      </c>
    </row>
    <row r="81" spans="1:6">
      <c r="A81" s="34" t="s">
        <v>822</v>
      </c>
      <c r="E81" s="34" t="e">
        <f t="shared" si="2"/>
        <v>#VALUE!</v>
      </c>
      <c r="F81" s="34" t="e">
        <f t="shared" si="3"/>
        <v>#VALUE!</v>
      </c>
    </row>
    <row r="82" spans="1:6">
      <c r="E82" s="34" t="e">
        <f t="shared" si="2"/>
        <v>#VALUE!</v>
      </c>
      <c r="F82" s="34" t="e">
        <f t="shared" si="3"/>
        <v>#VALUE!</v>
      </c>
    </row>
    <row r="83" spans="1:6">
      <c r="A83" s="34" t="s">
        <v>823</v>
      </c>
      <c r="E83" s="34" t="str">
        <f t="shared" si="2"/>
        <v>Плакат «Фитинги KIPVALVE» формат А3, ч/б иллюстрации</v>
      </c>
      <c r="F83" s="34" t="str">
        <f t="shared" si="3"/>
        <v>28.04.2025</v>
      </c>
    </row>
    <row r="84" spans="1:6">
      <c r="E84" s="34" t="e">
        <f t="shared" si="2"/>
        <v>#VALUE!</v>
      </c>
      <c r="F84" s="34" t="e">
        <f t="shared" si="3"/>
        <v>#VALUE!</v>
      </c>
    </row>
    <row r="85" spans="1:6">
      <c r="A85" s="34" t="s">
        <v>824</v>
      </c>
      <c r="E85" s="34" t="str">
        <f t="shared" si="2"/>
        <v>Плакат «Фитинги KIPVALVE» формат А3, с фото</v>
      </c>
      <c r="F85" s="34" t="str">
        <f t="shared" si="3"/>
        <v>28.04.2025</v>
      </c>
    </row>
    <row r="86" spans="1:6">
      <c r="E86" s="34" t="e">
        <f t="shared" si="2"/>
        <v>#VALUE!</v>
      </c>
      <c r="F86" s="34" t="e">
        <f t="shared" si="3"/>
        <v>#VALUE!</v>
      </c>
    </row>
    <row r="87" spans="1:6">
      <c r="A87" s="34" t="s">
        <v>825</v>
      </c>
      <c r="E87" s="34" t="str">
        <f t="shared" si="2"/>
        <v>Плакат «Фитинги и трубка KIPVALVE версия 2» формат А1</v>
      </c>
      <c r="F87" s="34" t="str">
        <f t="shared" si="3"/>
        <v>01.09.2025</v>
      </c>
    </row>
    <row r="88" spans="1:6">
      <c r="E88" s="34" t="e">
        <f t="shared" si="2"/>
        <v>#VALUE!</v>
      </c>
      <c r="F88" s="34" t="e">
        <f t="shared" si="3"/>
        <v>#VALUE!</v>
      </c>
    </row>
    <row r="89" spans="1:6">
      <c r="E89" s="34" t="e">
        <f t="shared" si="2"/>
        <v>#VALUE!</v>
      </c>
      <c r="F89" s="34" t="e">
        <f t="shared" si="3"/>
        <v>#VALUE!</v>
      </c>
    </row>
    <row r="90" spans="1:6">
      <c r="A90" s="34" t="s">
        <v>766</v>
      </c>
      <c r="E90" s="34" t="e">
        <f>MID(#REF!,1,FIND("(",#REF!,1)-2)</f>
        <v>#REF!</v>
      </c>
      <c r="F90" s="34" t="e">
        <f>MID(#REF!,FIND("(",#REF!,1)+1,10)</f>
        <v>#REF!</v>
      </c>
    </row>
    <row r="91" spans="1:6">
      <c r="E91" s="34" t="e">
        <f>MID(#REF!,1,FIND("(",#REF!,1)-2)</f>
        <v>#REF!</v>
      </c>
      <c r="F91" s="34" t="e">
        <f>MID(#REF!,FIND("(",#REF!,1)+1,10)</f>
        <v>#REF!</v>
      </c>
    </row>
    <row r="92" spans="1:6">
      <c r="A92" s="34" t="s">
        <v>826</v>
      </c>
    </row>
    <row r="94" spans="1:6">
      <c r="A94" s="34" t="s">
        <v>827</v>
      </c>
    </row>
    <row r="96" spans="1:6">
      <c r="A96" s="34" t="s">
        <v>828</v>
      </c>
    </row>
    <row r="98" spans="1:1">
      <c r="A98" s="34" t="s">
        <v>806</v>
      </c>
    </row>
    <row r="100" spans="1:1">
      <c r="A100" s="34" t="s">
        <v>807</v>
      </c>
    </row>
    <row r="102" spans="1:1">
      <c r="A102" s="34" t="s">
        <v>769</v>
      </c>
    </row>
    <row r="104" spans="1:1">
      <c r="A104" s="34" t="s">
        <v>770</v>
      </c>
    </row>
    <row r="106" spans="1:1">
      <c r="A106" s="34" t="s">
        <v>808</v>
      </c>
    </row>
    <row r="108" spans="1:1">
      <c r="A108" s="34" t="s">
        <v>773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4"/>
  <dimension ref="A1:Z659"/>
  <sheetViews>
    <sheetView topLeftCell="AA1" zoomScale="80" zoomScaleNormal="80" workbookViewId="0">
      <selection activeCell="Z1" sqref="A1:Z1048576"/>
    </sheetView>
  </sheetViews>
  <sheetFormatPr defaultColWidth="8.85546875" defaultRowHeight="15"/>
  <cols>
    <col min="1" max="1" width="22.7109375" style="34" hidden="1" customWidth="1"/>
    <col min="2" max="2" width="9.140625" style="34" hidden="1" customWidth="1"/>
    <col min="3" max="3" width="8.42578125" style="34" hidden="1" customWidth="1"/>
    <col min="4" max="4" width="17.28515625" style="34" hidden="1" customWidth="1"/>
    <col min="5" max="5" width="26.7109375" style="34" hidden="1" customWidth="1"/>
    <col min="6" max="6" width="41.7109375" style="34" hidden="1" customWidth="1"/>
    <col min="7" max="7" width="25.42578125" style="34" hidden="1" customWidth="1"/>
    <col min="8" max="8" width="11.85546875" style="34" hidden="1" customWidth="1"/>
    <col min="9" max="9" width="11.140625" style="34" hidden="1" customWidth="1"/>
    <col min="10" max="10" width="10.140625" style="34" hidden="1" customWidth="1"/>
    <col min="11" max="26" width="8.85546875" style="34" hidden="1" customWidth="1"/>
  </cols>
  <sheetData>
    <row r="1" spans="1:11">
      <c r="A1" s="34" t="s">
        <v>572</v>
      </c>
      <c r="B1" s="34" t="s">
        <v>63</v>
      </c>
      <c r="C1" s="34" t="s">
        <v>61</v>
      </c>
      <c r="D1" s="34" t="s">
        <v>99</v>
      </c>
      <c r="E1" s="34" t="s">
        <v>100</v>
      </c>
      <c r="F1" s="34" t="s">
        <v>627</v>
      </c>
      <c r="G1" s="34" t="s">
        <v>80</v>
      </c>
      <c r="H1" s="34" t="s">
        <v>102</v>
      </c>
      <c r="I1" s="34" t="s">
        <v>103</v>
      </c>
      <c r="J1" s="34" t="s">
        <v>104</v>
      </c>
      <c r="K1" s="34" t="s">
        <v>829</v>
      </c>
    </row>
    <row r="2" spans="1:11">
      <c r="A2" s="34" t="s">
        <v>41</v>
      </c>
      <c r="B2" s="34" t="s">
        <v>18</v>
      </c>
      <c r="C2" s="34">
        <v>32</v>
      </c>
      <c r="D2" s="34" t="s">
        <v>10</v>
      </c>
      <c r="E2" s="34" t="s">
        <v>11</v>
      </c>
      <c r="F2" s="34" t="s">
        <v>727</v>
      </c>
      <c r="G2" s="34" t="s">
        <v>728</v>
      </c>
      <c r="H2" s="34">
        <v>2420</v>
      </c>
      <c r="I2" s="34">
        <v>4</v>
      </c>
      <c r="J2" s="34">
        <v>2</v>
      </c>
    </row>
    <row r="3" spans="1:11">
      <c r="A3" s="34" t="s">
        <v>162</v>
      </c>
      <c r="B3" s="34" t="s">
        <v>18</v>
      </c>
      <c r="C3" s="34">
        <v>32</v>
      </c>
      <c r="D3" s="34" t="s">
        <v>10</v>
      </c>
      <c r="E3" s="34" t="s">
        <v>11</v>
      </c>
      <c r="F3" s="34" t="s">
        <v>727</v>
      </c>
      <c r="G3" s="34" t="s">
        <v>729</v>
      </c>
      <c r="H3" s="34">
        <v>3940</v>
      </c>
      <c r="I3" s="34">
        <v>6</v>
      </c>
      <c r="J3" s="34">
        <v>4</v>
      </c>
    </row>
    <row r="4" spans="1:11">
      <c r="A4" s="34" t="s">
        <v>163</v>
      </c>
      <c r="B4" s="34" t="s">
        <v>18</v>
      </c>
      <c r="C4" s="34">
        <v>32</v>
      </c>
      <c r="D4" s="34" t="s">
        <v>10</v>
      </c>
      <c r="E4" s="34" t="s">
        <v>738</v>
      </c>
      <c r="F4" s="34" t="s">
        <v>727</v>
      </c>
      <c r="G4" s="34" t="s">
        <v>728</v>
      </c>
      <c r="H4" s="34">
        <v>3550</v>
      </c>
      <c r="I4" s="34">
        <v>4</v>
      </c>
      <c r="J4" s="34">
        <v>4</v>
      </c>
    </row>
    <row r="5" spans="1:11">
      <c r="A5" s="34" t="s">
        <v>164</v>
      </c>
      <c r="B5" s="34" t="s">
        <v>18</v>
      </c>
      <c r="C5" s="34">
        <v>32</v>
      </c>
      <c r="D5" s="34" t="s">
        <v>10</v>
      </c>
      <c r="E5" s="34" t="s">
        <v>738</v>
      </c>
      <c r="F5" s="34" t="s">
        <v>727</v>
      </c>
      <c r="G5" s="34" t="s">
        <v>729</v>
      </c>
      <c r="H5" s="34">
        <v>5890</v>
      </c>
      <c r="I5" s="34">
        <v>8</v>
      </c>
      <c r="J5" s="34">
        <v>6</v>
      </c>
    </row>
    <row r="6" spans="1:11">
      <c r="A6" s="34" t="s">
        <v>165</v>
      </c>
      <c r="B6" s="34" t="s">
        <v>18</v>
      </c>
      <c r="C6" s="34">
        <v>32</v>
      </c>
      <c r="D6" s="34" t="s">
        <v>16</v>
      </c>
      <c r="E6" s="34" t="s">
        <v>11</v>
      </c>
      <c r="F6" s="34" t="s">
        <v>727</v>
      </c>
      <c r="G6" s="34" t="s">
        <v>728</v>
      </c>
      <c r="H6" s="34">
        <v>2490</v>
      </c>
      <c r="I6" s="34">
        <v>4</v>
      </c>
      <c r="J6" s="34">
        <v>2</v>
      </c>
    </row>
    <row r="7" spans="1:11">
      <c r="A7" s="34" t="s">
        <v>166</v>
      </c>
      <c r="B7" s="34" t="s">
        <v>18</v>
      </c>
      <c r="C7" s="34">
        <v>32</v>
      </c>
      <c r="D7" s="34" t="s">
        <v>16</v>
      </c>
      <c r="E7" s="34" t="s">
        <v>11</v>
      </c>
      <c r="F7" s="34" t="s">
        <v>727</v>
      </c>
      <c r="G7" s="34" t="s">
        <v>729</v>
      </c>
      <c r="H7" s="34">
        <v>4000</v>
      </c>
      <c r="I7" s="34">
        <v>6</v>
      </c>
      <c r="J7" s="34">
        <v>4</v>
      </c>
    </row>
    <row r="8" spans="1:11">
      <c r="A8" s="34" t="s">
        <v>167</v>
      </c>
      <c r="B8" s="34" t="s">
        <v>18</v>
      </c>
      <c r="C8" s="34">
        <v>32</v>
      </c>
      <c r="D8" s="34" t="s">
        <v>16</v>
      </c>
      <c r="E8" s="34" t="s">
        <v>738</v>
      </c>
      <c r="F8" s="34" t="s">
        <v>727</v>
      </c>
      <c r="G8" s="34" t="s">
        <v>728</v>
      </c>
      <c r="H8" s="34">
        <v>3680</v>
      </c>
      <c r="I8" s="34">
        <v>4</v>
      </c>
      <c r="J8" s="34">
        <v>4</v>
      </c>
    </row>
    <row r="9" spans="1:11">
      <c r="A9" s="34" t="s">
        <v>168</v>
      </c>
      <c r="B9" s="34" t="s">
        <v>18</v>
      </c>
      <c r="C9" s="34">
        <v>32</v>
      </c>
      <c r="D9" s="34" t="s">
        <v>16</v>
      </c>
      <c r="E9" s="34" t="s">
        <v>738</v>
      </c>
      <c r="F9" s="34" t="s">
        <v>727</v>
      </c>
      <c r="G9" s="34" t="s">
        <v>729</v>
      </c>
      <c r="H9" s="34">
        <v>6090</v>
      </c>
      <c r="I9" s="34">
        <v>8</v>
      </c>
      <c r="J9" s="34">
        <v>6</v>
      </c>
    </row>
    <row r="10" spans="1:11">
      <c r="A10" s="34" t="s">
        <v>42</v>
      </c>
      <c r="B10" s="34" t="s">
        <v>18</v>
      </c>
      <c r="C10" s="34">
        <v>40</v>
      </c>
      <c r="D10" s="34" t="s">
        <v>10</v>
      </c>
      <c r="E10" s="34" t="s">
        <v>11</v>
      </c>
      <c r="F10" s="34" t="s">
        <v>727</v>
      </c>
      <c r="G10" s="34" t="s">
        <v>728</v>
      </c>
      <c r="H10" s="34">
        <v>3040</v>
      </c>
      <c r="I10" s="34">
        <v>6</v>
      </c>
      <c r="J10" s="34">
        <v>4</v>
      </c>
    </row>
    <row r="11" spans="1:11">
      <c r="A11" s="34" t="s">
        <v>169</v>
      </c>
      <c r="B11" s="34" t="s">
        <v>18</v>
      </c>
      <c r="C11" s="34">
        <v>40</v>
      </c>
      <c r="D11" s="34" t="s">
        <v>10</v>
      </c>
      <c r="E11" s="34" t="s">
        <v>11</v>
      </c>
      <c r="F11" s="34" t="s">
        <v>727</v>
      </c>
      <c r="G11" s="34" t="s">
        <v>729</v>
      </c>
      <c r="H11" s="34">
        <v>4440</v>
      </c>
      <c r="I11" s="34">
        <v>8</v>
      </c>
      <c r="J11" s="34">
        <v>6</v>
      </c>
    </row>
    <row r="12" spans="1:11">
      <c r="A12" s="34" t="s">
        <v>170</v>
      </c>
      <c r="B12" s="34" t="s">
        <v>18</v>
      </c>
      <c r="C12" s="34">
        <v>40</v>
      </c>
      <c r="D12" s="34" t="s">
        <v>10</v>
      </c>
      <c r="E12" s="34" t="s">
        <v>738</v>
      </c>
      <c r="F12" s="34" t="s">
        <v>727</v>
      </c>
      <c r="G12" s="34" t="s">
        <v>728</v>
      </c>
      <c r="H12" s="34">
        <v>4590</v>
      </c>
      <c r="I12" s="34">
        <v>6</v>
      </c>
      <c r="J12" s="34">
        <v>4</v>
      </c>
    </row>
    <row r="13" spans="1:11">
      <c r="A13" s="34" t="s">
        <v>171</v>
      </c>
      <c r="B13" s="34" t="s">
        <v>18</v>
      </c>
      <c r="C13" s="34">
        <v>40</v>
      </c>
      <c r="D13" s="34" t="s">
        <v>10</v>
      </c>
      <c r="E13" s="34" t="s">
        <v>738</v>
      </c>
      <c r="F13" s="34" t="s">
        <v>727</v>
      </c>
      <c r="G13" s="34" t="s">
        <v>729</v>
      </c>
      <c r="H13" s="34">
        <v>6760</v>
      </c>
      <c r="I13" s="34">
        <v>10</v>
      </c>
      <c r="J13" s="34">
        <v>8</v>
      </c>
    </row>
    <row r="14" spans="1:11">
      <c r="A14" s="34" t="s">
        <v>172</v>
      </c>
      <c r="B14" s="34" t="s">
        <v>18</v>
      </c>
      <c r="C14" s="34">
        <v>40</v>
      </c>
      <c r="D14" s="34" t="s">
        <v>16</v>
      </c>
      <c r="E14" s="34" t="s">
        <v>11</v>
      </c>
      <c r="F14" s="34" t="s">
        <v>727</v>
      </c>
      <c r="G14" s="34" t="s">
        <v>728</v>
      </c>
      <c r="H14" s="34">
        <v>3110</v>
      </c>
      <c r="I14" s="34">
        <v>6</v>
      </c>
      <c r="J14" s="34">
        <v>4</v>
      </c>
    </row>
    <row r="15" spans="1:11">
      <c r="A15" s="34" t="s">
        <v>173</v>
      </c>
      <c r="B15" s="34" t="s">
        <v>18</v>
      </c>
      <c r="C15" s="34">
        <v>40</v>
      </c>
      <c r="D15" s="34" t="s">
        <v>16</v>
      </c>
      <c r="E15" s="34" t="s">
        <v>11</v>
      </c>
      <c r="F15" s="34" t="s">
        <v>727</v>
      </c>
      <c r="G15" s="34" t="s">
        <v>729</v>
      </c>
      <c r="H15" s="34">
        <v>4470</v>
      </c>
      <c r="I15" s="34">
        <v>8</v>
      </c>
      <c r="J15" s="34">
        <v>6</v>
      </c>
    </row>
    <row r="16" spans="1:11">
      <c r="A16" s="34" t="s">
        <v>174</v>
      </c>
      <c r="B16" s="34" t="s">
        <v>18</v>
      </c>
      <c r="C16" s="34">
        <v>40</v>
      </c>
      <c r="D16" s="34" t="s">
        <v>16</v>
      </c>
      <c r="E16" s="34" t="s">
        <v>738</v>
      </c>
      <c r="F16" s="34" t="s">
        <v>727</v>
      </c>
      <c r="G16" s="34" t="s">
        <v>728</v>
      </c>
      <c r="H16" s="34">
        <v>4740</v>
      </c>
      <c r="I16" s="34">
        <v>6</v>
      </c>
      <c r="J16" s="34">
        <v>4</v>
      </c>
    </row>
    <row r="17" spans="1:10">
      <c r="A17" s="34" t="s">
        <v>175</v>
      </c>
      <c r="B17" s="34" t="s">
        <v>18</v>
      </c>
      <c r="C17" s="34">
        <v>40</v>
      </c>
      <c r="D17" s="34" t="s">
        <v>16</v>
      </c>
      <c r="E17" s="34" t="s">
        <v>738</v>
      </c>
      <c r="F17" s="34" t="s">
        <v>727</v>
      </c>
      <c r="G17" s="34" t="s">
        <v>729</v>
      </c>
      <c r="H17" s="34">
        <v>6940</v>
      </c>
      <c r="I17" s="34">
        <v>10</v>
      </c>
      <c r="J17" s="34">
        <v>8</v>
      </c>
    </row>
    <row r="18" spans="1:10">
      <c r="A18" s="34" t="s">
        <v>43</v>
      </c>
      <c r="B18" s="34" t="s">
        <v>18</v>
      </c>
      <c r="C18" s="34">
        <v>50</v>
      </c>
      <c r="D18" s="34" t="s">
        <v>10</v>
      </c>
      <c r="E18" s="34" t="s">
        <v>11</v>
      </c>
      <c r="F18" s="34" t="s">
        <v>727</v>
      </c>
      <c r="G18" s="34" t="s">
        <v>728</v>
      </c>
      <c r="H18" s="34">
        <v>3730</v>
      </c>
      <c r="I18" s="34">
        <v>6</v>
      </c>
      <c r="J18" s="34">
        <v>4</v>
      </c>
    </row>
    <row r="19" spans="1:10">
      <c r="A19" s="34" t="s">
        <v>176</v>
      </c>
      <c r="B19" s="34" t="s">
        <v>18</v>
      </c>
      <c r="C19" s="34">
        <v>50</v>
      </c>
      <c r="D19" s="34" t="s">
        <v>10</v>
      </c>
      <c r="E19" s="34" t="s">
        <v>11</v>
      </c>
      <c r="F19" s="34" t="s">
        <v>727</v>
      </c>
      <c r="G19" s="34" t="s">
        <v>729</v>
      </c>
      <c r="H19" s="34">
        <v>5660</v>
      </c>
      <c r="I19" s="34">
        <v>12</v>
      </c>
      <c r="J19" s="34">
        <v>8</v>
      </c>
    </row>
    <row r="20" spans="1:10">
      <c r="A20" s="34" t="s">
        <v>177</v>
      </c>
      <c r="B20" s="34" t="s">
        <v>18</v>
      </c>
      <c r="C20" s="34">
        <v>50</v>
      </c>
      <c r="D20" s="34" t="s">
        <v>10</v>
      </c>
      <c r="E20" s="34" t="s">
        <v>738</v>
      </c>
      <c r="F20" s="34" t="s">
        <v>727</v>
      </c>
      <c r="G20" s="34" t="s">
        <v>728</v>
      </c>
      <c r="H20" s="34">
        <v>5500</v>
      </c>
      <c r="I20" s="34">
        <v>6</v>
      </c>
      <c r="J20" s="34">
        <v>4</v>
      </c>
    </row>
    <row r="21" spans="1:10">
      <c r="A21" s="34" t="s">
        <v>178</v>
      </c>
      <c r="B21" s="34" t="s">
        <v>18</v>
      </c>
      <c r="C21" s="34">
        <v>50</v>
      </c>
      <c r="D21" s="34" t="s">
        <v>10</v>
      </c>
      <c r="E21" s="34" t="s">
        <v>738</v>
      </c>
      <c r="F21" s="34" t="s">
        <v>727</v>
      </c>
      <c r="G21" s="34" t="s">
        <v>729</v>
      </c>
      <c r="H21" s="34">
        <v>8520</v>
      </c>
      <c r="I21" s="34">
        <v>18</v>
      </c>
      <c r="J21" s="34">
        <v>14</v>
      </c>
    </row>
    <row r="22" spans="1:10">
      <c r="A22" s="34" t="s">
        <v>179</v>
      </c>
      <c r="B22" s="34" t="s">
        <v>18</v>
      </c>
      <c r="C22" s="34">
        <v>50</v>
      </c>
      <c r="D22" s="34" t="s">
        <v>16</v>
      </c>
      <c r="E22" s="34" t="s">
        <v>11</v>
      </c>
      <c r="F22" s="34" t="s">
        <v>727</v>
      </c>
      <c r="G22" s="34" t="s">
        <v>728</v>
      </c>
      <c r="H22" s="34">
        <v>3800</v>
      </c>
      <c r="I22" s="34">
        <v>6</v>
      </c>
      <c r="J22" s="34">
        <v>4</v>
      </c>
    </row>
    <row r="23" spans="1:10">
      <c r="A23" s="34" t="s">
        <v>180</v>
      </c>
      <c r="B23" s="34" t="s">
        <v>18</v>
      </c>
      <c r="C23" s="34">
        <v>50</v>
      </c>
      <c r="D23" s="34" t="s">
        <v>16</v>
      </c>
      <c r="E23" s="34" t="s">
        <v>11</v>
      </c>
      <c r="F23" s="34" t="s">
        <v>727</v>
      </c>
      <c r="G23" s="34" t="s">
        <v>729</v>
      </c>
      <c r="H23" s="34">
        <v>5620</v>
      </c>
      <c r="I23" s="34">
        <v>12</v>
      </c>
      <c r="J23" s="34">
        <v>8</v>
      </c>
    </row>
    <row r="24" spans="1:10">
      <c r="A24" s="34" t="s">
        <v>181</v>
      </c>
      <c r="B24" s="34" t="s">
        <v>18</v>
      </c>
      <c r="C24" s="34">
        <v>50</v>
      </c>
      <c r="D24" s="34" t="s">
        <v>16</v>
      </c>
      <c r="E24" s="34" t="s">
        <v>738</v>
      </c>
      <c r="F24" s="34" t="s">
        <v>727</v>
      </c>
      <c r="G24" s="34" t="s">
        <v>728</v>
      </c>
      <c r="H24" s="34">
        <v>5690</v>
      </c>
      <c r="I24" s="34">
        <v>6</v>
      </c>
      <c r="J24" s="34">
        <v>4</v>
      </c>
    </row>
    <row r="25" spans="1:10">
      <c r="A25" s="34" t="s">
        <v>182</v>
      </c>
      <c r="B25" s="34" t="s">
        <v>18</v>
      </c>
      <c r="C25" s="34">
        <v>50</v>
      </c>
      <c r="D25" s="34" t="s">
        <v>16</v>
      </c>
      <c r="E25" s="34" t="s">
        <v>738</v>
      </c>
      <c r="F25" s="34" t="s">
        <v>727</v>
      </c>
      <c r="G25" s="34" t="s">
        <v>729</v>
      </c>
      <c r="H25" s="34">
        <v>8720</v>
      </c>
      <c r="I25" s="34">
        <v>18</v>
      </c>
      <c r="J25" s="34">
        <v>14</v>
      </c>
    </row>
    <row r="26" spans="1:10">
      <c r="A26" s="34" t="s">
        <v>44</v>
      </c>
      <c r="B26" s="34" t="s">
        <v>18</v>
      </c>
      <c r="C26" s="34">
        <v>63</v>
      </c>
      <c r="D26" s="34" t="s">
        <v>10</v>
      </c>
      <c r="E26" s="34" t="s">
        <v>11</v>
      </c>
      <c r="F26" s="34" t="s">
        <v>727</v>
      </c>
      <c r="G26" s="34" t="s">
        <v>728</v>
      </c>
      <c r="H26" s="34">
        <v>4250</v>
      </c>
      <c r="I26" s="34">
        <v>6</v>
      </c>
      <c r="J26" s="34">
        <v>4</v>
      </c>
    </row>
    <row r="27" spans="1:10">
      <c r="A27" s="34" t="s">
        <v>183</v>
      </c>
      <c r="B27" s="34" t="s">
        <v>18</v>
      </c>
      <c r="C27" s="34">
        <v>63</v>
      </c>
      <c r="D27" s="34" t="s">
        <v>10</v>
      </c>
      <c r="E27" s="34" t="s">
        <v>11</v>
      </c>
      <c r="F27" s="34" t="s">
        <v>727</v>
      </c>
      <c r="G27" s="34" t="s">
        <v>729</v>
      </c>
      <c r="H27" s="34">
        <v>6780</v>
      </c>
      <c r="I27" s="34">
        <v>12</v>
      </c>
      <c r="J27" s="34">
        <v>8</v>
      </c>
    </row>
    <row r="28" spans="1:10">
      <c r="A28" s="34" t="s">
        <v>184</v>
      </c>
      <c r="B28" s="34" t="s">
        <v>18</v>
      </c>
      <c r="C28" s="34">
        <v>63</v>
      </c>
      <c r="D28" s="34" t="s">
        <v>10</v>
      </c>
      <c r="E28" s="34" t="s">
        <v>738</v>
      </c>
      <c r="F28" s="34" t="s">
        <v>727</v>
      </c>
      <c r="G28" s="34" t="s">
        <v>728</v>
      </c>
      <c r="H28" s="34">
        <v>6490</v>
      </c>
      <c r="I28" s="34">
        <v>8</v>
      </c>
      <c r="J28" s="34">
        <v>4</v>
      </c>
    </row>
    <row r="29" spans="1:10">
      <c r="A29" s="34" t="s">
        <v>185</v>
      </c>
      <c r="B29" s="34" t="s">
        <v>18</v>
      </c>
      <c r="C29" s="34">
        <v>63</v>
      </c>
      <c r="D29" s="34" t="s">
        <v>10</v>
      </c>
      <c r="E29" s="34" t="s">
        <v>738</v>
      </c>
      <c r="F29" s="34" t="s">
        <v>727</v>
      </c>
      <c r="G29" s="34" t="s">
        <v>729</v>
      </c>
      <c r="H29" s="34">
        <v>10500</v>
      </c>
      <c r="I29" s="34">
        <v>18</v>
      </c>
      <c r="J29" s="34">
        <v>14</v>
      </c>
    </row>
    <row r="30" spans="1:10">
      <c r="A30" s="34" t="s">
        <v>186</v>
      </c>
      <c r="B30" s="34" t="s">
        <v>18</v>
      </c>
      <c r="C30" s="34">
        <v>63</v>
      </c>
      <c r="D30" s="34" t="s">
        <v>16</v>
      </c>
      <c r="E30" s="34" t="s">
        <v>11</v>
      </c>
      <c r="F30" s="34" t="s">
        <v>727</v>
      </c>
      <c r="G30" s="34" t="s">
        <v>728</v>
      </c>
      <c r="H30" s="34">
        <v>4320</v>
      </c>
      <c r="I30" s="34">
        <v>6</v>
      </c>
      <c r="J30" s="34">
        <v>4</v>
      </c>
    </row>
    <row r="31" spans="1:10">
      <c r="A31" s="34" t="s">
        <v>187</v>
      </c>
      <c r="B31" s="34" t="s">
        <v>18</v>
      </c>
      <c r="C31" s="34">
        <v>63</v>
      </c>
      <c r="D31" s="34" t="s">
        <v>16</v>
      </c>
      <c r="E31" s="34" t="s">
        <v>11</v>
      </c>
      <c r="F31" s="34" t="s">
        <v>727</v>
      </c>
      <c r="G31" s="34" t="s">
        <v>729</v>
      </c>
      <c r="H31" s="34">
        <v>6740</v>
      </c>
      <c r="I31" s="34">
        <v>12</v>
      </c>
      <c r="J31" s="34">
        <v>8</v>
      </c>
    </row>
    <row r="32" spans="1:10">
      <c r="A32" s="34" t="s">
        <v>188</v>
      </c>
      <c r="B32" s="34" t="s">
        <v>18</v>
      </c>
      <c r="C32" s="34">
        <v>63</v>
      </c>
      <c r="D32" s="34" t="s">
        <v>16</v>
      </c>
      <c r="E32" s="34" t="s">
        <v>738</v>
      </c>
      <c r="F32" s="34" t="s">
        <v>727</v>
      </c>
      <c r="G32" s="34" t="s">
        <v>728</v>
      </c>
      <c r="H32" s="34">
        <v>6700</v>
      </c>
      <c r="I32" s="34">
        <v>8</v>
      </c>
      <c r="J32" s="34">
        <v>4</v>
      </c>
    </row>
    <row r="33" spans="1:10">
      <c r="A33" s="34" t="s">
        <v>189</v>
      </c>
      <c r="B33" s="34" t="s">
        <v>18</v>
      </c>
      <c r="C33" s="34">
        <v>63</v>
      </c>
      <c r="D33" s="34" t="s">
        <v>16</v>
      </c>
      <c r="E33" s="34" t="s">
        <v>738</v>
      </c>
      <c r="F33" s="34" t="s">
        <v>727</v>
      </c>
      <c r="G33" s="34" t="s">
        <v>729</v>
      </c>
      <c r="H33" s="34">
        <v>10770</v>
      </c>
      <c r="I33" s="34">
        <v>18</v>
      </c>
      <c r="J33" s="34">
        <v>14</v>
      </c>
    </row>
    <row r="34" spans="1:10">
      <c r="A34" s="34" t="s">
        <v>45</v>
      </c>
      <c r="B34" s="34" t="s">
        <v>18</v>
      </c>
      <c r="C34" s="34">
        <v>80</v>
      </c>
      <c r="D34" s="34" t="s">
        <v>10</v>
      </c>
      <c r="E34" s="34" t="s">
        <v>11</v>
      </c>
      <c r="F34" s="34" t="s">
        <v>727</v>
      </c>
      <c r="G34" s="34" t="s">
        <v>728</v>
      </c>
      <c r="H34" s="34">
        <v>5130</v>
      </c>
      <c r="I34" s="34">
        <v>10</v>
      </c>
      <c r="J34" s="34">
        <v>6</v>
      </c>
    </row>
    <row r="35" spans="1:10">
      <c r="A35" s="34" t="s">
        <v>190</v>
      </c>
      <c r="B35" s="34" t="s">
        <v>18</v>
      </c>
      <c r="C35" s="34">
        <v>80</v>
      </c>
      <c r="D35" s="34" t="s">
        <v>10</v>
      </c>
      <c r="E35" s="34" t="s">
        <v>11</v>
      </c>
      <c r="F35" s="34" t="s">
        <v>727</v>
      </c>
      <c r="G35" s="34" t="s">
        <v>729</v>
      </c>
      <c r="H35" s="34">
        <v>7600</v>
      </c>
      <c r="I35" s="34">
        <v>16</v>
      </c>
      <c r="J35" s="34">
        <v>10</v>
      </c>
    </row>
    <row r="36" spans="1:10">
      <c r="A36" s="34" t="s">
        <v>191</v>
      </c>
      <c r="B36" s="34" t="s">
        <v>18</v>
      </c>
      <c r="C36" s="34">
        <v>80</v>
      </c>
      <c r="D36" s="34" t="s">
        <v>10</v>
      </c>
      <c r="E36" s="34" t="s">
        <v>738</v>
      </c>
      <c r="F36" s="34" t="s">
        <v>727</v>
      </c>
      <c r="G36" s="34" t="s">
        <v>728</v>
      </c>
      <c r="H36" s="34">
        <v>8020</v>
      </c>
      <c r="I36" s="34">
        <v>12</v>
      </c>
      <c r="J36" s="34">
        <v>8</v>
      </c>
    </row>
    <row r="37" spans="1:10">
      <c r="A37" s="34" t="s">
        <v>192</v>
      </c>
      <c r="B37" s="34" t="s">
        <v>18</v>
      </c>
      <c r="C37" s="34">
        <v>80</v>
      </c>
      <c r="D37" s="34" t="s">
        <v>10</v>
      </c>
      <c r="E37" s="34" t="s">
        <v>738</v>
      </c>
      <c r="F37" s="34" t="s">
        <v>727</v>
      </c>
      <c r="G37" s="34" t="s">
        <v>729</v>
      </c>
      <c r="H37" s="34">
        <v>12040</v>
      </c>
      <c r="I37" s="34">
        <v>24</v>
      </c>
      <c r="J37" s="34">
        <v>18</v>
      </c>
    </row>
    <row r="38" spans="1:10">
      <c r="A38" s="34" t="s">
        <v>193</v>
      </c>
      <c r="B38" s="34" t="s">
        <v>18</v>
      </c>
      <c r="C38" s="34">
        <v>80</v>
      </c>
      <c r="D38" s="34" t="s">
        <v>16</v>
      </c>
      <c r="E38" s="34" t="s">
        <v>11</v>
      </c>
      <c r="F38" s="34" t="s">
        <v>727</v>
      </c>
      <c r="G38" s="34" t="s">
        <v>728</v>
      </c>
      <c r="H38" s="34">
        <v>5130</v>
      </c>
      <c r="I38" s="34">
        <v>10</v>
      </c>
      <c r="J38" s="34">
        <v>6</v>
      </c>
    </row>
    <row r="39" spans="1:10">
      <c r="A39" s="34" t="s">
        <v>194</v>
      </c>
      <c r="B39" s="34" t="s">
        <v>18</v>
      </c>
      <c r="C39" s="34">
        <v>80</v>
      </c>
      <c r="D39" s="34" t="s">
        <v>16</v>
      </c>
      <c r="E39" s="34" t="s">
        <v>11</v>
      </c>
      <c r="F39" s="34" t="s">
        <v>727</v>
      </c>
      <c r="G39" s="34" t="s">
        <v>729</v>
      </c>
      <c r="H39" s="34">
        <v>7430</v>
      </c>
      <c r="I39" s="34">
        <v>16</v>
      </c>
      <c r="J39" s="34">
        <v>10</v>
      </c>
    </row>
    <row r="40" spans="1:10">
      <c r="A40" s="34" t="s">
        <v>195</v>
      </c>
      <c r="B40" s="34" t="s">
        <v>18</v>
      </c>
      <c r="C40" s="34">
        <v>80</v>
      </c>
      <c r="D40" s="34" t="s">
        <v>16</v>
      </c>
      <c r="E40" s="34" t="s">
        <v>738</v>
      </c>
      <c r="F40" s="34" t="s">
        <v>727</v>
      </c>
      <c r="G40" s="34" t="s">
        <v>728</v>
      </c>
      <c r="H40" s="34">
        <v>8210</v>
      </c>
      <c r="I40" s="34">
        <v>12</v>
      </c>
      <c r="J40" s="34">
        <v>8</v>
      </c>
    </row>
    <row r="41" spans="1:10">
      <c r="A41" s="34" t="s">
        <v>196</v>
      </c>
      <c r="B41" s="34" t="s">
        <v>18</v>
      </c>
      <c r="C41" s="34">
        <v>80</v>
      </c>
      <c r="D41" s="34" t="s">
        <v>16</v>
      </c>
      <c r="E41" s="34" t="s">
        <v>738</v>
      </c>
      <c r="F41" s="34" t="s">
        <v>727</v>
      </c>
      <c r="G41" s="34" t="s">
        <v>729</v>
      </c>
      <c r="H41" s="34">
        <v>12240</v>
      </c>
      <c r="I41" s="34">
        <v>24</v>
      </c>
      <c r="J41" s="34">
        <v>18</v>
      </c>
    </row>
    <row r="42" spans="1:10">
      <c r="A42" s="34" t="s">
        <v>37</v>
      </c>
      <c r="B42" s="34" t="s">
        <v>18</v>
      </c>
      <c r="C42" s="34">
        <v>100</v>
      </c>
      <c r="D42" s="34" t="s">
        <v>10</v>
      </c>
      <c r="E42" s="34" t="s">
        <v>11</v>
      </c>
      <c r="F42" s="34" t="s">
        <v>727</v>
      </c>
      <c r="G42" s="34" t="s">
        <v>728</v>
      </c>
      <c r="H42" s="34">
        <v>7070</v>
      </c>
      <c r="I42" s="34">
        <v>12</v>
      </c>
      <c r="J42" s="34">
        <v>6</v>
      </c>
    </row>
    <row r="43" spans="1:10">
      <c r="A43" s="34" t="s">
        <v>197</v>
      </c>
      <c r="B43" s="34" t="s">
        <v>18</v>
      </c>
      <c r="C43" s="34">
        <v>100</v>
      </c>
      <c r="D43" s="34" t="s">
        <v>10</v>
      </c>
      <c r="E43" s="34" t="s">
        <v>11</v>
      </c>
      <c r="F43" s="34" t="s">
        <v>727</v>
      </c>
      <c r="G43" s="34" t="s">
        <v>729</v>
      </c>
      <c r="H43" s="34">
        <v>11060</v>
      </c>
      <c r="I43" s="34">
        <v>22</v>
      </c>
      <c r="J43" s="34">
        <v>12</v>
      </c>
    </row>
    <row r="44" spans="1:10">
      <c r="A44" s="34" t="s">
        <v>198</v>
      </c>
      <c r="B44" s="34" t="s">
        <v>18</v>
      </c>
      <c r="C44" s="34">
        <v>100</v>
      </c>
      <c r="D44" s="34" t="s">
        <v>10</v>
      </c>
      <c r="E44" s="34" t="s">
        <v>738</v>
      </c>
      <c r="F44" s="34" t="s">
        <v>727</v>
      </c>
      <c r="G44" s="34" t="s">
        <v>728</v>
      </c>
      <c r="H44" s="34">
        <v>11320</v>
      </c>
      <c r="I44" s="34">
        <v>16</v>
      </c>
      <c r="J44" s="34">
        <v>10</v>
      </c>
    </row>
    <row r="45" spans="1:10">
      <c r="A45" s="34" t="s">
        <v>199</v>
      </c>
      <c r="B45" s="34" t="s">
        <v>18</v>
      </c>
      <c r="C45" s="34">
        <v>100</v>
      </c>
      <c r="D45" s="34" t="s">
        <v>10</v>
      </c>
      <c r="E45" s="34" t="s">
        <v>738</v>
      </c>
      <c r="F45" s="34" t="s">
        <v>727</v>
      </c>
      <c r="G45" s="34" t="s">
        <v>729</v>
      </c>
      <c r="H45" s="34">
        <v>17810</v>
      </c>
      <c r="I45" s="34">
        <v>32</v>
      </c>
      <c r="J45" s="34">
        <v>22</v>
      </c>
    </row>
    <row r="46" spans="1:10">
      <c r="A46" s="34" t="s">
        <v>200</v>
      </c>
      <c r="B46" s="34" t="s">
        <v>18</v>
      </c>
      <c r="C46" s="34">
        <v>100</v>
      </c>
      <c r="D46" s="34" t="s">
        <v>16</v>
      </c>
      <c r="E46" s="34" t="s">
        <v>11</v>
      </c>
      <c r="F46" s="34" t="s">
        <v>727</v>
      </c>
      <c r="G46" s="34" t="s">
        <v>728</v>
      </c>
      <c r="H46" s="34">
        <v>7080</v>
      </c>
      <c r="I46" s="34">
        <v>12</v>
      </c>
      <c r="J46" s="34">
        <v>6</v>
      </c>
    </row>
    <row r="47" spans="1:10">
      <c r="A47" s="34" t="s">
        <v>201</v>
      </c>
      <c r="B47" s="34" t="s">
        <v>18</v>
      </c>
      <c r="C47" s="34">
        <v>100</v>
      </c>
      <c r="D47" s="34" t="s">
        <v>16</v>
      </c>
      <c r="E47" s="34" t="s">
        <v>11</v>
      </c>
      <c r="F47" s="34" t="s">
        <v>727</v>
      </c>
      <c r="G47" s="34" t="s">
        <v>729</v>
      </c>
      <c r="H47" s="34">
        <v>10840</v>
      </c>
      <c r="I47" s="34">
        <v>22</v>
      </c>
      <c r="J47" s="34">
        <v>12</v>
      </c>
    </row>
    <row r="48" spans="1:10">
      <c r="A48" s="34" t="s">
        <v>202</v>
      </c>
      <c r="B48" s="34" t="s">
        <v>18</v>
      </c>
      <c r="C48" s="34">
        <v>100</v>
      </c>
      <c r="D48" s="34" t="s">
        <v>16</v>
      </c>
      <c r="E48" s="34" t="s">
        <v>738</v>
      </c>
      <c r="F48" s="34" t="s">
        <v>727</v>
      </c>
      <c r="G48" s="34" t="s">
        <v>728</v>
      </c>
      <c r="H48" s="34">
        <v>11540</v>
      </c>
      <c r="I48" s="34">
        <v>16</v>
      </c>
      <c r="J48" s="34">
        <v>10</v>
      </c>
    </row>
    <row r="49" spans="1:10">
      <c r="A49" s="34" t="s">
        <v>203</v>
      </c>
      <c r="B49" s="34" t="s">
        <v>18</v>
      </c>
      <c r="C49" s="34">
        <v>100</v>
      </c>
      <c r="D49" s="34" t="s">
        <v>16</v>
      </c>
      <c r="E49" s="34" t="s">
        <v>738</v>
      </c>
      <c r="F49" s="34" t="s">
        <v>727</v>
      </c>
      <c r="G49" s="34" t="s">
        <v>729</v>
      </c>
      <c r="H49" s="34">
        <v>18020</v>
      </c>
      <c r="I49" s="34">
        <v>32</v>
      </c>
      <c r="J49" s="34">
        <v>22</v>
      </c>
    </row>
    <row r="50" spans="1:10">
      <c r="A50" s="34" t="s">
        <v>38</v>
      </c>
      <c r="B50" s="34" t="s">
        <v>18</v>
      </c>
      <c r="C50" s="34">
        <v>125</v>
      </c>
      <c r="D50" s="34" t="s">
        <v>10</v>
      </c>
      <c r="E50" s="34" t="s">
        <v>11</v>
      </c>
      <c r="F50" s="34" t="s">
        <v>727</v>
      </c>
      <c r="G50" s="34" t="s">
        <v>728</v>
      </c>
      <c r="H50" s="34">
        <v>10710</v>
      </c>
      <c r="I50" s="34">
        <v>18</v>
      </c>
      <c r="J50" s="34">
        <v>6</v>
      </c>
    </row>
    <row r="51" spans="1:10">
      <c r="A51" s="34" t="s">
        <v>204</v>
      </c>
      <c r="B51" s="34" t="s">
        <v>18</v>
      </c>
      <c r="C51" s="34">
        <v>125</v>
      </c>
      <c r="D51" s="34" t="s">
        <v>10</v>
      </c>
      <c r="E51" s="34" t="s">
        <v>11</v>
      </c>
      <c r="F51" s="34" t="s">
        <v>727</v>
      </c>
      <c r="G51" s="34" t="s">
        <v>729</v>
      </c>
      <c r="H51" s="34">
        <v>15980</v>
      </c>
      <c r="I51" s="34">
        <v>32</v>
      </c>
      <c r="J51" s="34">
        <v>18</v>
      </c>
    </row>
    <row r="52" spans="1:10">
      <c r="A52" s="34" t="s">
        <v>205</v>
      </c>
      <c r="B52" s="34" t="s">
        <v>18</v>
      </c>
      <c r="C52" s="34">
        <v>125</v>
      </c>
      <c r="D52" s="34" t="s">
        <v>10</v>
      </c>
      <c r="E52" s="34" t="s">
        <v>738</v>
      </c>
      <c r="F52" s="34" t="s">
        <v>727</v>
      </c>
      <c r="G52" s="34" t="s">
        <v>728</v>
      </c>
      <c r="H52" s="34">
        <v>17840</v>
      </c>
      <c r="I52" s="34">
        <v>20</v>
      </c>
      <c r="J52" s="34">
        <v>10</v>
      </c>
    </row>
    <row r="53" spans="1:10">
      <c r="A53" s="34" t="s">
        <v>206</v>
      </c>
      <c r="B53" s="34" t="s">
        <v>18</v>
      </c>
      <c r="C53" s="34">
        <v>125</v>
      </c>
      <c r="D53" s="34" t="s">
        <v>10</v>
      </c>
      <c r="E53" s="34" t="s">
        <v>738</v>
      </c>
      <c r="F53" s="34" t="s">
        <v>727</v>
      </c>
      <c r="G53" s="34" t="s">
        <v>729</v>
      </c>
      <c r="H53" s="34">
        <v>26950</v>
      </c>
      <c r="I53" s="34">
        <v>48</v>
      </c>
      <c r="J53" s="34">
        <v>36</v>
      </c>
    </row>
    <row r="54" spans="1:10">
      <c r="A54" s="34" t="s">
        <v>207</v>
      </c>
      <c r="B54" s="34" t="s">
        <v>18</v>
      </c>
      <c r="C54" s="34">
        <v>125</v>
      </c>
      <c r="D54" s="34" t="s">
        <v>16</v>
      </c>
      <c r="E54" s="34" t="s">
        <v>11</v>
      </c>
      <c r="F54" s="34" t="s">
        <v>727</v>
      </c>
      <c r="G54" s="34" t="s">
        <v>728</v>
      </c>
      <c r="H54" s="34">
        <v>10650</v>
      </c>
      <c r="I54" s="34">
        <v>18</v>
      </c>
      <c r="J54" s="34">
        <v>6</v>
      </c>
    </row>
    <row r="55" spans="1:10">
      <c r="A55" s="34" t="s">
        <v>208</v>
      </c>
      <c r="B55" s="34" t="s">
        <v>18</v>
      </c>
      <c r="C55" s="34">
        <v>125</v>
      </c>
      <c r="D55" s="34" t="s">
        <v>16</v>
      </c>
      <c r="E55" s="34" t="s">
        <v>11</v>
      </c>
      <c r="F55" s="34" t="s">
        <v>727</v>
      </c>
      <c r="G55" s="34" t="s">
        <v>729</v>
      </c>
      <c r="H55" s="34">
        <v>15280</v>
      </c>
      <c r="I55" s="34">
        <v>32</v>
      </c>
      <c r="J55" s="34">
        <v>18</v>
      </c>
    </row>
    <row r="56" spans="1:10">
      <c r="A56" s="34" t="s">
        <v>209</v>
      </c>
      <c r="B56" s="34" t="s">
        <v>18</v>
      </c>
      <c r="C56" s="34">
        <v>125</v>
      </c>
      <c r="D56" s="34" t="s">
        <v>16</v>
      </c>
      <c r="E56" s="34" t="s">
        <v>738</v>
      </c>
      <c r="F56" s="34" t="s">
        <v>727</v>
      </c>
      <c r="G56" s="34" t="s">
        <v>728</v>
      </c>
      <c r="H56" s="34">
        <v>18110</v>
      </c>
      <c r="I56" s="34">
        <v>20</v>
      </c>
      <c r="J56" s="34">
        <v>10</v>
      </c>
    </row>
    <row r="57" spans="1:10">
      <c r="A57" s="34" t="s">
        <v>210</v>
      </c>
      <c r="B57" s="34" t="s">
        <v>18</v>
      </c>
      <c r="C57" s="34">
        <v>125</v>
      </c>
      <c r="D57" s="34" t="s">
        <v>16</v>
      </c>
      <c r="E57" s="34" t="s">
        <v>738</v>
      </c>
      <c r="F57" s="34" t="s">
        <v>727</v>
      </c>
      <c r="G57" s="34" t="s">
        <v>729</v>
      </c>
      <c r="H57" s="34">
        <v>27140</v>
      </c>
      <c r="I57" s="34">
        <v>48</v>
      </c>
      <c r="J57" s="34">
        <v>36</v>
      </c>
    </row>
    <row r="58" spans="1:10">
      <c r="A58" s="34" t="s">
        <v>39</v>
      </c>
      <c r="B58" s="34" t="s">
        <v>18</v>
      </c>
      <c r="C58" s="34">
        <v>160</v>
      </c>
      <c r="D58" s="34" t="s">
        <v>10</v>
      </c>
      <c r="E58" s="34" t="s">
        <v>11</v>
      </c>
      <c r="F58" s="34" t="s">
        <v>727</v>
      </c>
      <c r="G58" s="34" t="s">
        <v>728</v>
      </c>
      <c r="H58" s="34">
        <v>20380</v>
      </c>
      <c r="I58" s="34">
        <v>32</v>
      </c>
      <c r="J58" s="34">
        <v>10</v>
      </c>
    </row>
    <row r="59" spans="1:10">
      <c r="A59" s="34" t="s">
        <v>211</v>
      </c>
      <c r="B59" s="34" t="s">
        <v>18</v>
      </c>
      <c r="C59" s="34">
        <v>160</v>
      </c>
      <c r="D59" s="34" t="s">
        <v>10</v>
      </c>
      <c r="E59" s="34" t="s">
        <v>11</v>
      </c>
      <c r="F59" s="34" t="s">
        <v>727</v>
      </c>
      <c r="G59" s="34" t="s">
        <v>729</v>
      </c>
      <c r="H59" s="34">
        <v>24900</v>
      </c>
      <c r="I59" s="34">
        <v>54</v>
      </c>
      <c r="J59" s="34">
        <v>30</v>
      </c>
    </row>
    <row r="60" spans="1:10">
      <c r="A60" s="34" t="s">
        <v>212</v>
      </c>
      <c r="B60" s="34" t="s">
        <v>18</v>
      </c>
      <c r="C60" s="34">
        <v>160</v>
      </c>
      <c r="D60" s="34" t="s">
        <v>10</v>
      </c>
      <c r="E60" s="34" t="s">
        <v>738</v>
      </c>
      <c r="F60" s="34" t="s">
        <v>727</v>
      </c>
      <c r="G60" s="34" t="s">
        <v>728</v>
      </c>
      <c r="H60" s="34">
        <v>35180</v>
      </c>
      <c r="I60" s="34">
        <v>40</v>
      </c>
      <c r="J60" s="34">
        <v>18</v>
      </c>
    </row>
    <row r="61" spans="1:10">
      <c r="A61" s="34" t="s">
        <v>213</v>
      </c>
      <c r="B61" s="34" t="s">
        <v>18</v>
      </c>
      <c r="C61" s="34">
        <v>160</v>
      </c>
      <c r="D61" s="34" t="s">
        <v>10</v>
      </c>
      <c r="E61" s="34" t="s">
        <v>738</v>
      </c>
      <c r="F61" s="34" t="s">
        <v>727</v>
      </c>
      <c r="G61" s="34" t="s">
        <v>729</v>
      </c>
      <c r="H61" s="34">
        <v>44390</v>
      </c>
      <c r="I61" s="34">
        <v>82</v>
      </c>
      <c r="J61" s="34">
        <v>60</v>
      </c>
    </row>
    <row r="62" spans="1:10">
      <c r="A62" s="34" t="s">
        <v>214</v>
      </c>
      <c r="B62" s="34" t="s">
        <v>18</v>
      </c>
      <c r="C62" s="34">
        <v>160</v>
      </c>
      <c r="D62" s="34" t="s">
        <v>16</v>
      </c>
      <c r="E62" s="34" t="s">
        <v>11</v>
      </c>
      <c r="F62" s="34" t="s">
        <v>727</v>
      </c>
      <c r="G62" s="34" t="s">
        <v>728</v>
      </c>
      <c r="H62" s="34">
        <v>20030</v>
      </c>
      <c r="I62" s="34">
        <v>32</v>
      </c>
      <c r="J62" s="34">
        <v>10</v>
      </c>
    </row>
    <row r="63" spans="1:10">
      <c r="A63" s="34" t="s">
        <v>215</v>
      </c>
      <c r="B63" s="34" t="s">
        <v>18</v>
      </c>
      <c r="C63" s="34">
        <v>160</v>
      </c>
      <c r="D63" s="34" t="s">
        <v>16</v>
      </c>
      <c r="E63" s="34" t="s">
        <v>11</v>
      </c>
      <c r="F63" s="34" t="s">
        <v>727</v>
      </c>
      <c r="G63" s="34" t="s">
        <v>729</v>
      </c>
      <c r="H63" s="34">
        <v>23040</v>
      </c>
      <c r="I63" s="34">
        <v>54</v>
      </c>
      <c r="J63" s="34">
        <v>30</v>
      </c>
    </row>
    <row r="64" spans="1:10">
      <c r="A64" s="34" t="s">
        <v>216</v>
      </c>
      <c r="B64" s="34" t="s">
        <v>18</v>
      </c>
      <c r="C64" s="34">
        <v>160</v>
      </c>
      <c r="D64" s="34" t="s">
        <v>16</v>
      </c>
      <c r="E64" s="34" t="s">
        <v>738</v>
      </c>
      <c r="F64" s="34" t="s">
        <v>727</v>
      </c>
      <c r="G64" s="34" t="s">
        <v>728</v>
      </c>
      <c r="H64" s="34">
        <v>35440</v>
      </c>
      <c r="I64" s="34">
        <v>40</v>
      </c>
      <c r="J64" s="34">
        <v>18</v>
      </c>
    </row>
    <row r="65" spans="1:10">
      <c r="A65" s="34" t="s">
        <v>217</v>
      </c>
      <c r="B65" s="34" t="s">
        <v>18</v>
      </c>
      <c r="C65" s="34">
        <v>160</v>
      </c>
      <c r="D65" s="34" t="s">
        <v>16</v>
      </c>
      <c r="E65" s="34" t="s">
        <v>738</v>
      </c>
      <c r="F65" s="34" t="s">
        <v>727</v>
      </c>
      <c r="G65" s="34" t="s">
        <v>729</v>
      </c>
      <c r="H65" s="34">
        <v>44280</v>
      </c>
      <c r="I65" s="34">
        <v>82</v>
      </c>
      <c r="J65" s="34">
        <v>60</v>
      </c>
    </row>
    <row r="66" spans="1:10">
      <c r="A66" s="34" t="s">
        <v>40</v>
      </c>
      <c r="B66" s="34" t="s">
        <v>18</v>
      </c>
      <c r="C66" s="34">
        <v>200</v>
      </c>
      <c r="D66" s="34" t="s">
        <v>10</v>
      </c>
      <c r="E66" s="34" t="s">
        <v>11</v>
      </c>
      <c r="F66" s="34" t="s">
        <v>727</v>
      </c>
      <c r="G66" s="34" t="s">
        <v>728</v>
      </c>
      <c r="H66" s="34">
        <v>23270</v>
      </c>
      <c r="I66" s="34">
        <v>28</v>
      </c>
      <c r="J66" s="34">
        <v>8</v>
      </c>
    </row>
    <row r="67" spans="1:10">
      <c r="A67" s="34" t="s">
        <v>218</v>
      </c>
      <c r="B67" s="34" t="s">
        <v>18</v>
      </c>
      <c r="C67" s="34">
        <v>200</v>
      </c>
      <c r="D67" s="34" t="s">
        <v>10</v>
      </c>
      <c r="E67" s="34" t="s">
        <v>11</v>
      </c>
      <c r="F67" s="34" t="s">
        <v>727</v>
      </c>
      <c r="G67" s="34" t="s">
        <v>729</v>
      </c>
      <c r="H67" s="34">
        <v>27060</v>
      </c>
      <c r="I67" s="34">
        <v>46</v>
      </c>
      <c r="J67" s="34">
        <v>24</v>
      </c>
    </row>
    <row r="68" spans="1:10">
      <c r="A68" s="34" t="s">
        <v>219</v>
      </c>
      <c r="B68" s="34" t="s">
        <v>18</v>
      </c>
      <c r="C68" s="34">
        <v>200</v>
      </c>
      <c r="D68" s="34" t="s">
        <v>10</v>
      </c>
      <c r="E68" s="34" t="s">
        <v>738</v>
      </c>
      <c r="F68" s="34" t="s">
        <v>727</v>
      </c>
      <c r="G68" s="34" t="s">
        <v>728</v>
      </c>
      <c r="H68" s="34">
        <v>41780</v>
      </c>
      <c r="I68" s="34">
        <v>34</v>
      </c>
      <c r="J68" s="34">
        <v>14</v>
      </c>
    </row>
    <row r="69" spans="1:10">
      <c r="A69" s="34" t="s">
        <v>220</v>
      </c>
      <c r="B69" s="34" t="s">
        <v>18</v>
      </c>
      <c r="C69" s="34">
        <v>200</v>
      </c>
      <c r="D69" s="34" t="s">
        <v>10</v>
      </c>
      <c r="E69" s="34" t="s">
        <v>738</v>
      </c>
      <c r="F69" s="34" t="s">
        <v>727</v>
      </c>
      <c r="G69" s="34" t="s">
        <v>729</v>
      </c>
      <c r="H69" s="34">
        <v>49140</v>
      </c>
      <c r="I69" s="34">
        <v>68</v>
      </c>
      <c r="J69" s="34">
        <v>46</v>
      </c>
    </row>
    <row r="70" spans="1:10">
      <c r="A70" s="34" t="s">
        <v>221</v>
      </c>
      <c r="B70" s="34" t="s">
        <v>18</v>
      </c>
      <c r="C70" s="34">
        <v>200</v>
      </c>
      <c r="D70" s="34" t="s">
        <v>16</v>
      </c>
      <c r="E70" s="34" t="s">
        <v>11</v>
      </c>
      <c r="F70" s="34" t="s">
        <v>727</v>
      </c>
      <c r="G70" s="34" t="s">
        <v>728</v>
      </c>
      <c r="H70" s="34">
        <v>23000</v>
      </c>
      <c r="I70" s="34">
        <v>28</v>
      </c>
      <c r="J70" s="34">
        <v>8</v>
      </c>
    </row>
    <row r="71" spans="1:10">
      <c r="A71" s="34" t="s">
        <v>222</v>
      </c>
      <c r="B71" s="34" t="s">
        <v>18</v>
      </c>
      <c r="C71" s="34">
        <v>200</v>
      </c>
      <c r="D71" s="34" t="s">
        <v>16</v>
      </c>
      <c r="E71" s="34" t="s">
        <v>11</v>
      </c>
      <c r="F71" s="34" t="s">
        <v>727</v>
      </c>
      <c r="G71" s="34" t="s">
        <v>729</v>
      </c>
      <c r="H71" s="34">
        <v>25620</v>
      </c>
      <c r="I71" s="34">
        <v>46</v>
      </c>
      <c r="J71" s="34">
        <v>24</v>
      </c>
    </row>
    <row r="72" spans="1:10">
      <c r="A72" s="34" t="s">
        <v>223</v>
      </c>
      <c r="B72" s="34" t="s">
        <v>18</v>
      </c>
      <c r="C72" s="34">
        <v>200</v>
      </c>
      <c r="D72" s="34" t="s">
        <v>16</v>
      </c>
      <c r="E72" s="34" t="s">
        <v>738</v>
      </c>
      <c r="F72" s="34" t="s">
        <v>727</v>
      </c>
      <c r="G72" s="34" t="s">
        <v>728</v>
      </c>
      <c r="H72" s="34">
        <v>42040</v>
      </c>
      <c r="I72" s="34">
        <v>34</v>
      </c>
      <c r="J72" s="34">
        <v>14</v>
      </c>
    </row>
    <row r="73" spans="1:10">
      <c r="A73" s="34" t="s">
        <v>224</v>
      </c>
      <c r="B73" s="34" t="s">
        <v>18</v>
      </c>
      <c r="C73" s="34">
        <v>200</v>
      </c>
      <c r="D73" s="34" t="s">
        <v>16</v>
      </c>
      <c r="E73" s="34" t="s">
        <v>738</v>
      </c>
      <c r="F73" s="34" t="s">
        <v>727</v>
      </c>
      <c r="G73" s="34" t="s">
        <v>729</v>
      </c>
      <c r="H73" s="34">
        <v>49230</v>
      </c>
      <c r="I73" s="34">
        <v>68</v>
      </c>
      <c r="J73" s="34">
        <v>46</v>
      </c>
    </row>
    <row r="74" spans="1:10">
      <c r="A74" s="34" t="s">
        <v>638</v>
      </c>
      <c r="B74" s="34" t="s">
        <v>18</v>
      </c>
      <c r="C74" s="34">
        <v>250</v>
      </c>
      <c r="D74" s="34" t="s">
        <v>10</v>
      </c>
      <c r="E74" s="34" t="s">
        <v>11</v>
      </c>
      <c r="F74" s="34" t="s">
        <v>727</v>
      </c>
      <c r="G74" s="34" t="s">
        <v>728</v>
      </c>
      <c r="H74" s="34">
        <v>35620</v>
      </c>
      <c r="I74" s="34">
        <v>42</v>
      </c>
      <c r="J74" s="34">
        <v>12</v>
      </c>
    </row>
    <row r="75" spans="1:10">
      <c r="A75" s="34" t="s">
        <v>640</v>
      </c>
      <c r="B75" s="34" t="s">
        <v>18</v>
      </c>
      <c r="C75" s="34">
        <v>250</v>
      </c>
      <c r="D75" s="34" t="s">
        <v>10</v>
      </c>
      <c r="E75" s="34" t="s">
        <v>11</v>
      </c>
      <c r="F75" s="34" t="s">
        <v>727</v>
      </c>
      <c r="G75" s="34" t="s">
        <v>729</v>
      </c>
      <c r="H75" s="34">
        <v>37840</v>
      </c>
      <c r="I75" s="34">
        <v>62</v>
      </c>
      <c r="J75" s="34">
        <v>34</v>
      </c>
    </row>
    <row r="76" spans="1:10">
      <c r="A76" s="34" t="s">
        <v>641</v>
      </c>
      <c r="B76" s="34" t="s">
        <v>18</v>
      </c>
      <c r="C76" s="34">
        <v>250</v>
      </c>
      <c r="D76" s="34" t="s">
        <v>10</v>
      </c>
      <c r="E76" s="34" t="s">
        <v>738</v>
      </c>
      <c r="F76" s="34" t="s">
        <v>727</v>
      </c>
      <c r="G76" s="34" t="s">
        <v>728</v>
      </c>
      <c r="H76" s="34">
        <v>65340</v>
      </c>
      <c r="I76" s="34">
        <v>52</v>
      </c>
      <c r="J76" s="34">
        <v>18</v>
      </c>
    </row>
    <row r="77" spans="1:10">
      <c r="A77" s="34" t="s">
        <v>642</v>
      </c>
      <c r="B77" s="34" t="s">
        <v>18</v>
      </c>
      <c r="C77" s="34">
        <v>250</v>
      </c>
      <c r="D77" s="34" t="s">
        <v>10</v>
      </c>
      <c r="E77" s="34" t="s">
        <v>738</v>
      </c>
      <c r="F77" s="34" t="s">
        <v>727</v>
      </c>
      <c r="G77" s="34" t="s">
        <v>729</v>
      </c>
      <c r="H77" s="34">
        <v>72490</v>
      </c>
      <c r="I77" s="34">
        <v>94</v>
      </c>
      <c r="J77" s="34">
        <v>66</v>
      </c>
    </row>
    <row r="78" spans="1:10">
      <c r="A78" s="34" t="s">
        <v>643</v>
      </c>
      <c r="B78" s="34" t="s">
        <v>18</v>
      </c>
      <c r="C78" s="34">
        <v>250</v>
      </c>
      <c r="D78" s="34" t="s">
        <v>16</v>
      </c>
      <c r="E78" s="34" t="s">
        <v>11</v>
      </c>
      <c r="F78" s="34" t="s">
        <v>727</v>
      </c>
      <c r="G78" s="34" t="s">
        <v>728</v>
      </c>
      <c r="H78" s="34">
        <v>35150</v>
      </c>
      <c r="I78" s="34">
        <v>42</v>
      </c>
      <c r="J78" s="34">
        <v>12</v>
      </c>
    </row>
    <row r="79" spans="1:10">
      <c r="A79" s="34" t="s">
        <v>644</v>
      </c>
      <c r="B79" s="34" t="s">
        <v>18</v>
      </c>
      <c r="C79" s="34">
        <v>250</v>
      </c>
      <c r="D79" s="34" t="s">
        <v>16</v>
      </c>
      <c r="E79" s="34" t="s">
        <v>11</v>
      </c>
      <c r="F79" s="34" t="s">
        <v>727</v>
      </c>
      <c r="G79" s="34" t="s">
        <v>729</v>
      </c>
      <c r="H79" s="34">
        <v>35310</v>
      </c>
      <c r="I79" s="34">
        <v>62</v>
      </c>
      <c r="J79" s="34">
        <v>34</v>
      </c>
    </row>
    <row r="80" spans="1:10">
      <c r="A80" s="34" t="s">
        <v>645</v>
      </c>
      <c r="B80" s="34" t="s">
        <v>18</v>
      </c>
      <c r="C80" s="34">
        <v>250</v>
      </c>
      <c r="D80" s="34" t="s">
        <v>16</v>
      </c>
      <c r="E80" s="34" t="s">
        <v>738</v>
      </c>
      <c r="F80" s="34" t="s">
        <v>727</v>
      </c>
      <c r="G80" s="34" t="s">
        <v>728</v>
      </c>
      <c r="H80" s="34">
        <v>64380</v>
      </c>
      <c r="I80" s="34">
        <v>52</v>
      </c>
      <c r="J80" s="34">
        <v>18</v>
      </c>
    </row>
    <row r="81" spans="1:10">
      <c r="A81" s="34" t="s">
        <v>646</v>
      </c>
      <c r="B81" s="34" t="s">
        <v>18</v>
      </c>
      <c r="C81" s="34">
        <v>250</v>
      </c>
      <c r="D81" s="34" t="s">
        <v>16</v>
      </c>
      <c r="E81" s="34" t="s">
        <v>738</v>
      </c>
      <c r="F81" s="34" t="s">
        <v>727</v>
      </c>
      <c r="G81" s="34" t="s">
        <v>729</v>
      </c>
      <c r="H81" s="34">
        <v>67430</v>
      </c>
      <c r="I81" s="34">
        <v>94</v>
      </c>
      <c r="J81" s="34">
        <v>66</v>
      </c>
    </row>
    <row r="82" spans="1:10">
      <c r="A82" s="34" t="s">
        <v>639</v>
      </c>
      <c r="B82" s="34" t="s">
        <v>18</v>
      </c>
      <c r="C82" s="34">
        <v>320</v>
      </c>
      <c r="D82" s="34" t="s">
        <v>10</v>
      </c>
      <c r="E82" s="34" t="s">
        <v>11</v>
      </c>
      <c r="F82" s="34" t="s">
        <v>727</v>
      </c>
      <c r="G82" s="34" t="s">
        <v>728</v>
      </c>
      <c r="H82" s="34">
        <v>67830</v>
      </c>
      <c r="I82" s="34">
        <v>60</v>
      </c>
      <c r="J82" s="34">
        <v>14</v>
      </c>
    </row>
    <row r="83" spans="1:10">
      <c r="A83" s="34" t="s">
        <v>647</v>
      </c>
      <c r="B83" s="34" t="s">
        <v>18</v>
      </c>
      <c r="C83" s="34">
        <v>320</v>
      </c>
      <c r="D83" s="34" t="s">
        <v>10</v>
      </c>
      <c r="E83" s="34" t="s">
        <v>11</v>
      </c>
      <c r="F83" s="34" t="s">
        <v>727</v>
      </c>
      <c r="G83" s="34" t="s">
        <v>729</v>
      </c>
      <c r="H83" s="34">
        <v>73080</v>
      </c>
      <c r="I83" s="34">
        <v>92</v>
      </c>
      <c r="J83" s="34">
        <v>50</v>
      </c>
    </row>
    <row r="84" spans="1:10">
      <c r="A84" s="34" t="s">
        <v>648</v>
      </c>
      <c r="B84" s="34" t="s">
        <v>18</v>
      </c>
      <c r="C84" s="34">
        <v>320</v>
      </c>
      <c r="D84" s="34" t="s">
        <v>10</v>
      </c>
      <c r="E84" s="34" t="s">
        <v>738</v>
      </c>
      <c r="F84" s="34" t="s">
        <v>727</v>
      </c>
      <c r="G84" s="34" t="s">
        <v>728</v>
      </c>
      <c r="H84" s="34">
        <v>127670</v>
      </c>
      <c r="I84" s="34">
        <v>72</v>
      </c>
      <c r="J84" s="34">
        <v>24</v>
      </c>
    </row>
    <row r="85" spans="1:10">
      <c r="A85" s="34" t="s">
        <v>649</v>
      </c>
      <c r="B85" s="34" t="s">
        <v>18</v>
      </c>
      <c r="C85" s="34">
        <v>320</v>
      </c>
      <c r="D85" s="34" t="s">
        <v>10</v>
      </c>
      <c r="E85" s="34" t="s">
        <v>738</v>
      </c>
      <c r="F85" s="34" t="s">
        <v>727</v>
      </c>
      <c r="G85" s="34" t="s">
        <v>729</v>
      </c>
      <c r="H85" s="34">
        <v>141300</v>
      </c>
      <c r="I85" s="34">
        <v>140</v>
      </c>
      <c r="J85" s="34">
        <v>98</v>
      </c>
    </row>
    <row r="86" spans="1:10">
      <c r="A86" s="34" t="s">
        <v>650</v>
      </c>
      <c r="B86" s="34" t="s">
        <v>18</v>
      </c>
      <c r="C86" s="34">
        <v>320</v>
      </c>
      <c r="D86" s="34" t="s">
        <v>16</v>
      </c>
      <c r="E86" s="34" t="s">
        <v>11</v>
      </c>
      <c r="F86" s="34" t="s">
        <v>727</v>
      </c>
      <c r="G86" s="34" t="s">
        <v>728</v>
      </c>
      <c r="H86" s="34">
        <v>66980</v>
      </c>
      <c r="I86" s="34">
        <v>60</v>
      </c>
      <c r="J86" s="34">
        <v>14</v>
      </c>
    </row>
    <row r="87" spans="1:10">
      <c r="A87" s="34" t="s">
        <v>651</v>
      </c>
      <c r="B87" s="34" t="s">
        <v>18</v>
      </c>
      <c r="C87" s="34">
        <v>320</v>
      </c>
      <c r="D87" s="34" t="s">
        <v>16</v>
      </c>
      <c r="E87" s="34" t="s">
        <v>11</v>
      </c>
      <c r="F87" s="34" t="s">
        <v>727</v>
      </c>
      <c r="G87" s="34" t="s">
        <v>729</v>
      </c>
      <c r="H87" s="34">
        <v>68620</v>
      </c>
      <c r="I87" s="34">
        <v>92</v>
      </c>
      <c r="J87" s="34">
        <v>50</v>
      </c>
    </row>
    <row r="88" spans="1:10">
      <c r="A88" s="34" t="s">
        <v>652</v>
      </c>
      <c r="B88" s="34" t="s">
        <v>18</v>
      </c>
      <c r="C88" s="34">
        <v>320</v>
      </c>
      <c r="D88" s="34" t="s">
        <v>16</v>
      </c>
      <c r="E88" s="34" t="s">
        <v>738</v>
      </c>
      <c r="F88" s="34" t="s">
        <v>727</v>
      </c>
      <c r="G88" s="34" t="s">
        <v>728</v>
      </c>
      <c r="H88" s="34">
        <v>125990</v>
      </c>
      <c r="I88" s="34">
        <v>72</v>
      </c>
      <c r="J88" s="34">
        <v>24</v>
      </c>
    </row>
    <row r="89" spans="1:10">
      <c r="A89" s="34" t="s">
        <v>653</v>
      </c>
      <c r="B89" s="34" t="s">
        <v>18</v>
      </c>
      <c r="C89" s="34">
        <v>320</v>
      </c>
      <c r="D89" s="34" t="s">
        <v>16</v>
      </c>
      <c r="E89" s="34" t="s">
        <v>738</v>
      </c>
      <c r="F89" s="34" t="s">
        <v>727</v>
      </c>
      <c r="G89" s="34" t="s">
        <v>729</v>
      </c>
      <c r="H89" s="34">
        <v>132370</v>
      </c>
      <c r="I89" s="34">
        <v>140</v>
      </c>
      <c r="J89" s="34">
        <v>98</v>
      </c>
    </row>
    <row r="90" spans="1:10">
      <c r="A90" s="34" t="s">
        <v>50</v>
      </c>
      <c r="B90" s="34" t="s">
        <v>19</v>
      </c>
      <c r="C90" s="34">
        <v>32</v>
      </c>
      <c r="D90" s="34" t="s">
        <v>10</v>
      </c>
      <c r="E90" s="34" t="s">
        <v>11</v>
      </c>
      <c r="F90" s="34" t="s">
        <v>727</v>
      </c>
      <c r="G90" s="34" t="s">
        <v>728</v>
      </c>
      <c r="H90" s="34">
        <v>2400</v>
      </c>
      <c r="I90" s="34">
        <v>4</v>
      </c>
      <c r="J90" s="34">
        <v>2</v>
      </c>
    </row>
    <row r="91" spans="1:10">
      <c r="A91" s="34" t="s">
        <v>229</v>
      </c>
      <c r="B91" s="34" t="s">
        <v>19</v>
      </c>
      <c r="C91" s="34">
        <v>32</v>
      </c>
      <c r="D91" s="34" t="s">
        <v>10</v>
      </c>
      <c r="E91" s="34" t="s">
        <v>11</v>
      </c>
      <c r="F91" s="34" t="s">
        <v>727</v>
      </c>
      <c r="G91" s="34" t="s">
        <v>729</v>
      </c>
      <c r="H91" s="34">
        <v>6170</v>
      </c>
      <c r="I91" s="34">
        <v>8</v>
      </c>
      <c r="J91" s="34">
        <v>6</v>
      </c>
    </row>
    <row r="92" spans="1:10">
      <c r="A92" s="34" t="s">
        <v>230</v>
      </c>
      <c r="B92" s="34" t="s">
        <v>19</v>
      </c>
      <c r="C92" s="34">
        <v>32</v>
      </c>
      <c r="D92" s="34" t="s">
        <v>10</v>
      </c>
      <c r="E92" s="34" t="s">
        <v>738</v>
      </c>
      <c r="F92" s="34" t="s">
        <v>727</v>
      </c>
      <c r="G92" s="34" t="s">
        <v>728</v>
      </c>
      <c r="H92" s="34">
        <v>3660</v>
      </c>
      <c r="I92" s="34">
        <v>4</v>
      </c>
      <c r="J92" s="34">
        <v>2</v>
      </c>
    </row>
    <row r="93" spans="1:10">
      <c r="A93" s="34" t="s">
        <v>231</v>
      </c>
      <c r="B93" s="34" t="s">
        <v>19</v>
      </c>
      <c r="C93" s="34">
        <v>32</v>
      </c>
      <c r="D93" s="34" t="s">
        <v>10</v>
      </c>
      <c r="E93" s="34" t="s">
        <v>738</v>
      </c>
      <c r="F93" s="34" t="s">
        <v>727</v>
      </c>
      <c r="G93" s="34" t="s">
        <v>729</v>
      </c>
      <c r="H93" s="34">
        <v>9490</v>
      </c>
      <c r="I93" s="34">
        <v>12</v>
      </c>
      <c r="J93" s="34">
        <v>8</v>
      </c>
    </row>
    <row r="94" spans="1:10">
      <c r="A94" s="34" t="s">
        <v>225</v>
      </c>
      <c r="B94" s="34" t="s">
        <v>19</v>
      </c>
      <c r="C94" s="34">
        <v>32</v>
      </c>
      <c r="D94" s="34" t="s">
        <v>16</v>
      </c>
      <c r="E94" s="34" t="s">
        <v>11</v>
      </c>
      <c r="F94" s="34" t="s">
        <v>727</v>
      </c>
      <c r="G94" s="34" t="s">
        <v>728</v>
      </c>
      <c r="H94" s="34">
        <v>2460</v>
      </c>
      <c r="I94" s="34">
        <v>4</v>
      </c>
      <c r="J94" s="34">
        <v>2</v>
      </c>
    </row>
    <row r="95" spans="1:10">
      <c r="A95" s="34" t="s">
        <v>226</v>
      </c>
      <c r="B95" s="34" t="s">
        <v>19</v>
      </c>
      <c r="C95" s="34">
        <v>32</v>
      </c>
      <c r="D95" s="34" t="s">
        <v>16</v>
      </c>
      <c r="E95" s="34" t="s">
        <v>11</v>
      </c>
      <c r="F95" s="34" t="s">
        <v>727</v>
      </c>
      <c r="G95" s="34" t="s">
        <v>729</v>
      </c>
      <c r="H95" s="34">
        <v>6270</v>
      </c>
      <c r="I95" s="34">
        <v>8</v>
      </c>
      <c r="J95" s="34">
        <v>6</v>
      </c>
    </row>
    <row r="96" spans="1:10">
      <c r="A96" s="34" t="s">
        <v>227</v>
      </c>
      <c r="B96" s="34" t="s">
        <v>19</v>
      </c>
      <c r="C96" s="34">
        <v>32</v>
      </c>
      <c r="D96" s="34" t="s">
        <v>16</v>
      </c>
      <c r="E96" s="34" t="s">
        <v>738</v>
      </c>
      <c r="F96" s="34" t="s">
        <v>727</v>
      </c>
      <c r="G96" s="34" t="s">
        <v>728</v>
      </c>
      <c r="H96" s="34">
        <v>3790</v>
      </c>
      <c r="I96" s="34">
        <v>4</v>
      </c>
      <c r="J96" s="34">
        <v>2</v>
      </c>
    </row>
    <row r="97" spans="1:10">
      <c r="A97" s="34" t="s">
        <v>228</v>
      </c>
      <c r="B97" s="34" t="s">
        <v>19</v>
      </c>
      <c r="C97" s="34">
        <v>32</v>
      </c>
      <c r="D97" s="34" t="s">
        <v>16</v>
      </c>
      <c r="E97" s="34" t="s">
        <v>738</v>
      </c>
      <c r="F97" s="34" t="s">
        <v>727</v>
      </c>
      <c r="G97" s="34" t="s">
        <v>729</v>
      </c>
      <c r="H97" s="34">
        <v>9800</v>
      </c>
      <c r="I97" s="34">
        <v>12</v>
      </c>
      <c r="J97" s="34">
        <v>8</v>
      </c>
    </row>
    <row r="98" spans="1:10">
      <c r="A98" s="34" t="s">
        <v>51</v>
      </c>
      <c r="B98" s="34" t="s">
        <v>19</v>
      </c>
      <c r="C98" s="34">
        <v>40</v>
      </c>
      <c r="D98" s="34" t="s">
        <v>10</v>
      </c>
      <c r="E98" s="34" t="s">
        <v>11</v>
      </c>
      <c r="F98" s="34" t="s">
        <v>727</v>
      </c>
      <c r="G98" s="34" t="s">
        <v>728</v>
      </c>
      <c r="H98" s="34">
        <v>2880</v>
      </c>
      <c r="I98" s="34">
        <v>4</v>
      </c>
      <c r="J98" s="34">
        <v>2</v>
      </c>
    </row>
    <row r="99" spans="1:10">
      <c r="A99" s="34" t="s">
        <v>236</v>
      </c>
      <c r="B99" s="34" t="s">
        <v>19</v>
      </c>
      <c r="C99" s="34">
        <v>40</v>
      </c>
      <c r="D99" s="34" t="s">
        <v>10</v>
      </c>
      <c r="E99" s="34" t="s">
        <v>11</v>
      </c>
      <c r="F99" s="34" t="s">
        <v>727</v>
      </c>
      <c r="G99" s="34" t="s">
        <v>729</v>
      </c>
      <c r="H99" s="34">
        <v>6680</v>
      </c>
      <c r="I99" s="34">
        <v>10</v>
      </c>
      <c r="J99" s="34">
        <v>8</v>
      </c>
    </row>
    <row r="100" spans="1:10">
      <c r="A100" s="34" t="s">
        <v>237</v>
      </c>
      <c r="B100" s="34" t="s">
        <v>19</v>
      </c>
      <c r="C100" s="34">
        <v>40</v>
      </c>
      <c r="D100" s="34" t="s">
        <v>10</v>
      </c>
      <c r="E100" s="34" t="s">
        <v>738</v>
      </c>
      <c r="F100" s="34" t="s">
        <v>727</v>
      </c>
      <c r="G100" s="34" t="s">
        <v>728</v>
      </c>
      <c r="H100" s="34">
        <v>4430</v>
      </c>
      <c r="I100" s="34">
        <v>6</v>
      </c>
      <c r="J100" s="34">
        <v>4</v>
      </c>
    </row>
    <row r="101" spans="1:10">
      <c r="A101" s="34" t="s">
        <v>238</v>
      </c>
      <c r="B101" s="34" t="s">
        <v>19</v>
      </c>
      <c r="C101" s="34">
        <v>40</v>
      </c>
      <c r="D101" s="34" t="s">
        <v>10</v>
      </c>
      <c r="E101" s="34" t="s">
        <v>738</v>
      </c>
      <c r="F101" s="34" t="s">
        <v>727</v>
      </c>
      <c r="G101" s="34" t="s">
        <v>729</v>
      </c>
      <c r="H101" s="34">
        <v>10400</v>
      </c>
      <c r="I101" s="34">
        <v>16</v>
      </c>
      <c r="J101" s="34">
        <v>12</v>
      </c>
    </row>
    <row r="102" spans="1:10">
      <c r="A102" s="34" t="s">
        <v>232</v>
      </c>
      <c r="B102" s="34" t="s">
        <v>19</v>
      </c>
      <c r="C102" s="34">
        <v>40</v>
      </c>
      <c r="D102" s="34" t="s">
        <v>16</v>
      </c>
      <c r="E102" s="34" t="s">
        <v>11</v>
      </c>
      <c r="F102" s="34" t="s">
        <v>727</v>
      </c>
      <c r="G102" s="34" t="s">
        <v>728</v>
      </c>
      <c r="H102" s="34">
        <v>2940</v>
      </c>
      <c r="I102" s="34">
        <v>4</v>
      </c>
      <c r="J102" s="34">
        <v>2</v>
      </c>
    </row>
    <row r="103" spans="1:10">
      <c r="A103" s="34" t="s">
        <v>233</v>
      </c>
      <c r="B103" s="34" t="s">
        <v>19</v>
      </c>
      <c r="C103" s="34">
        <v>40</v>
      </c>
      <c r="D103" s="34" t="s">
        <v>16</v>
      </c>
      <c r="E103" s="34" t="s">
        <v>11</v>
      </c>
      <c r="F103" s="34" t="s">
        <v>727</v>
      </c>
      <c r="G103" s="34" t="s">
        <v>729</v>
      </c>
      <c r="H103" s="34">
        <v>6730</v>
      </c>
      <c r="I103" s="34">
        <v>10</v>
      </c>
      <c r="J103" s="34">
        <v>8</v>
      </c>
    </row>
    <row r="104" spans="1:10">
      <c r="A104" s="34" t="s">
        <v>234</v>
      </c>
      <c r="B104" s="34" t="s">
        <v>19</v>
      </c>
      <c r="C104" s="34">
        <v>40</v>
      </c>
      <c r="D104" s="34" t="s">
        <v>16</v>
      </c>
      <c r="E104" s="34" t="s">
        <v>738</v>
      </c>
      <c r="F104" s="34" t="s">
        <v>727</v>
      </c>
      <c r="G104" s="34" t="s">
        <v>728</v>
      </c>
      <c r="H104" s="34">
        <v>4580</v>
      </c>
      <c r="I104" s="34">
        <v>6</v>
      </c>
      <c r="J104" s="34">
        <v>4</v>
      </c>
    </row>
    <row r="105" spans="1:10">
      <c r="A105" s="34" t="s">
        <v>235</v>
      </c>
      <c r="B105" s="34" t="s">
        <v>19</v>
      </c>
      <c r="C105" s="34">
        <v>40</v>
      </c>
      <c r="D105" s="34" t="s">
        <v>16</v>
      </c>
      <c r="E105" s="34" t="s">
        <v>738</v>
      </c>
      <c r="F105" s="34" t="s">
        <v>727</v>
      </c>
      <c r="G105" s="34" t="s">
        <v>729</v>
      </c>
      <c r="H105" s="34">
        <v>10690</v>
      </c>
      <c r="I105" s="34">
        <v>16</v>
      </c>
      <c r="J105" s="34">
        <v>12</v>
      </c>
    </row>
    <row r="106" spans="1:10">
      <c r="A106" s="34" t="s">
        <v>52</v>
      </c>
      <c r="B106" s="34" t="s">
        <v>19</v>
      </c>
      <c r="C106" s="34">
        <v>50</v>
      </c>
      <c r="D106" s="34" t="s">
        <v>10</v>
      </c>
      <c r="E106" s="34" t="s">
        <v>11</v>
      </c>
      <c r="F106" s="34" t="s">
        <v>727</v>
      </c>
      <c r="G106" s="34" t="s">
        <v>728</v>
      </c>
      <c r="H106" s="34">
        <v>3560</v>
      </c>
      <c r="I106" s="34">
        <v>4</v>
      </c>
      <c r="J106" s="34">
        <v>2</v>
      </c>
    </row>
    <row r="107" spans="1:10">
      <c r="A107" s="34" t="s">
        <v>243</v>
      </c>
      <c r="B107" s="34" t="s">
        <v>19</v>
      </c>
      <c r="C107" s="34">
        <v>50</v>
      </c>
      <c r="D107" s="34" t="s">
        <v>10</v>
      </c>
      <c r="E107" s="34" t="s">
        <v>11</v>
      </c>
      <c r="F107" s="34" t="s">
        <v>727</v>
      </c>
      <c r="G107" s="34" t="s">
        <v>729</v>
      </c>
      <c r="H107" s="34">
        <v>7640</v>
      </c>
      <c r="I107" s="34">
        <v>14</v>
      </c>
      <c r="J107" s="34">
        <v>10</v>
      </c>
    </row>
    <row r="108" spans="1:10">
      <c r="A108" s="34" t="s">
        <v>244</v>
      </c>
      <c r="B108" s="34" t="s">
        <v>19</v>
      </c>
      <c r="C108" s="34">
        <v>50</v>
      </c>
      <c r="D108" s="34" t="s">
        <v>10</v>
      </c>
      <c r="E108" s="34" t="s">
        <v>738</v>
      </c>
      <c r="F108" s="34" t="s">
        <v>727</v>
      </c>
      <c r="G108" s="34" t="s">
        <v>728</v>
      </c>
      <c r="H108" s="34">
        <v>5570</v>
      </c>
      <c r="I108" s="34">
        <v>6</v>
      </c>
      <c r="J108" s="34">
        <v>4</v>
      </c>
    </row>
    <row r="109" spans="1:10">
      <c r="A109" s="34" t="s">
        <v>245</v>
      </c>
      <c r="B109" s="34" t="s">
        <v>19</v>
      </c>
      <c r="C109" s="34">
        <v>50</v>
      </c>
      <c r="D109" s="34" t="s">
        <v>10</v>
      </c>
      <c r="E109" s="34" t="s">
        <v>738</v>
      </c>
      <c r="F109" s="34" t="s">
        <v>727</v>
      </c>
      <c r="G109" s="34" t="s">
        <v>729</v>
      </c>
      <c r="H109" s="34">
        <v>12160</v>
      </c>
      <c r="I109" s="34">
        <v>22</v>
      </c>
      <c r="J109" s="34">
        <v>16</v>
      </c>
    </row>
    <row r="110" spans="1:10">
      <c r="A110" s="34" t="s">
        <v>239</v>
      </c>
      <c r="B110" s="34" t="s">
        <v>19</v>
      </c>
      <c r="C110" s="34">
        <v>50</v>
      </c>
      <c r="D110" s="34" t="s">
        <v>16</v>
      </c>
      <c r="E110" s="34" t="s">
        <v>11</v>
      </c>
      <c r="F110" s="34" t="s">
        <v>727</v>
      </c>
      <c r="G110" s="34" t="s">
        <v>728</v>
      </c>
      <c r="H110" s="34">
        <v>3620</v>
      </c>
      <c r="I110" s="34">
        <v>4</v>
      </c>
      <c r="J110" s="34">
        <v>2</v>
      </c>
    </row>
    <row r="111" spans="1:10">
      <c r="A111" s="34" t="s">
        <v>240</v>
      </c>
      <c r="B111" s="34" t="s">
        <v>19</v>
      </c>
      <c r="C111" s="34">
        <v>50</v>
      </c>
      <c r="D111" s="34" t="s">
        <v>16</v>
      </c>
      <c r="E111" s="34" t="s">
        <v>11</v>
      </c>
      <c r="F111" s="34" t="s">
        <v>727</v>
      </c>
      <c r="G111" s="34" t="s">
        <v>729</v>
      </c>
      <c r="H111" s="34">
        <v>7590</v>
      </c>
      <c r="I111" s="34">
        <v>14</v>
      </c>
      <c r="J111" s="34">
        <v>10</v>
      </c>
    </row>
    <row r="112" spans="1:10">
      <c r="A112" s="34" t="s">
        <v>241</v>
      </c>
      <c r="B112" s="34" t="s">
        <v>19</v>
      </c>
      <c r="C112" s="34">
        <v>50</v>
      </c>
      <c r="D112" s="34" t="s">
        <v>16</v>
      </c>
      <c r="E112" s="34" t="s">
        <v>738</v>
      </c>
      <c r="F112" s="34" t="s">
        <v>727</v>
      </c>
      <c r="G112" s="34" t="s">
        <v>728</v>
      </c>
      <c r="H112" s="34">
        <v>5740</v>
      </c>
      <c r="I112" s="34">
        <v>6</v>
      </c>
      <c r="J112" s="34">
        <v>4</v>
      </c>
    </row>
    <row r="113" spans="1:10">
      <c r="A113" s="34" t="s">
        <v>242</v>
      </c>
      <c r="B113" s="34" t="s">
        <v>19</v>
      </c>
      <c r="C113" s="34">
        <v>50</v>
      </c>
      <c r="D113" s="34" t="s">
        <v>16</v>
      </c>
      <c r="E113" s="34" t="s">
        <v>738</v>
      </c>
      <c r="F113" s="34" t="s">
        <v>727</v>
      </c>
      <c r="G113" s="34" t="s">
        <v>729</v>
      </c>
      <c r="H113" s="34">
        <v>12490</v>
      </c>
      <c r="I113" s="34">
        <v>22</v>
      </c>
      <c r="J113" s="34">
        <v>16</v>
      </c>
    </row>
    <row r="114" spans="1:10">
      <c r="A114" s="34" t="s">
        <v>53</v>
      </c>
      <c r="B114" s="34" t="s">
        <v>19</v>
      </c>
      <c r="C114" s="34">
        <v>63</v>
      </c>
      <c r="D114" s="34" t="s">
        <v>10</v>
      </c>
      <c r="E114" s="34" t="s">
        <v>11</v>
      </c>
      <c r="F114" s="34" t="s">
        <v>727</v>
      </c>
      <c r="G114" s="34" t="s">
        <v>728</v>
      </c>
      <c r="H114" s="34">
        <v>3990</v>
      </c>
      <c r="I114" s="34">
        <v>8</v>
      </c>
      <c r="J114" s="34">
        <v>4</v>
      </c>
    </row>
    <row r="115" spans="1:10">
      <c r="A115" s="34" t="s">
        <v>250</v>
      </c>
      <c r="B115" s="34" t="s">
        <v>19</v>
      </c>
      <c r="C115" s="34">
        <v>63</v>
      </c>
      <c r="D115" s="34" t="s">
        <v>10</v>
      </c>
      <c r="E115" s="34" t="s">
        <v>11</v>
      </c>
      <c r="F115" s="34" t="s">
        <v>727</v>
      </c>
      <c r="G115" s="34" t="s">
        <v>729</v>
      </c>
      <c r="H115" s="34">
        <v>6860</v>
      </c>
      <c r="I115" s="34">
        <v>14</v>
      </c>
      <c r="J115" s="34">
        <v>10</v>
      </c>
    </row>
    <row r="116" spans="1:10">
      <c r="A116" s="34" t="s">
        <v>251</v>
      </c>
      <c r="B116" s="34" t="s">
        <v>19</v>
      </c>
      <c r="C116" s="34">
        <v>63</v>
      </c>
      <c r="D116" s="34" t="s">
        <v>10</v>
      </c>
      <c r="E116" s="34" t="s">
        <v>738</v>
      </c>
      <c r="F116" s="34" t="s">
        <v>727</v>
      </c>
      <c r="G116" s="34" t="s">
        <v>728</v>
      </c>
      <c r="H116" s="34">
        <v>5960</v>
      </c>
      <c r="I116" s="34">
        <v>8</v>
      </c>
      <c r="J116" s="34">
        <v>4</v>
      </c>
    </row>
    <row r="117" spans="1:10">
      <c r="A117" s="34" t="s">
        <v>252</v>
      </c>
      <c r="B117" s="34" t="s">
        <v>19</v>
      </c>
      <c r="C117" s="34">
        <v>63</v>
      </c>
      <c r="D117" s="34" t="s">
        <v>10</v>
      </c>
      <c r="E117" s="34" t="s">
        <v>738</v>
      </c>
      <c r="F117" s="34" t="s">
        <v>727</v>
      </c>
      <c r="G117" s="34" t="s">
        <v>729</v>
      </c>
      <c r="H117" s="34">
        <v>10490</v>
      </c>
      <c r="I117" s="34">
        <v>22</v>
      </c>
      <c r="J117" s="34">
        <v>16</v>
      </c>
    </row>
    <row r="118" spans="1:10">
      <c r="A118" s="34" t="s">
        <v>246</v>
      </c>
      <c r="B118" s="34" t="s">
        <v>19</v>
      </c>
      <c r="C118" s="34">
        <v>63</v>
      </c>
      <c r="D118" s="34" t="s">
        <v>16</v>
      </c>
      <c r="E118" s="34" t="s">
        <v>11</v>
      </c>
      <c r="F118" s="34" t="s">
        <v>727</v>
      </c>
      <c r="G118" s="34" t="s">
        <v>728</v>
      </c>
      <c r="H118" s="34">
        <v>4070</v>
      </c>
      <c r="I118" s="34">
        <v>8</v>
      </c>
      <c r="J118" s="34">
        <v>4</v>
      </c>
    </row>
    <row r="119" spans="1:10">
      <c r="A119" s="34" t="s">
        <v>247</v>
      </c>
      <c r="B119" s="34" t="s">
        <v>19</v>
      </c>
      <c r="C119" s="34">
        <v>63</v>
      </c>
      <c r="D119" s="34" t="s">
        <v>16</v>
      </c>
      <c r="E119" s="34" t="s">
        <v>11</v>
      </c>
      <c r="F119" s="34" t="s">
        <v>727</v>
      </c>
      <c r="G119" s="34" t="s">
        <v>729</v>
      </c>
      <c r="H119" s="34">
        <v>6810</v>
      </c>
      <c r="I119" s="34">
        <v>14</v>
      </c>
      <c r="J119" s="34">
        <v>10</v>
      </c>
    </row>
    <row r="120" spans="1:10">
      <c r="A120" s="34" t="s">
        <v>248</v>
      </c>
      <c r="B120" s="34" t="s">
        <v>19</v>
      </c>
      <c r="C120" s="34">
        <v>63</v>
      </c>
      <c r="D120" s="34" t="s">
        <v>16</v>
      </c>
      <c r="E120" s="34" t="s">
        <v>738</v>
      </c>
      <c r="F120" s="34" t="s">
        <v>727</v>
      </c>
      <c r="G120" s="34" t="s">
        <v>728</v>
      </c>
      <c r="H120" s="34">
        <v>6180</v>
      </c>
      <c r="I120" s="34">
        <v>8</v>
      </c>
      <c r="J120" s="34">
        <v>4</v>
      </c>
    </row>
    <row r="121" spans="1:10">
      <c r="A121" s="34" t="s">
        <v>249</v>
      </c>
      <c r="B121" s="34" t="s">
        <v>19</v>
      </c>
      <c r="C121" s="34">
        <v>63</v>
      </c>
      <c r="D121" s="34" t="s">
        <v>16</v>
      </c>
      <c r="E121" s="34" t="s">
        <v>738</v>
      </c>
      <c r="F121" s="34" t="s">
        <v>727</v>
      </c>
      <c r="G121" s="34" t="s">
        <v>729</v>
      </c>
      <c r="H121" s="34">
        <v>10820</v>
      </c>
      <c r="I121" s="34">
        <v>22</v>
      </c>
      <c r="J121" s="34">
        <v>16</v>
      </c>
    </row>
    <row r="122" spans="1:10">
      <c r="A122" s="34" t="s">
        <v>54</v>
      </c>
      <c r="B122" s="34" t="s">
        <v>19</v>
      </c>
      <c r="C122" s="34">
        <v>80</v>
      </c>
      <c r="D122" s="34" t="s">
        <v>10</v>
      </c>
      <c r="E122" s="34" t="s">
        <v>11</v>
      </c>
      <c r="F122" s="34" t="s">
        <v>727</v>
      </c>
      <c r="G122" s="34" t="s">
        <v>728</v>
      </c>
      <c r="H122" s="34">
        <v>4800</v>
      </c>
      <c r="I122" s="34">
        <v>8</v>
      </c>
      <c r="J122" s="34">
        <v>4</v>
      </c>
    </row>
    <row r="123" spans="1:10">
      <c r="A123" s="34" t="s">
        <v>257</v>
      </c>
      <c r="B123" s="34" t="s">
        <v>19</v>
      </c>
      <c r="C123" s="34">
        <v>80</v>
      </c>
      <c r="D123" s="34" t="s">
        <v>10</v>
      </c>
      <c r="E123" s="34" t="s">
        <v>11</v>
      </c>
      <c r="F123" s="34" t="s">
        <v>727</v>
      </c>
      <c r="G123" s="34" t="s">
        <v>729</v>
      </c>
      <c r="H123" s="34">
        <v>10060</v>
      </c>
      <c r="I123" s="34">
        <v>20</v>
      </c>
      <c r="J123" s="34">
        <v>12</v>
      </c>
    </row>
    <row r="124" spans="1:10">
      <c r="A124" s="34" t="s">
        <v>258</v>
      </c>
      <c r="B124" s="34" t="s">
        <v>19</v>
      </c>
      <c r="C124" s="34">
        <v>80</v>
      </c>
      <c r="D124" s="34" t="s">
        <v>10</v>
      </c>
      <c r="E124" s="34" t="s">
        <v>738</v>
      </c>
      <c r="F124" s="34" t="s">
        <v>727</v>
      </c>
      <c r="G124" s="34" t="s">
        <v>728</v>
      </c>
      <c r="H124" s="34">
        <v>7830</v>
      </c>
      <c r="I124" s="34">
        <v>10</v>
      </c>
      <c r="J124" s="34">
        <v>8</v>
      </c>
    </row>
    <row r="125" spans="1:10">
      <c r="A125" s="34" t="s">
        <v>259</v>
      </c>
      <c r="B125" s="34" t="s">
        <v>19</v>
      </c>
      <c r="C125" s="34">
        <v>80</v>
      </c>
      <c r="D125" s="34" t="s">
        <v>10</v>
      </c>
      <c r="E125" s="34" t="s">
        <v>738</v>
      </c>
      <c r="F125" s="34" t="s">
        <v>727</v>
      </c>
      <c r="G125" s="34" t="s">
        <v>729</v>
      </c>
      <c r="H125" s="34">
        <v>16640</v>
      </c>
      <c r="I125" s="34">
        <v>30</v>
      </c>
      <c r="J125" s="34">
        <v>22</v>
      </c>
    </row>
    <row r="126" spans="1:10">
      <c r="A126" s="34" t="s">
        <v>253</v>
      </c>
      <c r="B126" s="34" t="s">
        <v>19</v>
      </c>
      <c r="C126" s="34">
        <v>80</v>
      </c>
      <c r="D126" s="34" t="s">
        <v>16</v>
      </c>
      <c r="E126" s="34" t="s">
        <v>11</v>
      </c>
      <c r="F126" s="34" t="s">
        <v>727</v>
      </c>
      <c r="G126" s="34" t="s">
        <v>728</v>
      </c>
      <c r="H126" s="34">
        <v>4800</v>
      </c>
      <c r="I126" s="34">
        <v>8</v>
      </c>
      <c r="J126" s="34">
        <v>4</v>
      </c>
    </row>
    <row r="127" spans="1:10">
      <c r="A127" s="34" t="s">
        <v>254</v>
      </c>
      <c r="B127" s="34" t="s">
        <v>19</v>
      </c>
      <c r="C127" s="34">
        <v>80</v>
      </c>
      <c r="D127" s="34" t="s">
        <v>16</v>
      </c>
      <c r="E127" s="34" t="s">
        <v>11</v>
      </c>
      <c r="F127" s="34" t="s">
        <v>727</v>
      </c>
      <c r="G127" s="34" t="s">
        <v>729</v>
      </c>
      <c r="H127" s="34">
        <v>9840</v>
      </c>
      <c r="I127" s="34">
        <v>20</v>
      </c>
      <c r="J127" s="34">
        <v>12</v>
      </c>
    </row>
    <row r="128" spans="1:10">
      <c r="A128" s="34" t="s">
        <v>255</v>
      </c>
      <c r="B128" s="34" t="s">
        <v>19</v>
      </c>
      <c r="C128" s="34">
        <v>80</v>
      </c>
      <c r="D128" s="34" t="s">
        <v>16</v>
      </c>
      <c r="E128" s="34" t="s">
        <v>738</v>
      </c>
      <c r="F128" s="34" t="s">
        <v>727</v>
      </c>
      <c r="G128" s="34" t="s">
        <v>728</v>
      </c>
      <c r="H128" s="34">
        <v>8000</v>
      </c>
      <c r="I128" s="34">
        <v>10</v>
      </c>
      <c r="J128" s="34">
        <v>8</v>
      </c>
    </row>
    <row r="129" spans="1:10">
      <c r="A129" s="34" t="s">
        <v>256</v>
      </c>
      <c r="B129" s="34" t="s">
        <v>19</v>
      </c>
      <c r="C129" s="34">
        <v>80</v>
      </c>
      <c r="D129" s="34" t="s">
        <v>16</v>
      </c>
      <c r="E129" s="34" t="s">
        <v>738</v>
      </c>
      <c r="F129" s="34" t="s">
        <v>727</v>
      </c>
      <c r="G129" s="34" t="s">
        <v>729</v>
      </c>
      <c r="H129" s="34">
        <v>16910</v>
      </c>
      <c r="I129" s="34">
        <v>30</v>
      </c>
      <c r="J129" s="34">
        <v>22</v>
      </c>
    </row>
    <row r="130" spans="1:10">
      <c r="A130" s="34" t="s">
        <v>48</v>
      </c>
      <c r="B130" s="34" t="s">
        <v>19</v>
      </c>
      <c r="C130" s="34">
        <v>100</v>
      </c>
      <c r="D130" s="34" t="s">
        <v>10</v>
      </c>
      <c r="E130" s="34" t="s">
        <v>11</v>
      </c>
      <c r="F130" s="34" t="s">
        <v>727</v>
      </c>
      <c r="G130" s="34" t="s">
        <v>728</v>
      </c>
      <c r="H130" s="34">
        <v>6710</v>
      </c>
      <c r="I130" s="34">
        <v>12</v>
      </c>
      <c r="J130" s="34">
        <v>6</v>
      </c>
    </row>
    <row r="131" spans="1:10">
      <c r="A131" s="34" t="s">
        <v>264</v>
      </c>
      <c r="B131" s="34" t="s">
        <v>19</v>
      </c>
      <c r="C131" s="34">
        <v>100</v>
      </c>
      <c r="D131" s="34" t="s">
        <v>10</v>
      </c>
      <c r="E131" s="34" t="s">
        <v>11</v>
      </c>
      <c r="F131" s="34" t="s">
        <v>727</v>
      </c>
      <c r="G131" s="34" t="s">
        <v>729</v>
      </c>
      <c r="H131" s="34">
        <v>11250</v>
      </c>
      <c r="I131" s="34">
        <v>24</v>
      </c>
      <c r="J131" s="34">
        <v>14</v>
      </c>
    </row>
    <row r="132" spans="1:10">
      <c r="A132" s="34" t="s">
        <v>265</v>
      </c>
      <c r="B132" s="34" t="s">
        <v>19</v>
      </c>
      <c r="C132" s="34">
        <v>100</v>
      </c>
      <c r="D132" s="34" t="s">
        <v>10</v>
      </c>
      <c r="E132" s="34" t="s">
        <v>738</v>
      </c>
      <c r="F132" s="34" t="s">
        <v>727</v>
      </c>
      <c r="G132" s="34" t="s">
        <v>728</v>
      </c>
      <c r="H132" s="34">
        <v>10700</v>
      </c>
      <c r="I132" s="34">
        <v>16</v>
      </c>
      <c r="J132" s="34">
        <v>8</v>
      </c>
    </row>
    <row r="133" spans="1:10">
      <c r="A133" s="34" t="s">
        <v>266</v>
      </c>
      <c r="B133" s="34" t="s">
        <v>19</v>
      </c>
      <c r="C133" s="34">
        <v>100</v>
      </c>
      <c r="D133" s="34" t="s">
        <v>10</v>
      </c>
      <c r="E133" s="34" t="s">
        <v>738</v>
      </c>
      <c r="F133" s="34" t="s">
        <v>727</v>
      </c>
      <c r="G133" s="34" t="s">
        <v>729</v>
      </c>
      <c r="H133" s="34">
        <v>18210</v>
      </c>
      <c r="I133" s="34">
        <v>36</v>
      </c>
      <c r="J133" s="34">
        <v>26</v>
      </c>
    </row>
    <row r="134" spans="1:10">
      <c r="A134" s="34" t="s">
        <v>260</v>
      </c>
      <c r="B134" s="34" t="s">
        <v>19</v>
      </c>
      <c r="C134" s="34">
        <v>100</v>
      </c>
      <c r="D134" s="34" t="s">
        <v>16</v>
      </c>
      <c r="E134" s="34" t="s">
        <v>11</v>
      </c>
      <c r="F134" s="34" t="s">
        <v>727</v>
      </c>
      <c r="G134" s="34" t="s">
        <v>728</v>
      </c>
      <c r="H134" s="34">
        <v>6710</v>
      </c>
      <c r="I134" s="34">
        <v>12</v>
      </c>
      <c r="J134" s="34">
        <v>6</v>
      </c>
    </row>
    <row r="135" spans="1:10">
      <c r="A135" s="34" t="s">
        <v>261</v>
      </c>
      <c r="B135" s="34" t="s">
        <v>19</v>
      </c>
      <c r="C135" s="34">
        <v>100</v>
      </c>
      <c r="D135" s="34" t="s">
        <v>16</v>
      </c>
      <c r="E135" s="34" t="s">
        <v>11</v>
      </c>
      <c r="F135" s="34" t="s">
        <v>727</v>
      </c>
      <c r="G135" s="34" t="s">
        <v>729</v>
      </c>
      <c r="H135" s="34">
        <v>10990</v>
      </c>
      <c r="I135" s="34">
        <v>24</v>
      </c>
      <c r="J135" s="34">
        <v>14</v>
      </c>
    </row>
    <row r="136" spans="1:10">
      <c r="A136" s="34" t="s">
        <v>262</v>
      </c>
      <c r="B136" s="34" t="s">
        <v>19</v>
      </c>
      <c r="C136" s="34">
        <v>100</v>
      </c>
      <c r="D136" s="34" t="s">
        <v>16</v>
      </c>
      <c r="E136" s="34" t="s">
        <v>738</v>
      </c>
      <c r="F136" s="34" t="s">
        <v>727</v>
      </c>
      <c r="G136" s="34" t="s">
        <v>728</v>
      </c>
      <c r="H136" s="34">
        <v>10950</v>
      </c>
      <c r="I136" s="34">
        <v>16</v>
      </c>
      <c r="J136" s="34">
        <v>8</v>
      </c>
    </row>
    <row r="137" spans="1:10">
      <c r="A137" s="34" t="s">
        <v>263</v>
      </c>
      <c r="B137" s="34" t="s">
        <v>19</v>
      </c>
      <c r="C137" s="34">
        <v>100</v>
      </c>
      <c r="D137" s="34" t="s">
        <v>16</v>
      </c>
      <c r="E137" s="34" t="s">
        <v>738</v>
      </c>
      <c r="F137" s="34" t="s">
        <v>727</v>
      </c>
      <c r="G137" s="34" t="s">
        <v>729</v>
      </c>
      <c r="H137" s="34">
        <v>18540</v>
      </c>
      <c r="I137" s="34">
        <v>36</v>
      </c>
      <c r="J137" s="34">
        <v>26</v>
      </c>
    </row>
    <row r="138" spans="1:10">
      <c r="A138" s="34" t="s">
        <v>49</v>
      </c>
      <c r="B138" s="34" t="s">
        <v>19</v>
      </c>
      <c r="C138" s="34">
        <v>125</v>
      </c>
      <c r="D138" s="34" t="s">
        <v>10</v>
      </c>
      <c r="E138" s="34" t="s">
        <v>11</v>
      </c>
      <c r="F138" s="34" t="s">
        <v>727</v>
      </c>
      <c r="G138" s="34" t="s">
        <v>728</v>
      </c>
      <c r="H138" s="34">
        <v>10100</v>
      </c>
      <c r="I138" s="34">
        <v>14</v>
      </c>
      <c r="J138" s="34">
        <v>6</v>
      </c>
    </row>
    <row r="139" spans="1:10">
      <c r="A139" s="34" t="s">
        <v>271</v>
      </c>
      <c r="B139" s="34" t="s">
        <v>19</v>
      </c>
      <c r="C139" s="34">
        <v>125</v>
      </c>
      <c r="D139" s="34" t="s">
        <v>10</v>
      </c>
      <c r="E139" s="34" t="s">
        <v>11</v>
      </c>
      <c r="F139" s="34" t="s">
        <v>727</v>
      </c>
      <c r="G139" s="34" t="s">
        <v>729</v>
      </c>
      <c r="H139" s="34">
        <v>16470</v>
      </c>
      <c r="I139" s="34">
        <v>32</v>
      </c>
      <c r="J139" s="34">
        <v>18</v>
      </c>
    </row>
    <row r="140" spans="1:10">
      <c r="A140" s="34" t="s">
        <v>272</v>
      </c>
      <c r="B140" s="34" t="s">
        <v>19</v>
      </c>
      <c r="C140" s="34">
        <v>125</v>
      </c>
      <c r="D140" s="34" t="s">
        <v>10</v>
      </c>
      <c r="E140" s="34" t="s">
        <v>738</v>
      </c>
      <c r="F140" s="34" t="s">
        <v>727</v>
      </c>
      <c r="G140" s="34" t="s">
        <v>728</v>
      </c>
      <c r="H140" s="34">
        <v>17360</v>
      </c>
      <c r="I140" s="34">
        <v>18</v>
      </c>
      <c r="J140" s="34">
        <v>10</v>
      </c>
    </row>
    <row r="141" spans="1:10">
      <c r="A141" s="34" t="s">
        <v>273</v>
      </c>
      <c r="B141" s="34" t="s">
        <v>19</v>
      </c>
      <c r="C141" s="34">
        <v>125</v>
      </c>
      <c r="D141" s="34" t="s">
        <v>10</v>
      </c>
      <c r="E141" s="34" t="s">
        <v>738</v>
      </c>
      <c r="F141" s="34" t="s">
        <v>727</v>
      </c>
      <c r="G141" s="34" t="s">
        <v>729</v>
      </c>
      <c r="H141" s="34">
        <v>28660</v>
      </c>
      <c r="I141" s="34">
        <v>48</v>
      </c>
      <c r="J141" s="34">
        <v>36</v>
      </c>
    </row>
    <row r="142" spans="1:10">
      <c r="A142" s="34" t="s">
        <v>267</v>
      </c>
      <c r="B142" s="34" t="s">
        <v>19</v>
      </c>
      <c r="C142" s="34">
        <v>125</v>
      </c>
      <c r="D142" s="34" t="s">
        <v>16</v>
      </c>
      <c r="E142" s="34" t="s">
        <v>11</v>
      </c>
      <c r="F142" s="34" t="s">
        <v>727</v>
      </c>
      <c r="G142" s="34" t="s">
        <v>728</v>
      </c>
      <c r="H142" s="34">
        <v>10050</v>
      </c>
      <c r="I142" s="34">
        <v>14</v>
      </c>
      <c r="J142" s="34">
        <v>6</v>
      </c>
    </row>
    <row r="143" spans="1:10">
      <c r="A143" s="34" t="s">
        <v>268</v>
      </c>
      <c r="B143" s="34" t="s">
        <v>19</v>
      </c>
      <c r="C143" s="34">
        <v>125</v>
      </c>
      <c r="D143" s="34" t="s">
        <v>16</v>
      </c>
      <c r="E143" s="34" t="s">
        <v>11</v>
      </c>
      <c r="F143" s="34" t="s">
        <v>727</v>
      </c>
      <c r="G143" s="34" t="s">
        <v>729</v>
      </c>
      <c r="H143" s="34">
        <v>15760</v>
      </c>
      <c r="I143" s="34">
        <v>32</v>
      </c>
      <c r="J143" s="34">
        <v>18</v>
      </c>
    </row>
    <row r="144" spans="1:10">
      <c r="A144" s="34" t="s">
        <v>269</v>
      </c>
      <c r="B144" s="34" t="s">
        <v>19</v>
      </c>
      <c r="C144" s="34">
        <v>125</v>
      </c>
      <c r="D144" s="34" t="s">
        <v>16</v>
      </c>
      <c r="E144" s="34" t="s">
        <v>738</v>
      </c>
      <c r="F144" s="34" t="s">
        <v>727</v>
      </c>
      <c r="G144" s="34" t="s">
        <v>728</v>
      </c>
      <c r="H144" s="34">
        <v>17590</v>
      </c>
      <c r="I144" s="34">
        <v>18</v>
      </c>
      <c r="J144" s="34">
        <v>10</v>
      </c>
    </row>
    <row r="145" spans="1:10">
      <c r="A145" s="34" t="s">
        <v>270</v>
      </c>
      <c r="B145" s="34" t="s">
        <v>19</v>
      </c>
      <c r="C145" s="34">
        <v>125</v>
      </c>
      <c r="D145" s="34" t="s">
        <v>16</v>
      </c>
      <c r="E145" s="34" t="s">
        <v>738</v>
      </c>
      <c r="F145" s="34" t="s">
        <v>727</v>
      </c>
      <c r="G145" s="34" t="s">
        <v>729</v>
      </c>
      <c r="H145" s="34">
        <v>28880</v>
      </c>
      <c r="I145" s="34">
        <v>48</v>
      </c>
      <c r="J145" s="34">
        <v>36</v>
      </c>
    </row>
    <row r="146" spans="1:10">
      <c r="A146" s="34" t="s">
        <v>106</v>
      </c>
      <c r="B146" s="34" t="s">
        <v>55</v>
      </c>
      <c r="C146" s="34">
        <v>32</v>
      </c>
      <c r="D146" s="34" t="s">
        <v>10</v>
      </c>
      <c r="E146" s="34" t="s">
        <v>11</v>
      </c>
      <c r="F146" s="34" t="s">
        <v>727</v>
      </c>
      <c r="G146" s="34" t="s">
        <v>728</v>
      </c>
      <c r="H146" s="34">
        <v>2530</v>
      </c>
      <c r="I146" s="34">
        <v>4</v>
      </c>
      <c r="J146" s="34">
        <v>2</v>
      </c>
    </row>
    <row r="147" spans="1:10">
      <c r="A147" s="34" t="s">
        <v>107</v>
      </c>
      <c r="B147" s="34" t="s">
        <v>55</v>
      </c>
      <c r="C147" s="34">
        <v>32</v>
      </c>
      <c r="D147" s="34" t="s">
        <v>10</v>
      </c>
      <c r="E147" s="34" t="s">
        <v>11</v>
      </c>
      <c r="F147" s="34" t="s">
        <v>727</v>
      </c>
      <c r="G147" s="34" t="s">
        <v>729</v>
      </c>
      <c r="H147" s="34">
        <v>2650</v>
      </c>
      <c r="I147" s="34">
        <v>6</v>
      </c>
      <c r="J147" s="34">
        <v>4</v>
      </c>
    </row>
    <row r="148" spans="1:10">
      <c r="A148" s="34" t="s">
        <v>108</v>
      </c>
      <c r="B148" s="34" t="s">
        <v>55</v>
      </c>
      <c r="C148" s="34">
        <v>32</v>
      </c>
      <c r="D148" s="34" t="s">
        <v>10</v>
      </c>
      <c r="E148" s="34" t="s">
        <v>738</v>
      </c>
      <c r="F148" s="34" t="s">
        <v>727</v>
      </c>
      <c r="G148" s="34" t="s">
        <v>728</v>
      </c>
      <c r="H148" s="34">
        <v>4150</v>
      </c>
      <c r="I148" s="34">
        <v>6</v>
      </c>
      <c r="J148" s="34">
        <v>4</v>
      </c>
    </row>
    <row r="149" spans="1:10">
      <c r="A149" s="34" t="s">
        <v>109</v>
      </c>
      <c r="B149" s="34" t="s">
        <v>55</v>
      </c>
      <c r="C149" s="34">
        <v>32</v>
      </c>
      <c r="D149" s="34" t="s">
        <v>10</v>
      </c>
      <c r="E149" s="34" t="s">
        <v>738</v>
      </c>
      <c r="F149" s="34" t="s">
        <v>727</v>
      </c>
      <c r="G149" s="34" t="s">
        <v>729</v>
      </c>
      <c r="H149" s="34">
        <v>4400</v>
      </c>
      <c r="I149" s="34">
        <v>8</v>
      </c>
      <c r="J149" s="34">
        <v>6</v>
      </c>
    </row>
    <row r="150" spans="1:10">
      <c r="A150" s="34" t="s">
        <v>110</v>
      </c>
      <c r="B150" s="34" t="s">
        <v>55</v>
      </c>
      <c r="C150" s="34">
        <v>32</v>
      </c>
      <c r="D150" s="34" t="s">
        <v>16</v>
      </c>
      <c r="E150" s="34" t="s">
        <v>11</v>
      </c>
      <c r="F150" s="34" t="s">
        <v>727</v>
      </c>
      <c r="G150" s="34" t="s">
        <v>728</v>
      </c>
      <c r="H150" s="34">
        <v>2630</v>
      </c>
      <c r="I150" s="34">
        <v>4</v>
      </c>
      <c r="J150" s="34">
        <v>2</v>
      </c>
    </row>
    <row r="151" spans="1:10">
      <c r="A151" s="34" t="s">
        <v>111</v>
      </c>
      <c r="B151" s="34" t="s">
        <v>55</v>
      </c>
      <c r="C151" s="34">
        <v>32</v>
      </c>
      <c r="D151" s="34" t="s">
        <v>16</v>
      </c>
      <c r="E151" s="34" t="s">
        <v>11</v>
      </c>
      <c r="F151" s="34" t="s">
        <v>727</v>
      </c>
      <c r="G151" s="34" t="s">
        <v>729</v>
      </c>
      <c r="H151" s="34">
        <v>2730</v>
      </c>
      <c r="I151" s="34">
        <v>6</v>
      </c>
      <c r="J151" s="34">
        <v>4</v>
      </c>
    </row>
    <row r="152" spans="1:10">
      <c r="A152" s="34" t="s">
        <v>112</v>
      </c>
      <c r="B152" s="34" t="s">
        <v>55</v>
      </c>
      <c r="C152" s="34">
        <v>32</v>
      </c>
      <c r="D152" s="34" t="s">
        <v>16</v>
      </c>
      <c r="E152" s="34" t="s">
        <v>738</v>
      </c>
      <c r="F152" s="34" t="s">
        <v>727</v>
      </c>
      <c r="G152" s="34" t="s">
        <v>728</v>
      </c>
      <c r="H152" s="34">
        <v>4330</v>
      </c>
      <c r="I152" s="34">
        <v>6</v>
      </c>
      <c r="J152" s="34">
        <v>4</v>
      </c>
    </row>
    <row r="153" spans="1:10">
      <c r="A153" s="34" t="s">
        <v>113</v>
      </c>
      <c r="B153" s="34" t="s">
        <v>55</v>
      </c>
      <c r="C153" s="34">
        <v>32</v>
      </c>
      <c r="D153" s="34" t="s">
        <v>16</v>
      </c>
      <c r="E153" s="34" t="s">
        <v>738</v>
      </c>
      <c r="F153" s="34" t="s">
        <v>727</v>
      </c>
      <c r="G153" s="34" t="s">
        <v>729</v>
      </c>
      <c r="H153" s="34">
        <v>4540</v>
      </c>
      <c r="I153" s="34">
        <v>8</v>
      </c>
      <c r="J153" s="34">
        <v>6</v>
      </c>
    </row>
    <row r="154" spans="1:10">
      <c r="A154" s="34" t="s">
        <v>114</v>
      </c>
      <c r="B154" s="34" t="s">
        <v>55</v>
      </c>
      <c r="C154" s="34">
        <v>40</v>
      </c>
      <c r="D154" s="34" t="s">
        <v>10</v>
      </c>
      <c r="E154" s="34" t="s">
        <v>11</v>
      </c>
      <c r="F154" s="34" t="s">
        <v>727</v>
      </c>
      <c r="G154" s="34" t="s">
        <v>728</v>
      </c>
      <c r="H154" s="34">
        <v>3130</v>
      </c>
      <c r="I154" s="34">
        <v>6</v>
      </c>
      <c r="J154" s="34">
        <v>4</v>
      </c>
    </row>
    <row r="155" spans="1:10">
      <c r="A155" s="34" t="s">
        <v>115</v>
      </c>
      <c r="B155" s="34" t="s">
        <v>55</v>
      </c>
      <c r="C155" s="34">
        <v>40</v>
      </c>
      <c r="D155" s="34" t="s">
        <v>10</v>
      </c>
      <c r="E155" s="34" t="s">
        <v>11</v>
      </c>
      <c r="F155" s="34" t="s">
        <v>727</v>
      </c>
      <c r="G155" s="34" t="s">
        <v>729</v>
      </c>
      <c r="H155" s="34">
        <v>4500</v>
      </c>
      <c r="I155" s="34">
        <v>12</v>
      </c>
      <c r="J155" s="34">
        <v>6</v>
      </c>
    </row>
    <row r="156" spans="1:10">
      <c r="A156" s="34" t="s">
        <v>116</v>
      </c>
      <c r="B156" s="34" t="s">
        <v>55</v>
      </c>
      <c r="C156" s="34">
        <v>40</v>
      </c>
      <c r="D156" s="34" t="s">
        <v>10</v>
      </c>
      <c r="E156" s="34" t="s">
        <v>738</v>
      </c>
      <c r="F156" s="34" t="s">
        <v>727</v>
      </c>
      <c r="G156" s="34" t="s">
        <v>728</v>
      </c>
      <c r="H156" s="34">
        <v>5120</v>
      </c>
      <c r="I156" s="34">
        <v>8</v>
      </c>
      <c r="J156" s="34">
        <v>6</v>
      </c>
    </row>
    <row r="157" spans="1:10">
      <c r="A157" s="34" t="s">
        <v>117</v>
      </c>
      <c r="B157" s="34" t="s">
        <v>55</v>
      </c>
      <c r="C157" s="34">
        <v>40</v>
      </c>
      <c r="D157" s="34" t="s">
        <v>10</v>
      </c>
      <c r="E157" s="34" t="s">
        <v>738</v>
      </c>
      <c r="F157" s="34" t="s">
        <v>727</v>
      </c>
      <c r="G157" s="34" t="s">
        <v>729</v>
      </c>
      <c r="H157" s="34">
        <v>7440</v>
      </c>
      <c r="I157" s="34">
        <v>16</v>
      </c>
      <c r="J157" s="34">
        <v>12</v>
      </c>
    </row>
    <row r="158" spans="1:10">
      <c r="A158" s="34" t="s">
        <v>118</v>
      </c>
      <c r="B158" s="34" t="s">
        <v>55</v>
      </c>
      <c r="C158" s="34">
        <v>40</v>
      </c>
      <c r="D158" s="34" t="s">
        <v>16</v>
      </c>
      <c r="E158" s="34" t="s">
        <v>11</v>
      </c>
      <c r="F158" s="34" t="s">
        <v>727</v>
      </c>
      <c r="G158" s="34" t="s">
        <v>728</v>
      </c>
      <c r="H158" s="34">
        <v>3230</v>
      </c>
      <c r="I158" s="34">
        <v>6</v>
      </c>
      <c r="J158" s="34">
        <v>4</v>
      </c>
    </row>
    <row r="159" spans="1:10">
      <c r="A159" s="34" t="s">
        <v>119</v>
      </c>
      <c r="B159" s="34" t="s">
        <v>55</v>
      </c>
      <c r="C159" s="34">
        <v>40</v>
      </c>
      <c r="D159" s="34" t="s">
        <v>16</v>
      </c>
      <c r="E159" s="34" t="s">
        <v>11</v>
      </c>
      <c r="F159" s="34" t="s">
        <v>727</v>
      </c>
      <c r="G159" s="34" t="s">
        <v>729</v>
      </c>
      <c r="H159" s="34">
        <v>4590</v>
      </c>
      <c r="I159" s="34">
        <v>12</v>
      </c>
      <c r="J159" s="34">
        <v>6</v>
      </c>
    </row>
    <row r="160" spans="1:10">
      <c r="A160" s="34" t="s">
        <v>120</v>
      </c>
      <c r="B160" s="34" t="s">
        <v>55</v>
      </c>
      <c r="C160" s="34">
        <v>40</v>
      </c>
      <c r="D160" s="34" t="s">
        <v>16</v>
      </c>
      <c r="E160" s="34" t="s">
        <v>738</v>
      </c>
      <c r="F160" s="34" t="s">
        <v>727</v>
      </c>
      <c r="G160" s="34" t="s">
        <v>728</v>
      </c>
      <c r="H160" s="34">
        <v>5310</v>
      </c>
      <c r="I160" s="34">
        <v>8</v>
      </c>
      <c r="J160" s="34">
        <v>6</v>
      </c>
    </row>
    <row r="161" spans="1:10">
      <c r="A161" s="34" t="s">
        <v>121</v>
      </c>
      <c r="B161" s="34" t="s">
        <v>55</v>
      </c>
      <c r="C161" s="34">
        <v>40</v>
      </c>
      <c r="D161" s="34" t="s">
        <v>16</v>
      </c>
      <c r="E161" s="34" t="s">
        <v>738</v>
      </c>
      <c r="F161" s="34" t="s">
        <v>727</v>
      </c>
      <c r="G161" s="34" t="s">
        <v>729</v>
      </c>
      <c r="H161" s="34">
        <v>7590</v>
      </c>
      <c r="I161" s="34">
        <v>16</v>
      </c>
      <c r="J161" s="34">
        <v>12</v>
      </c>
    </row>
    <row r="162" spans="1:10">
      <c r="A162" s="34" t="s">
        <v>122</v>
      </c>
      <c r="B162" s="34" t="s">
        <v>55</v>
      </c>
      <c r="C162" s="34">
        <v>50</v>
      </c>
      <c r="D162" s="34" t="s">
        <v>10</v>
      </c>
      <c r="E162" s="34" t="s">
        <v>11</v>
      </c>
      <c r="F162" s="34" t="s">
        <v>727</v>
      </c>
      <c r="G162" s="34" t="s">
        <v>728</v>
      </c>
      <c r="H162" s="34">
        <v>3840</v>
      </c>
      <c r="I162" s="34">
        <v>8</v>
      </c>
      <c r="J162" s="34">
        <v>4</v>
      </c>
    </row>
    <row r="163" spans="1:10">
      <c r="A163" s="34" t="s">
        <v>123</v>
      </c>
      <c r="B163" s="34" t="s">
        <v>55</v>
      </c>
      <c r="C163" s="34">
        <v>50</v>
      </c>
      <c r="D163" s="34" t="s">
        <v>10</v>
      </c>
      <c r="E163" s="34" t="s">
        <v>11</v>
      </c>
      <c r="F163" s="34" t="s">
        <v>727</v>
      </c>
      <c r="G163" s="34" t="s">
        <v>729</v>
      </c>
      <c r="H163" s="34">
        <v>5770</v>
      </c>
      <c r="I163" s="34">
        <v>16</v>
      </c>
      <c r="J163" s="34">
        <v>10</v>
      </c>
    </row>
    <row r="164" spans="1:10">
      <c r="A164" s="34" t="s">
        <v>124</v>
      </c>
      <c r="B164" s="34" t="s">
        <v>55</v>
      </c>
      <c r="C164" s="34">
        <v>50</v>
      </c>
      <c r="D164" s="34" t="s">
        <v>10</v>
      </c>
      <c r="E164" s="34" t="s">
        <v>738</v>
      </c>
      <c r="F164" s="34" t="s">
        <v>727</v>
      </c>
      <c r="G164" s="34" t="s">
        <v>728</v>
      </c>
      <c r="H164" s="34">
        <v>6370</v>
      </c>
      <c r="I164" s="34">
        <v>10</v>
      </c>
      <c r="J164" s="34">
        <v>6</v>
      </c>
    </row>
    <row r="165" spans="1:10">
      <c r="A165" s="34" t="s">
        <v>125</v>
      </c>
      <c r="B165" s="34" t="s">
        <v>55</v>
      </c>
      <c r="C165" s="34">
        <v>50</v>
      </c>
      <c r="D165" s="34" t="s">
        <v>10</v>
      </c>
      <c r="E165" s="34" t="s">
        <v>738</v>
      </c>
      <c r="F165" s="34" t="s">
        <v>727</v>
      </c>
      <c r="G165" s="34" t="s">
        <v>729</v>
      </c>
      <c r="H165" s="34">
        <v>9760</v>
      </c>
      <c r="I165" s="34">
        <v>22</v>
      </c>
      <c r="J165" s="34">
        <v>16</v>
      </c>
    </row>
    <row r="166" spans="1:10">
      <c r="A166" s="34" t="s">
        <v>126</v>
      </c>
      <c r="B166" s="34" t="s">
        <v>55</v>
      </c>
      <c r="C166" s="34">
        <v>50</v>
      </c>
      <c r="D166" s="34" t="s">
        <v>16</v>
      </c>
      <c r="E166" s="34" t="s">
        <v>11</v>
      </c>
      <c r="F166" s="34" t="s">
        <v>727</v>
      </c>
      <c r="G166" s="34" t="s">
        <v>728</v>
      </c>
      <c r="H166" s="34">
        <v>3940</v>
      </c>
      <c r="I166" s="34">
        <v>8</v>
      </c>
      <c r="J166" s="34">
        <v>4</v>
      </c>
    </row>
    <row r="167" spans="1:10">
      <c r="A167" s="34" t="s">
        <v>127</v>
      </c>
      <c r="B167" s="34" t="s">
        <v>55</v>
      </c>
      <c r="C167" s="34">
        <v>50</v>
      </c>
      <c r="D167" s="34" t="s">
        <v>16</v>
      </c>
      <c r="E167" s="34" t="s">
        <v>11</v>
      </c>
      <c r="F167" s="34" t="s">
        <v>727</v>
      </c>
      <c r="G167" s="34" t="s">
        <v>729</v>
      </c>
      <c r="H167" s="34">
        <v>5790</v>
      </c>
      <c r="I167" s="34">
        <v>16</v>
      </c>
      <c r="J167" s="34">
        <v>10</v>
      </c>
    </row>
    <row r="168" spans="1:10">
      <c r="A168" s="34" t="s">
        <v>128</v>
      </c>
      <c r="B168" s="34" t="s">
        <v>55</v>
      </c>
      <c r="C168" s="34">
        <v>50</v>
      </c>
      <c r="D168" s="34" t="s">
        <v>16</v>
      </c>
      <c r="E168" s="34" t="s">
        <v>738</v>
      </c>
      <c r="F168" s="34" t="s">
        <v>727</v>
      </c>
      <c r="G168" s="34" t="s">
        <v>728</v>
      </c>
      <c r="H168" s="34">
        <v>6570</v>
      </c>
      <c r="I168" s="34">
        <v>10</v>
      </c>
      <c r="J168" s="34">
        <v>6</v>
      </c>
    </row>
    <row r="169" spans="1:10">
      <c r="A169" s="34" t="s">
        <v>129</v>
      </c>
      <c r="B169" s="34" t="s">
        <v>55</v>
      </c>
      <c r="C169" s="34">
        <v>50</v>
      </c>
      <c r="D169" s="34" t="s">
        <v>16</v>
      </c>
      <c r="E169" s="34" t="s">
        <v>738</v>
      </c>
      <c r="F169" s="34" t="s">
        <v>727</v>
      </c>
      <c r="G169" s="34" t="s">
        <v>729</v>
      </c>
      <c r="H169" s="34">
        <v>9810</v>
      </c>
      <c r="I169" s="34">
        <v>22</v>
      </c>
      <c r="J169" s="34">
        <v>16</v>
      </c>
    </row>
    <row r="170" spans="1:10">
      <c r="A170" s="34" t="s">
        <v>130</v>
      </c>
      <c r="B170" s="34" t="s">
        <v>55</v>
      </c>
      <c r="C170" s="34">
        <v>63</v>
      </c>
      <c r="D170" s="34" t="s">
        <v>10</v>
      </c>
      <c r="E170" s="34" t="s">
        <v>11</v>
      </c>
      <c r="F170" s="34" t="s">
        <v>727</v>
      </c>
      <c r="G170" s="34" t="s">
        <v>728</v>
      </c>
      <c r="H170" s="34">
        <v>4400</v>
      </c>
      <c r="I170" s="34">
        <v>10</v>
      </c>
      <c r="J170" s="34">
        <v>4</v>
      </c>
    </row>
    <row r="171" spans="1:10">
      <c r="A171" s="34" t="s">
        <v>131</v>
      </c>
      <c r="B171" s="34" t="s">
        <v>55</v>
      </c>
      <c r="C171" s="34">
        <v>63</v>
      </c>
      <c r="D171" s="34" t="s">
        <v>10</v>
      </c>
      <c r="E171" s="34" t="s">
        <v>11</v>
      </c>
      <c r="F171" s="34" t="s">
        <v>727</v>
      </c>
      <c r="G171" s="34" t="s">
        <v>729</v>
      </c>
      <c r="H171" s="34">
        <v>6540</v>
      </c>
      <c r="I171" s="34">
        <v>18</v>
      </c>
      <c r="J171" s="34">
        <v>10</v>
      </c>
    </row>
    <row r="172" spans="1:10">
      <c r="A172" s="34" t="s">
        <v>132</v>
      </c>
      <c r="B172" s="34" t="s">
        <v>55</v>
      </c>
      <c r="C172" s="34">
        <v>63</v>
      </c>
      <c r="D172" s="34" t="s">
        <v>10</v>
      </c>
      <c r="E172" s="34" t="s">
        <v>738</v>
      </c>
      <c r="F172" s="34" t="s">
        <v>727</v>
      </c>
      <c r="G172" s="34" t="s">
        <v>728</v>
      </c>
      <c r="H172" s="34">
        <v>7420</v>
      </c>
      <c r="I172" s="34">
        <v>12</v>
      </c>
      <c r="J172" s="34">
        <v>6</v>
      </c>
    </row>
    <row r="173" spans="1:10">
      <c r="A173" s="34" t="s">
        <v>133</v>
      </c>
      <c r="B173" s="34" t="s">
        <v>55</v>
      </c>
      <c r="C173" s="34">
        <v>63</v>
      </c>
      <c r="D173" s="34" t="s">
        <v>10</v>
      </c>
      <c r="E173" s="34" t="s">
        <v>738</v>
      </c>
      <c r="F173" s="34" t="s">
        <v>727</v>
      </c>
      <c r="G173" s="34" t="s">
        <v>729</v>
      </c>
      <c r="H173" s="34">
        <v>11290</v>
      </c>
      <c r="I173" s="34">
        <v>24</v>
      </c>
      <c r="J173" s="34">
        <v>16</v>
      </c>
    </row>
    <row r="174" spans="1:10">
      <c r="A174" s="34" t="s">
        <v>134</v>
      </c>
      <c r="B174" s="34" t="s">
        <v>55</v>
      </c>
      <c r="C174" s="34">
        <v>63</v>
      </c>
      <c r="D174" s="34" t="s">
        <v>16</v>
      </c>
      <c r="E174" s="34" t="s">
        <v>11</v>
      </c>
      <c r="F174" s="34" t="s">
        <v>727</v>
      </c>
      <c r="G174" s="34" t="s">
        <v>728</v>
      </c>
      <c r="H174" s="34">
        <v>4510</v>
      </c>
      <c r="I174" s="34">
        <v>10</v>
      </c>
      <c r="J174" s="34">
        <v>4</v>
      </c>
    </row>
    <row r="175" spans="1:10">
      <c r="A175" s="34" t="s">
        <v>135</v>
      </c>
      <c r="B175" s="34" t="s">
        <v>55</v>
      </c>
      <c r="C175" s="34">
        <v>63</v>
      </c>
      <c r="D175" s="34" t="s">
        <v>16</v>
      </c>
      <c r="E175" s="34" t="s">
        <v>11</v>
      </c>
      <c r="F175" s="34" t="s">
        <v>727</v>
      </c>
      <c r="G175" s="34" t="s">
        <v>729</v>
      </c>
      <c r="H175" s="34">
        <v>6560</v>
      </c>
      <c r="I175" s="34">
        <v>18</v>
      </c>
      <c r="J175" s="34">
        <v>10</v>
      </c>
    </row>
    <row r="176" spans="1:10">
      <c r="A176" s="34" t="s">
        <v>136</v>
      </c>
      <c r="B176" s="34" t="s">
        <v>55</v>
      </c>
      <c r="C176" s="34">
        <v>63</v>
      </c>
      <c r="D176" s="34" t="s">
        <v>16</v>
      </c>
      <c r="E176" s="34" t="s">
        <v>738</v>
      </c>
      <c r="F176" s="34" t="s">
        <v>727</v>
      </c>
      <c r="G176" s="34" t="s">
        <v>728</v>
      </c>
      <c r="H176" s="34">
        <v>7640</v>
      </c>
      <c r="I176" s="34">
        <v>12</v>
      </c>
      <c r="J176" s="34">
        <v>6</v>
      </c>
    </row>
    <row r="177" spans="1:10">
      <c r="A177" s="34" t="s">
        <v>137</v>
      </c>
      <c r="B177" s="34" t="s">
        <v>55</v>
      </c>
      <c r="C177" s="34">
        <v>63</v>
      </c>
      <c r="D177" s="34" t="s">
        <v>16</v>
      </c>
      <c r="E177" s="34" t="s">
        <v>738</v>
      </c>
      <c r="F177" s="34" t="s">
        <v>727</v>
      </c>
      <c r="G177" s="34" t="s">
        <v>729</v>
      </c>
      <c r="H177" s="34">
        <v>11350</v>
      </c>
      <c r="I177" s="34">
        <v>24</v>
      </c>
      <c r="J177" s="34">
        <v>16</v>
      </c>
    </row>
    <row r="178" spans="1:10">
      <c r="A178" s="34" t="s">
        <v>138</v>
      </c>
      <c r="B178" s="34" t="s">
        <v>55</v>
      </c>
      <c r="C178" s="34">
        <v>80</v>
      </c>
      <c r="D178" s="34" t="s">
        <v>10</v>
      </c>
      <c r="E178" s="34" t="s">
        <v>11</v>
      </c>
      <c r="F178" s="34" t="s">
        <v>727</v>
      </c>
      <c r="G178" s="34" t="s">
        <v>728</v>
      </c>
      <c r="H178" s="34">
        <v>5280</v>
      </c>
      <c r="I178" s="34">
        <v>12</v>
      </c>
      <c r="J178" s="34">
        <v>6</v>
      </c>
    </row>
    <row r="179" spans="1:10">
      <c r="A179" s="34" t="s">
        <v>139</v>
      </c>
      <c r="B179" s="34" t="s">
        <v>55</v>
      </c>
      <c r="C179" s="34">
        <v>80</v>
      </c>
      <c r="D179" s="34" t="s">
        <v>10</v>
      </c>
      <c r="E179" s="34" t="s">
        <v>11</v>
      </c>
      <c r="F179" s="34" t="s">
        <v>727</v>
      </c>
      <c r="G179" s="34" t="s">
        <v>729</v>
      </c>
      <c r="H179" s="34">
        <v>7710</v>
      </c>
      <c r="I179" s="34">
        <v>22</v>
      </c>
      <c r="J179" s="34">
        <v>12</v>
      </c>
    </row>
    <row r="180" spans="1:10">
      <c r="A180" s="34" t="s">
        <v>140</v>
      </c>
      <c r="B180" s="34" t="s">
        <v>55</v>
      </c>
      <c r="C180" s="34">
        <v>80</v>
      </c>
      <c r="D180" s="34" t="s">
        <v>10</v>
      </c>
      <c r="E180" s="34" t="s">
        <v>738</v>
      </c>
      <c r="F180" s="34" t="s">
        <v>727</v>
      </c>
      <c r="G180" s="34" t="s">
        <v>728</v>
      </c>
      <c r="H180" s="34">
        <v>8880</v>
      </c>
      <c r="I180" s="34">
        <v>16</v>
      </c>
      <c r="J180" s="34">
        <v>8</v>
      </c>
    </row>
    <row r="181" spans="1:10">
      <c r="A181" s="34" t="s">
        <v>141</v>
      </c>
      <c r="B181" s="34" t="s">
        <v>55</v>
      </c>
      <c r="C181" s="34">
        <v>80</v>
      </c>
      <c r="D181" s="34" t="s">
        <v>10</v>
      </c>
      <c r="E181" s="34" t="s">
        <v>738</v>
      </c>
      <c r="F181" s="34" t="s">
        <v>727</v>
      </c>
      <c r="G181" s="34" t="s">
        <v>729</v>
      </c>
      <c r="H181" s="34">
        <v>13290</v>
      </c>
      <c r="I181" s="34">
        <v>30</v>
      </c>
      <c r="J181" s="34">
        <v>20</v>
      </c>
    </row>
    <row r="182" spans="1:10">
      <c r="A182" s="34" t="s">
        <v>142</v>
      </c>
      <c r="B182" s="34" t="s">
        <v>55</v>
      </c>
      <c r="C182" s="34">
        <v>80</v>
      </c>
      <c r="D182" s="34" t="s">
        <v>16</v>
      </c>
      <c r="E182" s="34" t="s">
        <v>11</v>
      </c>
      <c r="F182" s="34" t="s">
        <v>727</v>
      </c>
      <c r="G182" s="34" t="s">
        <v>728</v>
      </c>
      <c r="H182" s="34">
        <v>5320</v>
      </c>
      <c r="I182" s="34">
        <v>12</v>
      </c>
      <c r="J182" s="34">
        <v>6</v>
      </c>
    </row>
    <row r="183" spans="1:10">
      <c r="A183" s="34" t="s">
        <v>143</v>
      </c>
      <c r="B183" s="34" t="s">
        <v>55</v>
      </c>
      <c r="C183" s="34">
        <v>80</v>
      </c>
      <c r="D183" s="34" t="s">
        <v>16</v>
      </c>
      <c r="E183" s="34" t="s">
        <v>11</v>
      </c>
      <c r="F183" s="34" t="s">
        <v>727</v>
      </c>
      <c r="G183" s="34" t="s">
        <v>729</v>
      </c>
      <c r="H183" s="34">
        <v>7600</v>
      </c>
      <c r="I183" s="34">
        <v>22</v>
      </c>
      <c r="J183" s="34">
        <v>12</v>
      </c>
    </row>
    <row r="184" spans="1:10">
      <c r="A184" s="34" t="s">
        <v>144</v>
      </c>
      <c r="B184" s="34" t="s">
        <v>55</v>
      </c>
      <c r="C184" s="34">
        <v>80</v>
      </c>
      <c r="D184" s="34" t="s">
        <v>16</v>
      </c>
      <c r="E184" s="34" t="s">
        <v>738</v>
      </c>
      <c r="F184" s="34" t="s">
        <v>727</v>
      </c>
      <c r="G184" s="34" t="s">
        <v>728</v>
      </c>
      <c r="H184" s="34">
        <v>8970</v>
      </c>
      <c r="I184" s="34">
        <v>16</v>
      </c>
      <c r="J184" s="34">
        <v>8</v>
      </c>
    </row>
    <row r="185" spans="1:10">
      <c r="A185" s="34" t="s">
        <v>145</v>
      </c>
      <c r="B185" s="34" t="s">
        <v>55</v>
      </c>
      <c r="C185" s="34">
        <v>80</v>
      </c>
      <c r="D185" s="34" t="s">
        <v>16</v>
      </c>
      <c r="E185" s="34" t="s">
        <v>738</v>
      </c>
      <c r="F185" s="34" t="s">
        <v>727</v>
      </c>
      <c r="G185" s="34" t="s">
        <v>729</v>
      </c>
      <c r="H185" s="34">
        <v>13170</v>
      </c>
      <c r="I185" s="34">
        <v>30</v>
      </c>
      <c r="J185" s="34">
        <v>20</v>
      </c>
    </row>
    <row r="186" spans="1:10">
      <c r="A186" s="34" t="s">
        <v>146</v>
      </c>
      <c r="B186" s="34" t="s">
        <v>55</v>
      </c>
      <c r="C186" s="34">
        <v>100</v>
      </c>
      <c r="D186" s="34" t="s">
        <v>10</v>
      </c>
      <c r="E186" s="34" t="s">
        <v>11</v>
      </c>
      <c r="F186" s="34" t="s">
        <v>727</v>
      </c>
      <c r="G186" s="34" t="s">
        <v>728</v>
      </c>
      <c r="H186" s="34">
        <v>7390</v>
      </c>
      <c r="I186" s="34">
        <v>16</v>
      </c>
      <c r="J186" s="34">
        <v>6</v>
      </c>
    </row>
    <row r="187" spans="1:10">
      <c r="A187" s="34" t="s">
        <v>147</v>
      </c>
      <c r="B187" s="34" t="s">
        <v>55</v>
      </c>
      <c r="C187" s="34">
        <v>100</v>
      </c>
      <c r="D187" s="34" t="s">
        <v>10</v>
      </c>
      <c r="E187" s="34" t="s">
        <v>11</v>
      </c>
      <c r="F187" s="34" t="s">
        <v>727</v>
      </c>
      <c r="G187" s="34" t="s">
        <v>729</v>
      </c>
      <c r="H187" s="34">
        <v>10690</v>
      </c>
      <c r="I187" s="34">
        <v>26</v>
      </c>
      <c r="J187" s="34">
        <v>12</v>
      </c>
    </row>
    <row r="188" spans="1:10">
      <c r="A188" s="34" t="s">
        <v>148</v>
      </c>
      <c r="B188" s="34" t="s">
        <v>55</v>
      </c>
      <c r="C188" s="34">
        <v>100</v>
      </c>
      <c r="D188" s="34" t="s">
        <v>10</v>
      </c>
      <c r="E188" s="34" t="s">
        <v>738</v>
      </c>
      <c r="F188" s="34" t="s">
        <v>727</v>
      </c>
      <c r="G188" s="34" t="s">
        <v>728</v>
      </c>
      <c r="H188" s="34">
        <v>12510</v>
      </c>
      <c r="I188" s="34">
        <v>18</v>
      </c>
      <c r="J188" s="34">
        <v>10</v>
      </c>
    </row>
    <row r="189" spans="1:10">
      <c r="A189" s="34" t="s">
        <v>149</v>
      </c>
      <c r="B189" s="34" t="s">
        <v>55</v>
      </c>
      <c r="C189" s="34">
        <v>100</v>
      </c>
      <c r="D189" s="34" t="s">
        <v>10</v>
      </c>
      <c r="E189" s="34" t="s">
        <v>738</v>
      </c>
      <c r="F189" s="34" t="s">
        <v>727</v>
      </c>
      <c r="G189" s="34" t="s">
        <v>729</v>
      </c>
      <c r="H189" s="34">
        <v>18410</v>
      </c>
      <c r="I189" s="34">
        <v>36</v>
      </c>
      <c r="J189" s="34">
        <v>22</v>
      </c>
    </row>
    <row r="190" spans="1:10">
      <c r="A190" s="34" t="s">
        <v>150</v>
      </c>
      <c r="B190" s="34" t="s">
        <v>55</v>
      </c>
      <c r="C190" s="34">
        <v>100</v>
      </c>
      <c r="D190" s="34" t="s">
        <v>16</v>
      </c>
      <c r="E190" s="34" t="s">
        <v>11</v>
      </c>
      <c r="F190" s="34" t="s">
        <v>727</v>
      </c>
      <c r="G190" s="34" t="s">
        <v>728</v>
      </c>
      <c r="H190" s="34">
        <v>7430</v>
      </c>
      <c r="I190" s="34">
        <v>16</v>
      </c>
      <c r="J190" s="34">
        <v>6</v>
      </c>
    </row>
    <row r="191" spans="1:10">
      <c r="A191" s="34" t="s">
        <v>151</v>
      </c>
      <c r="B191" s="34" t="s">
        <v>55</v>
      </c>
      <c r="C191" s="34">
        <v>100</v>
      </c>
      <c r="D191" s="34" t="s">
        <v>16</v>
      </c>
      <c r="E191" s="34" t="s">
        <v>11</v>
      </c>
      <c r="F191" s="34" t="s">
        <v>727</v>
      </c>
      <c r="G191" s="34" t="s">
        <v>729</v>
      </c>
      <c r="H191" s="34">
        <v>10580</v>
      </c>
      <c r="I191" s="34">
        <v>26</v>
      </c>
      <c r="J191" s="34">
        <v>12</v>
      </c>
    </row>
    <row r="192" spans="1:10">
      <c r="A192" s="34" t="s">
        <v>152</v>
      </c>
      <c r="B192" s="34" t="s">
        <v>55</v>
      </c>
      <c r="C192" s="34">
        <v>100</v>
      </c>
      <c r="D192" s="34" t="s">
        <v>16</v>
      </c>
      <c r="E192" s="34" t="s">
        <v>738</v>
      </c>
      <c r="F192" s="34" t="s">
        <v>727</v>
      </c>
      <c r="G192" s="34" t="s">
        <v>728</v>
      </c>
      <c r="H192" s="34">
        <v>12630</v>
      </c>
      <c r="I192" s="34">
        <v>18</v>
      </c>
      <c r="J192" s="34">
        <v>10</v>
      </c>
    </row>
    <row r="193" spans="1:10">
      <c r="A193" s="34" t="s">
        <v>153</v>
      </c>
      <c r="B193" s="34" t="s">
        <v>55</v>
      </c>
      <c r="C193" s="34">
        <v>100</v>
      </c>
      <c r="D193" s="34" t="s">
        <v>16</v>
      </c>
      <c r="E193" s="34" t="s">
        <v>738</v>
      </c>
      <c r="F193" s="34" t="s">
        <v>727</v>
      </c>
      <c r="G193" s="34" t="s">
        <v>729</v>
      </c>
      <c r="H193" s="34">
        <v>18280</v>
      </c>
      <c r="I193" s="34">
        <v>36</v>
      </c>
      <c r="J193" s="34">
        <v>22</v>
      </c>
    </row>
    <row r="194" spans="1:10">
      <c r="A194" s="34" t="s">
        <v>154</v>
      </c>
      <c r="B194" s="34" t="s">
        <v>55</v>
      </c>
      <c r="C194" s="34">
        <v>125</v>
      </c>
      <c r="D194" s="34" t="s">
        <v>10</v>
      </c>
      <c r="E194" s="34" t="s">
        <v>11</v>
      </c>
      <c r="F194" s="34" t="s">
        <v>727</v>
      </c>
      <c r="G194" s="34" t="s">
        <v>728</v>
      </c>
      <c r="H194" s="34">
        <v>11120</v>
      </c>
      <c r="I194" s="34">
        <v>20</v>
      </c>
      <c r="J194" s="34">
        <v>6</v>
      </c>
    </row>
    <row r="195" spans="1:10">
      <c r="A195" s="34" t="s">
        <v>155</v>
      </c>
      <c r="B195" s="34" t="s">
        <v>55</v>
      </c>
      <c r="C195" s="34">
        <v>125</v>
      </c>
      <c r="D195" s="34" t="s">
        <v>10</v>
      </c>
      <c r="E195" s="34" t="s">
        <v>11</v>
      </c>
      <c r="F195" s="34" t="s">
        <v>727</v>
      </c>
      <c r="G195" s="34" t="s">
        <v>729</v>
      </c>
      <c r="H195" s="34">
        <v>16130</v>
      </c>
      <c r="I195" s="34">
        <v>36</v>
      </c>
      <c r="J195" s="34">
        <v>18</v>
      </c>
    </row>
    <row r="196" spans="1:10">
      <c r="A196" s="34" t="s">
        <v>156</v>
      </c>
      <c r="B196" s="34" t="s">
        <v>55</v>
      </c>
      <c r="C196" s="34">
        <v>125</v>
      </c>
      <c r="D196" s="34" t="s">
        <v>10</v>
      </c>
      <c r="E196" s="34" t="s">
        <v>738</v>
      </c>
      <c r="F196" s="34" t="s">
        <v>727</v>
      </c>
      <c r="G196" s="34" t="s">
        <v>728</v>
      </c>
      <c r="H196" s="34">
        <v>18960</v>
      </c>
      <c r="I196" s="34">
        <v>24</v>
      </c>
      <c r="J196" s="34">
        <v>10</v>
      </c>
    </row>
    <row r="197" spans="1:10">
      <c r="A197" s="34" t="s">
        <v>157</v>
      </c>
      <c r="B197" s="34" t="s">
        <v>55</v>
      </c>
      <c r="C197" s="34">
        <v>125</v>
      </c>
      <c r="D197" s="34" t="s">
        <v>10</v>
      </c>
      <c r="E197" s="34" t="s">
        <v>738</v>
      </c>
      <c r="F197" s="34" t="s">
        <v>727</v>
      </c>
      <c r="G197" s="34" t="s">
        <v>729</v>
      </c>
      <c r="H197" s="34">
        <v>28250</v>
      </c>
      <c r="I197" s="34">
        <v>54</v>
      </c>
      <c r="J197" s="34">
        <v>36</v>
      </c>
    </row>
    <row r="198" spans="1:10">
      <c r="A198" s="34" t="s">
        <v>158</v>
      </c>
      <c r="B198" s="34" t="s">
        <v>55</v>
      </c>
      <c r="C198" s="34">
        <v>125</v>
      </c>
      <c r="D198" s="34" t="s">
        <v>16</v>
      </c>
      <c r="E198" s="34" t="s">
        <v>11</v>
      </c>
      <c r="F198" s="34" t="s">
        <v>727</v>
      </c>
      <c r="G198" s="34" t="s">
        <v>728</v>
      </c>
      <c r="H198" s="34">
        <v>11100</v>
      </c>
      <c r="I198" s="34">
        <v>20</v>
      </c>
      <c r="J198" s="34">
        <v>6</v>
      </c>
    </row>
    <row r="199" spans="1:10">
      <c r="A199" s="34" t="s">
        <v>159</v>
      </c>
      <c r="B199" s="34" t="s">
        <v>55</v>
      </c>
      <c r="C199" s="34">
        <v>125</v>
      </c>
      <c r="D199" s="34" t="s">
        <v>16</v>
      </c>
      <c r="E199" s="34" t="s">
        <v>11</v>
      </c>
      <c r="F199" s="34" t="s">
        <v>727</v>
      </c>
      <c r="G199" s="34" t="s">
        <v>729</v>
      </c>
      <c r="H199" s="34">
        <v>15590</v>
      </c>
      <c r="I199" s="34">
        <v>36</v>
      </c>
      <c r="J199" s="34">
        <v>18</v>
      </c>
    </row>
    <row r="200" spans="1:10">
      <c r="A200" s="34" t="s">
        <v>160</v>
      </c>
      <c r="B200" s="34" t="s">
        <v>55</v>
      </c>
      <c r="C200" s="34">
        <v>125</v>
      </c>
      <c r="D200" s="34" t="s">
        <v>16</v>
      </c>
      <c r="E200" s="34" t="s">
        <v>738</v>
      </c>
      <c r="F200" s="34" t="s">
        <v>727</v>
      </c>
      <c r="G200" s="34" t="s">
        <v>728</v>
      </c>
      <c r="H200" s="34">
        <v>19020</v>
      </c>
      <c r="I200" s="34">
        <v>24</v>
      </c>
      <c r="J200" s="34">
        <v>10</v>
      </c>
    </row>
    <row r="201" spans="1:10">
      <c r="A201" s="34" t="s">
        <v>161</v>
      </c>
      <c r="B201" s="34" t="s">
        <v>55</v>
      </c>
      <c r="C201" s="34">
        <v>125</v>
      </c>
      <c r="D201" s="34" t="s">
        <v>16</v>
      </c>
      <c r="E201" s="34" t="s">
        <v>738</v>
      </c>
      <c r="F201" s="34" t="s">
        <v>727</v>
      </c>
      <c r="G201" s="34" t="s">
        <v>729</v>
      </c>
      <c r="H201" s="34">
        <v>27580</v>
      </c>
      <c r="I201" s="34">
        <v>54</v>
      </c>
      <c r="J201" s="34">
        <v>36</v>
      </c>
    </row>
    <row r="202" spans="1:10">
      <c r="A202" s="34" t="s">
        <v>22</v>
      </c>
      <c r="B202" s="34" t="s">
        <v>14</v>
      </c>
      <c r="C202" s="34">
        <v>32</v>
      </c>
      <c r="D202" s="34" t="s">
        <v>10</v>
      </c>
      <c r="E202" s="34" t="s">
        <v>11</v>
      </c>
      <c r="F202" s="34" t="s">
        <v>727</v>
      </c>
      <c r="G202" s="34" t="s">
        <v>728</v>
      </c>
      <c r="H202" s="34">
        <v>3060</v>
      </c>
      <c r="I202" s="34">
        <v>6</v>
      </c>
      <c r="J202" s="34">
        <v>2</v>
      </c>
    </row>
    <row r="203" spans="1:10">
      <c r="A203" s="34" t="s">
        <v>395</v>
      </c>
      <c r="B203" s="34" t="s">
        <v>14</v>
      </c>
      <c r="C203" s="34">
        <v>32</v>
      </c>
      <c r="D203" s="34" t="s">
        <v>10</v>
      </c>
      <c r="E203" s="34" t="s">
        <v>11</v>
      </c>
      <c r="F203" s="34" t="s">
        <v>727</v>
      </c>
      <c r="G203" s="34" t="s">
        <v>729</v>
      </c>
      <c r="H203" s="34">
        <v>4640</v>
      </c>
      <c r="I203" s="34">
        <v>8</v>
      </c>
      <c r="J203" s="34">
        <v>6</v>
      </c>
    </row>
    <row r="204" spans="1:10">
      <c r="A204" s="34" t="s">
        <v>396</v>
      </c>
      <c r="B204" s="34" t="s">
        <v>14</v>
      </c>
      <c r="C204" s="34">
        <v>32</v>
      </c>
      <c r="D204" s="34" t="s">
        <v>10</v>
      </c>
      <c r="E204" s="34" t="s">
        <v>738</v>
      </c>
      <c r="F204" s="34" t="s">
        <v>727</v>
      </c>
      <c r="G204" s="34" t="s">
        <v>728</v>
      </c>
      <c r="H204" s="34">
        <v>5110</v>
      </c>
      <c r="I204" s="34">
        <v>6</v>
      </c>
      <c r="J204" s="34">
        <v>4</v>
      </c>
    </row>
    <row r="205" spans="1:10">
      <c r="A205" s="34" t="s">
        <v>397</v>
      </c>
      <c r="B205" s="34" t="s">
        <v>14</v>
      </c>
      <c r="C205" s="34">
        <v>32</v>
      </c>
      <c r="D205" s="34" t="s">
        <v>10</v>
      </c>
      <c r="E205" s="34" t="s">
        <v>738</v>
      </c>
      <c r="F205" s="34" t="s">
        <v>727</v>
      </c>
      <c r="G205" s="34" t="s">
        <v>729</v>
      </c>
      <c r="H205" s="34">
        <v>7840</v>
      </c>
      <c r="I205" s="34">
        <v>12</v>
      </c>
      <c r="J205" s="34">
        <v>8</v>
      </c>
    </row>
    <row r="206" spans="1:10">
      <c r="A206" s="34" t="s">
        <v>398</v>
      </c>
      <c r="B206" s="34" t="s">
        <v>14</v>
      </c>
      <c r="C206" s="34">
        <v>32</v>
      </c>
      <c r="D206" s="34" t="s">
        <v>16</v>
      </c>
      <c r="E206" s="34" t="s">
        <v>11</v>
      </c>
      <c r="F206" s="34" t="s">
        <v>727</v>
      </c>
      <c r="G206" s="34" t="s">
        <v>728</v>
      </c>
      <c r="H206" s="34">
        <v>3170</v>
      </c>
      <c r="I206" s="34">
        <v>6</v>
      </c>
      <c r="J206" s="34">
        <v>2</v>
      </c>
    </row>
    <row r="207" spans="1:10">
      <c r="A207" s="34" t="s">
        <v>399</v>
      </c>
      <c r="B207" s="34" t="s">
        <v>14</v>
      </c>
      <c r="C207" s="34">
        <v>32</v>
      </c>
      <c r="D207" s="34" t="s">
        <v>16</v>
      </c>
      <c r="E207" s="34" t="s">
        <v>11</v>
      </c>
      <c r="F207" s="34" t="s">
        <v>727</v>
      </c>
      <c r="G207" s="34" t="s">
        <v>729</v>
      </c>
      <c r="H207" s="34">
        <v>4740</v>
      </c>
      <c r="I207" s="34">
        <v>8</v>
      </c>
      <c r="J207" s="34">
        <v>6</v>
      </c>
    </row>
    <row r="208" spans="1:10">
      <c r="A208" s="34" t="s">
        <v>400</v>
      </c>
      <c r="B208" s="34" t="s">
        <v>14</v>
      </c>
      <c r="C208" s="34">
        <v>32</v>
      </c>
      <c r="D208" s="34" t="s">
        <v>16</v>
      </c>
      <c r="E208" s="34" t="s">
        <v>738</v>
      </c>
      <c r="F208" s="34" t="s">
        <v>727</v>
      </c>
      <c r="G208" s="34" t="s">
        <v>728</v>
      </c>
      <c r="H208" s="34">
        <v>5350</v>
      </c>
      <c r="I208" s="34">
        <v>6</v>
      </c>
      <c r="J208" s="34">
        <v>4</v>
      </c>
    </row>
    <row r="209" spans="1:10">
      <c r="A209" s="34" t="s">
        <v>401</v>
      </c>
      <c r="B209" s="34" t="s">
        <v>14</v>
      </c>
      <c r="C209" s="34">
        <v>32</v>
      </c>
      <c r="D209" s="34" t="s">
        <v>16</v>
      </c>
      <c r="E209" s="34" t="s">
        <v>738</v>
      </c>
      <c r="F209" s="34" t="s">
        <v>727</v>
      </c>
      <c r="G209" s="34" t="s">
        <v>729</v>
      </c>
      <c r="H209" s="34">
        <v>8150</v>
      </c>
      <c r="I209" s="34">
        <v>12</v>
      </c>
      <c r="J209" s="34">
        <v>8</v>
      </c>
    </row>
    <row r="210" spans="1:10">
      <c r="A210" s="34" t="s">
        <v>23</v>
      </c>
      <c r="B210" s="34" t="s">
        <v>14</v>
      </c>
      <c r="C210" s="34">
        <v>40</v>
      </c>
      <c r="D210" s="34" t="s">
        <v>10</v>
      </c>
      <c r="E210" s="34" t="s">
        <v>11</v>
      </c>
      <c r="F210" s="34" t="s">
        <v>727</v>
      </c>
      <c r="G210" s="34" t="s">
        <v>728</v>
      </c>
      <c r="H210" s="34">
        <v>3780</v>
      </c>
      <c r="I210" s="34">
        <v>6</v>
      </c>
      <c r="J210" s="34">
        <v>4</v>
      </c>
    </row>
    <row r="211" spans="1:10">
      <c r="A211" s="34" t="s">
        <v>402</v>
      </c>
      <c r="B211" s="34" t="s">
        <v>14</v>
      </c>
      <c r="C211" s="34">
        <v>40</v>
      </c>
      <c r="D211" s="34" t="s">
        <v>10</v>
      </c>
      <c r="E211" s="34" t="s">
        <v>11</v>
      </c>
      <c r="F211" s="34" t="s">
        <v>727</v>
      </c>
      <c r="G211" s="34" t="s">
        <v>729</v>
      </c>
      <c r="H211" s="34">
        <v>5460</v>
      </c>
      <c r="I211" s="34">
        <v>12</v>
      </c>
      <c r="J211" s="34">
        <v>8</v>
      </c>
    </row>
    <row r="212" spans="1:10">
      <c r="A212" s="34" t="s">
        <v>403</v>
      </c>
      <c r="B212" s="34" t="s">
        <v>14</v>
      </c>
      <c r="C212" s="34">
        <v>40</v>
      </c>
      <c r="D212" s="34" t="s">
        <v>10</v>
      </c>
      <c r="E212" s="34" t="s">
        <v>738</v>
      </c>
      <c r="F212" s="34" t="s">
        <v>727</v>
      </c>
      <c r="G212" s="34" t="s">
        <v>728</v>
      </c>
      <c r="H212" s="34">
        <v>6370</v>
      </c>
      <c r="I212" s="34">
        <v>8</v>
      </c>
      <c r="J212" s="34">
        <v>6</v>
      </c>
    </row>
    <row r="213" spans="1:10">
      <c r="A213" s="34" t="s">
        <v>404</v>
      </c>
      <c r="B213" s="34" t="s">
        <v>14</v>
      </c>
      <c r="C213" s="34">
        <v>40</v>
      </c>
      <c r="D213" s="34" t="s">
        <v>10</v>
      </c>
      <c r="E213" s="34" t="s">
        <v>738</v>
      </c>
      <c r="F213" s="34" t="s">
        <v>727</v>
      </c>
      <c r="G213" s="34" t="s">
        <v>729</v>
      </c>
      <c r="H213" s="34">
        <v>9320</v>
      </c>
      <c r="I213" s="34">
        <v>16</v>
      </c>
      <c r="J213" s="34">
        <v>12</v>
      </c>
    </row>
    <row r="214" spans="1:10">
      <c r="A214" s="34" t="s">
        <v>405</v>
      </c>
      <c r="B214" s="34" t="s">
        <v>14</v>
      </c>
      <c r="C214" s="34">
        <v>40</v>
      </c>
      <c r="D214" s="34" t="s">
        <v>16</v>
      </c>
      <c r="E214" s="34" t="s">
        <v>11</v>
      </c>
      <c r="F214" s="34" t="s">
        <v>727</v>
      </c>
      <c r="G214" s="34" t="s">
        <v>728</v>
      </c>
      <c r="H214" s="34">
        <v>3870</v>
      </c>
      <c r="I214" s="34">
        <v>6</v>
      </c>
      <c r="J214" s="34">
        <v>4</v>
      </c>
    </row>
    <row r="215" spans="1:10">
      <c r="A215" s="34" t="s">
        <v>406</v>
      </c>
      <c r="B215" s="34" t="s">
        <v>14</v>
      </c>
      <c r="C215" s="34">
        <v>40</v>
      </c>
      <c r="D215" s="34" t="s">
        <v>16</v>
      </c>
      <c r="E215" s="34" t="s">
        <v>11</v>
      </c>
      <c r="F215" s="34" t="s">
        <v>727</v>
      </c>
      <c r="G215" s="34" t="s">
        <v>729</v>
      </c>
      <c r="H215" s="34">
        <v>5520</v>
      </c>
      <c r="I215" s="34">
        <v>12</v>
      </c>
      <c r="J215" s="34">
        <v>8</v>
      </c>
    </row>
    <row r="216" spans="1:10">
      <c r="A216" s="34" t="s">
        <v>407</v>
      </c>
      <c r="B216" s="34" t="s">
        <v>14</v>
      </c>
      <c r="C216" s="34">
        <v>40</v>
      </c>
      <c r="D216" s="34" t="s">
        <v>16</v>
      </c>
      <c r="E216" s="34" t="s">
        <v>738</v>
      </c>
      <c r="F216" s="34" t="s">
        <v>727</v>
      </c>
      <c r="G216" s="34" t="s">
        <v>728</v>
      </c>
      <c r="H216" s="34">
        <v>6610</v>
      </c>
      <c r="I216" s="34">
        <v>8</v>
      </c>
      <c r="J216" s="34">
        <v>6</v>
      </c>
    </row>
    <row r="217" spans="1:10">
      <c r="A217" s="34" t="s">
        <v>408</v>
      </c>
      <c r="B217" s="34" t="s">
        <v>14</v>
      </c>
      <c r="C217" s="34">
        <v>40</v>
      </c>
      <c r="D217" s="34" t="s">
        <v>16</v>
      </c>
      <c r="E217" s="34" t="s">
        <v>738</v>
      </c>
      <c r="F217" s="34" t="s">
        <v>727</v>
      </c>
      <c r="G217" s="34" t="s">
        <v>729</v>
      </c>
      <c r="H217" s="34">
        <v>9610</v>
      </c>
      <c r="I217" s="34">
        <v>16</v>
      </c>
      <c r="J217" s="34">
        <v>12</v>
      </c>
    </row>
    <row r="218" spans="1:10">
      <c r="A218" s="34" t="s">
        <v>24</v>
      </c>
      <c r="B218" s="34" t="s">
        <v>14</v>
      </c>
      <c r="C218" s="34">
        <v>50</v>
      </c>
      <c r="D218" s="34" t="s">
        <v>10</v>
      </c>
      <c r="E218" s="34" t="s">
        <v>11</v>
      </c>
      <c r="F218" s="34" t="s">
        <v>727</v>
      </c>
      <c r="G218" s="34" t="s">
        <v>728</v>
      </c>
      <c r="H218" s="34">
        <v>4230</v>
      </c>
      <c r="I218" s="34">
        <v>8</v>
      </c>
      <c r="J218" s="34">
        <v>4</v>
      </c>
    </row>
    <row r="219" spans="1:10">
      <c r="A219" s="34" t="s">
        <v>409</v>
      </c>
      <c r="B219" s="34" t="s">
        <v>14</v>
      </c>
      <c r="C219" s="34">
        <v>50</v>
      </c>
      <c r="D219" s="34" t="s">
        <v>10</v>
      </c>
      <c r="E219" s="34" t="s">
        <v>11</v>
      </c>
      <c r="F219" s="34" t="s">
        <v>727</v>
      </c>
      <c r="G219" s="34" t="s">
        <v>729</v>
      </c>
      <c r="H219" s="34">
        <v>6800</v>
      </c>
      <c r="I219" s="34">
        <v>14</v>
      </c>
      <c r="J219" s="34">
        <v>10</v>
      </c>
    </row>
    <row r="220" spans="1:10">
      <c r="A220" s="34" t="s">
        <v>410</v>
      </c>
      <c r="B220" s="34" t="s">
        <v>14</v>
      </c>
      <c r="C220" s="34">
        <v>50</v>
      </c>
      <c r="D220" s="34" t="s">
        <v>10</v>
      </c>
      <c r="E220" s="34" t="s">
        <v>738</v>
      </c>
      <c r="F220" s="34" t="s">
        <v>727</v>
      </c>
      <c r="G220" s="34" t="s">
        <v>728</v>
      </c>
      <c r="H220" s="34">
        <v>7300</v>
      </c>
      <c r="I220" s="34">
        <v>8</v>
      </c>
      <c r="J220" s="34">
        <v>6</v>
      </c>
    </row>
    <row r="221" spans="1:10">
      <c r="A221" s="34" t="s">
        <v>411</v>
      </c>
      <c r="B221" s="34" t="s">
        <v>14</v>
      </c>
      <c r="C221" s="34">
        <v>50</v>
      </c>
      <c r="D221" s="34" t="s">
        <v>10</v>
      </c>
      <c r="E221" s="34" t="s">
        <v>738</v>
      </c>
      <c r="F221" s="34" t="s">
        <v>727</v>
      </c>
      <c r="G221" s="34" t="s">
        <v>729</v>
      </c>
      <c r="H221" s="34">
        <v>11950</v>
      </c>
      <c r="I221" s="34">
        <v>22</v>
      </c>
      <c r="J221" s="34">
        <v>16</v>
      </c>
    </row>
    <row r="222" spans="1:10">
      <c r="A222" s="34" t="s">
        <v>412</v>
      </c>
      <c r="B222" s="34" t="s">
        <v>14</v>
      </c>
      <c r="C222" s="34">
        <v>50</v>
      </c>
      <c r="D222" s="34" t="s">
        <v>16</v>
      </c>
      <c r="E222" s="34" t="s">
        <v>11</v>
      </c>
      <c r="F222" s="34" t="s">
        <v>727</v>
      </c>
      <c r="G222" s="34" t="s">
        <v>728</v>
      </c>
      <c r="H222" s="34">
        <v>4310</v>
      </c>
      <c r="I222" s="34">
        <v>8</v>
      </c>
      <c r="J222" s="34">
        <v>4</v>
      </c>
    </row>
    <row r="223" spans="1:10">
      <c r="A223" s="34" t="s">
        <v>413</v>
      </c>
      <c r="B223" s="34" t="s">
        <v>14</v>
      </c>
      <c r="C223" s="34">
        <v>50</v>
      </c>
      <c r="D223" s="34" t="s">
        <v>16</v>
      </c>
      <c r="E223" s="34" t="s">
        <v>11</v>
      </c>
      <c r="F223" s="34" t="s">
        <v>727</v>
      </c>
      <c r="G223" s="34" t="s">
        <v>729</v>
      </c>
      <c r="H223" s="34">
        <v>6740</v>
      </c>
      <c r="I223" s="34">
        <v>14</v>
      </c>
      <c r="J223" s="34">
        <v>10</v>
      </c>
    </row>
    <row r="224" spans="1:10">
      <c r="A224" s="34" t="s">
        <v>414</v>
      </c>
      <c r="B224" s="34" t="s">
        <v>14</v>
      </c>
      <c r="C224" s="34">
        <v>50</v>
      </c>
      <c r="D224" s="34" t="s">
        <v>16</v>
      </c>
      <c r="E224" s="34" t="s">
        <v>738</v>
      </c>
      <c r="F224" s="34" t="s">
        <v>727</v>
      </c>
      <c r="G224" s="34" t="s">
        <v>728</v>
      </c>
      <c r="H224" s="34">
        <v>7540</v>
      </c>
      <c r="I224" s="34">
        <v>8</v>
      </c>
      <c r="J224" s="34">
        <v>6</v>
      </c>
    </row>
    <row r="225" spans="1:10">
      <c r="A225" s="34" t="s">
        <v>415</v>
      </c>
      <c r="B225" s="34" t="s">
        <v>14</v>
      </c>
      <c r="C225" s="34">
        <v>50</v>
      </c>
      <c r="D225" s="34" t="s">
        <v>16</v>
      </c>
      <c r="E225" s="34" t="s">
        <v>738</v>
      </c>
      <c r="F225" s="34" t="s">
        <v>727</v>
      </c>
      <c r="G225" s="34" t="s">
        <v>729</v>
      </c>
      <c r="H225" s="34">
        <v>12240</v>
      </c>
      <c r="I225" s="34">
        <v>22</v>
      </c>
      <c r="J225" s="34">
        <v>16</v>
      </c>
    </row>
    <row r="226" spans="1:10">
      <c r="A226" s="34" t="s">
        <v>25</v>
      </c>
      <c r="B226" s="34" t="s">
        <v>14</v>
      </c>
      <c r="C226" s="34">
        <v>63</v>
      </c>
      <c r="D226" s="34" t="s">
        <v>10</v>
      </c>
      <c r="E226" s="34" t="s">
        <v>11</v>
      </c>
      <c r="F226" s="34" t="s">
        <v>727</v>
      </c>
      <c r="G226" s="34" t="s">
        <v>728</v>
      </c>
      <c r="H226" s="34">
        <v>4900</v>
      </c>
      <c r="I226" s="34">
        <v>8</v>
      </c>
      <c r="J226" s="34">
        <v>4</v>
      </c>
    </row>
    <row r="227" spans="1:10">
      <c r="A227" s="34" t="s">
        <v>416</v>
      </c>
      <c r="B227" s="34" t="s">
        <v>14</v>
      </c>
      <c r="C227" s="34">
        <v>63</v>
      </c>
      <c r="D227" s="34" t="s">
        <v>10</v>
      </c>
      <c r="E227" s="34" t="s">
        <v>11</v>
      </c>
      <c r="F227" s="34" t="s">
        <v>727</v>
      </c>
      <c r="G227" s="34" t="s">
        <v>729</v>
      </c>
      <c r="H227" s="34">
        <v>7100</v>
      </c>
      <c r="I227" s="34">
        <v>16</v>
      </c>
      <c r="J227" s="34">
        <v>10</v>
      </c>
    </row>
    <row r="228" spans="1:10">
      <c r="A228" s="34" t="s">
        <v>417</v>
      </c>
      <c r="B228" s="34" t="s">
        <v>14</v>
      </c>
      <c r="C228" s="34">
        <v>63</v>
      </c>
      <c r="D228" s="34" t="s">
        <v>10</v>
      </c>
      <c r="E228" s="34" t="s">
        <v>738</v>
      </c>
      <c r="F228" s="34" t="s">
        <v>727</v>
      </c>
      <c r="G228" s="34" t="s">
        <v>728</v>
      </c>
      <c r="H228" s="34">
        <v>8430</v>
      </c>
      <c r="I228" s="34">
        <v>10</v>
      </c>
      <c r="J228" s="34">
        <v>6</v>
      </c>
    </row>
    <row r="229" spans="1:10">
      <c r="A229" s="34" t="s">
        <v>418</v>
      </c>
      <c r="B229" s="34" t="s">
        <v>14</v>
      </c>
      <c r="C229" s="34">
        <v>63</v>
      </c>
      <c r="D229" s="34" t="s">
        <v>10</v>
      </c>
      <c r="E229" s="34" t="s">
        <v>738</v>
      </c>
      <c r="F229" s="34" t="s">
        <v>727</v>
      </c>
      <c r="G229" s="34" t="s">
        <v>729</v>
      </c>
      <c r="H229" s="34">
        <v>12460</v>
      </c>
      <c r="I229" s="34">
        <v>24</v>
      </c>
      <c r="J229" s="34">
        <v>16</v>
      </c>
    </row>
    <row r="230" spans="1:10">
      <c r="A230" s="34" t="s">
        <v>419</v>
      </c>
      <c r="B230" s="34" t="s">
        <v>14</v>
      </c>
      <c r="C230" s="34">
        <v>63</v>
      </c>
      <c r="D230" s="34" t="s">
        <v>16</v>
      </c>
      <c r="E230" s="34" t="s">
        <v>11</v>
      </c>
      <c r="F230" s="34" t="s">
        <v>727</v>
      </c>
      <c r="G230" s="34" t="s">
        <v>728</v>
      </c>
      <c r="H230" s="34">
        <v>5010</v>
      </c>
      <c r="I230" s="34">
        <v>8</v>
      </c>
      <c r="J230" s="34">
        <v>4</v>
      </c>
    </row>
    <row r="231" spans="1:10">
      <c r="A231" s="34" t="s">
        <v>420</v>
      </c>
      <c r="B231" s="34" t="s">
        <v>14</v>
      </c>
      <c r="C231" s="34">
        <v>63</v>
      </c>
      <c r="D231" s="34" t="s">
        <v>16</v>
      </c>
      <c r="E231" s="34" t="s">
        <v>11</v>
      </c>
      <c r="F231" s="34" t="s">
        <v>727</v>
      </c>
      <c r="G231" s="34" t="s">
        <v>729</v>
      </c>
      <c r="H231" s="34">
        <v>7050</v>
      </c>
      <c r="I231" s="34">
        <v>16</v>
      </c>
      <c r="J231" s="34">
        <v>10</v>
      </c>
    </row>
    <row r="232" spans="1:10">
      <c r="A232" s="34" t="s">
        <v>421</v>
      </c>
      <c r="B232" s="34" t="s">
        <v>14</v>
      </c>
      <c r="C232" s="34">
        <v>63</v>
      </c>
      <c r="D232" s="34" t="s">
        <v>16</v>
      </c>
      <c r="E232" s="34" t="s">
        <v>738</v>
      </c>
      <c r="F232" s="34" t="s">
        <v>727</v>
      </c>
      <c r="G232" s="34" t="s">
        <v>728</v>
      </c>
      <c r="H232" s="34">
        <v>8700</v>
      </c>
      <c r="I232" s="34">
        <v>10</v>
      </c>
      <c r="J232" s="34">
        <v>6</v>
      </c>
    </row>
    <row r="233" spans="1:10">
      <c r="A233" s="34" t="s">
        <v>422</v>
      </c>
      <c r="B233" s="34" t="s">
        <v>14</v>
      </c>
      <c r="C233" s="34">
        <v>63</v>
      </c>
      <c r="D233" s="34" t="s">
        <v>16</v>
      </c>
      <c r="E233" s="34" t="s">
        <v>738</v>
      </c>
      <c r="F233" s="34" t="s">
        <v>727</v>
      </c>
      <c r="G233" s="34" t="s">
        <v>729</v>
      </c>
      <c r="H233" s="34">
        <v>12750</v>
      </c>
      <c r="I233" s="34">
        <v>24</v>
      </c>
      <c r="J233" s="34">
        <v>16</v>
      </c>
    </row>
    <row r="234" spans="1:10">
      <c r="A234" s="34" t="s">
        <v>26</v>
      </c>
      <c r="B234" s="34" t="s">
        <v>14</v>
      </c>
      <c r="C234" s="34">
        <v>80</v>
      </c>
      <c r="D234" s="34" t="s">
        <v>10</v>
      </c>
      <c r="E234" s="34" t="s">
        <v>11</v>
      </c>
      <c r="F234" s="34" t="s">
        <v>727</v>
      </c>
      <c r="G234" s="34" t="s">
        <v>728</v>
      </c>
      <c r="H234" s="34">
        <v>6420</v>
      </c>
      <c r="I234" s="34">
        <v>14</v>
      </c>
      <c r="J234" s="34">
        <v>6</v>
      </c>
    </row>
    <row r="235" spans="1:10">
      <c r="A235" s="34" t="s">
        <v>423</v>
      </c>
      <c r="B235" s="34" t="s">
        <v>14</v>
      </c>
      <c r="C235" s="34">
        <v>80</v>
      </c>
      <c r="D235" s="34" t="s">
        <v>10</v>
      </c>
      <c r="E235" s="34" t="s">
        <v>11</v>
      </c>
      <c r="F235" s="34" t="s">
        <v>727</v>
      </c>
      <c r="G235" s="34" t="s">
        <v>729</v>
      </c>
      <c r="H235" s="34">
        <v>9290</v>
      </c>
      <c r="I235" s="34">
        <v>22</v>
      </c>
      <c r="J235" s="34">
        <v>12</v>
      </c>
    </row>
    <row r="236" spans="1:10">
      <c r="A236" s="34" t="s">
        <v>424</v>
      </c>
      <c r="B236" s="34" t="s">
        <v>14</v>
      </c>
      <c r="C236" s="34">
        <v>80</v>
      </c>
      <c r="D236" s="34" t="s">
        <v>10</v>
      </c>
      <c r="E236" s="34" t="s">
        <v>738</v>
      </c>
      <c r="F236" s="34" t="s">
        <v>727</v>
      </c>
      <c r="G236" s="34" t="s">
        <v>728</v>
      </c>
      <c r="H236" s="34">
        <v>11380</v>
      </c>
      <c r="I236" s="34">
        <v>16</v>
      </c>
      <c r="J236" s="34">
        <v>10</v>
      </c>
    </row>
    <row r="237" spans="1:10">
      <c r="A237" s="34" t="s">
        <v>425</v>
      </c>
      <c r="B237" s="34" t="s">
        <v>14</v>
      </c>
      <c r="C237" s="34">
        <v>80</v>
      </c>
      <c r="D237" s="34" t="s">
        <v>10</v>
      </c>
      <c r="E237" s="34" t="s">
        <v>738</v>
      </c>
      <c r="F237" s="34" t="s">
        <v>727</v>
      </c>
      <c r="G237" s="34" t="s">
        <v>729</v>
      </c>
      <c r="H237" s="34">
        <v>16750</v>
      </c>
      <c r="I237" s="34">
        <v>32</v>
      </c>
      <c r="J237" s="34">
        <v>22</v>
      </c>
    </row>
    <row r="238" spans="1:10">
      <c r="A238" s="34" t="s">
        <v>426</v>
      </c>
      <c r="B238" s="34" t="s">
        <v>14</v>
      </c>
      <c r="C238" s="34">
        <v>80</v>
      </c>
      <c r="D238" s="34" t="s">
        <v>16</v>
      </c>
      <c r="E238" s="34" t="s">
        <v>11</v>
      </c>
      <c r="F238" s="34" t="s">
        <v>727</v>
      </c>
      <c r="G238" s="34" t="s">
        <v>728</v>
      </c>
      <c r="H238" s="34">
        <v>6420</v>
      </c>
      <c r="I238" s="34">
        <v>14</v>
      </c>
      <c r="J238" s="34">
        <v>6</v>
      </c>
    </row>
    <row r="239" spans="1:10">
      <c r="A239" s="34" t="s">
        <v>427</v>
      </c>
      <c r="B239" s="34" t="s">
        <v>14</v>
      </c>
      <c r="C239" s="34">
        <v>80</v>
      </c>
      <c r="D239" s="34" t="s">
        <v>16</v>
      </c>
      <c r="E239" s="34" t="s">
        <v>11</v>
      </c>
      <c r="F239" s="34" t="s">
        <v>727</v>
      </c>
      <c r="G239" s="34" t="s">
        <v>729</v>
      </c>
      <c r="H239" s="34">
        <v>9070</v>
      </c>
      <c r="I239" s="34">
        <v>22</v>
      </c>
      <c r="J239" s="34">
        <v>12</v>
      </c>
    </row>
    <row r="240" spans="1:10">
      <c r="A240" s="34" t="s">
        <v>428</v>
      </c>
      <c r="B240" s="34" t="s">
        <v>14</v>
      </c>
      <c r="C240" s="34">
        <v>80</v>
      </c>
      <c r="D240" s="34" t="s">
        <v>16</v>
      </c>
      <c r="E240" s="34" t="s">
        <v>738</v>
      </c>
      <c r="F240" s="34" t="s">
        <v>727</v>
      </c>
      <c r="G240" s="34" t="s">
        <v>728</v>
      </c>
      <c r="H240" s="34">
        <v>11630</v>
      </c>
      <c r="I240" s="34">
        <v>16</v>
      </c>
      <c r="J240" s="34">
        <v>10</v>
      </c>
    </row>
    <row r="241" spans="1:10">
      <c r="A241" s="34" t="s">
        <v>429</v>
      </c>
      <c r="B241" s="34" t="s">
        <v>14</v>
      </c>
      <c r="C241" s="34">
        <v>80</v>
      </c>
      <c r="D241" s="34" t="s">
        <v>16</v>
      </c>
      <c r="E241" s="34" t="s">
        <v>738</v>
      </c>
      <c r="F241" s="34" t="s">
        <v>727</v>
      </c>
      <c r="G241" s="34" t="s">
        <v>729</v>
      </c>
      <c r="H241" s="34">
        <v>17020</v>
      </c>
      <c r="I241" s="34">
        <v>32</v>
      </c>
      <c r="J241" s="34">
        <v>22</v>
      </c>
    </row>
    <row r="242" spans="1:10">
      <c r="A242" s="34" t="s">
        <v>21</v>
      </c>
      <c r="B242" s="34" t="s">
        <v>14</v>
      </c>
      <c r="C242" s="34">
        <v>100</v>
      </c>
      <c r="D242" s="34" t="s">
        <v>10</v>
      </c>
      <c r="E242" s="34" t="s">
        <v>11</v>
      </c>
      <c r="F242" s="34" t="s">
        <v>727</v>
      </c>
      <c r="G242" s="34" t="s">
        <v>728</v>
      </c>
      <c r="H242" s="34">
        <v>8120</v>
      </c>
      <c r="I242" s="34">
        <v>16</v>
      </c>
      <c r="J242" s="34">
        <v>6</v>
      </c>
    </row>
    <row r="243" spans="1:10">
      <c r="A243" s="34" t="s">
        <v>430</v>
      </c>
      <c r="B243" s="34" t="s">
        <v>14</v>
      </c>
      <c r="C243" s="34">
        <v>100</v>
      </c>
      <c r="D243" s="34" t="s">
        <v>10</v>
      </c>
      <c r="E243" s="34" t="s">
        <v>11</v>
      </c>
      <c r="F243" s="34" t="s">
        <v>727</v>
      </c>
      <c r="G243" s="34" t="s">
        <v>729</v>
      </c>
      <c r="H243" s="34">
        <v>11280</v>
      </c>
      <c r="I243" s="34">
        <v>22</v>
      </c>
      <c r="J243" s="34">
        <v>12</v>
      </c>
    </row>
    <row r="244" spans="1:10">
      <c r="A244" s="34" t="s">
        <v>431</v>
      </c>
      <c r="B244" s="34" t="s">
        <v>14</v>
      </c>
      <c r="C244" s="34">
        <v>100</v>
      </c>
      <c r="D244" s="34" t="s">
        <v>10</v>
      </c>
      <c r="E244" s="34" t="s">
        <v>738</v>
      </c>
      <c r="F244" s="34" t="s">
        <v>727</v>
      </c>
      <c r="G244" s="34" t="s">
        <v>728</v>
      </c>
      <c r="H244" s="34">
        <v>14540</v>
      </c>
      <c r="I244" s="34">
        <v>18</v>
      </c>
      <c r="J244" s="34">
        <v>10</v>
      </c>
    </row>
    <row r="245" spans="1:10">
      <c r="A245" s="34" t="s">
        <v>432</v>
      </c>
      <c r="B245" s="34" t="s">
        <v>14</v>
      </c>
      <c r="C245" s="34">
        <v>100</v>
      </c>
      <c r="D245" s="34" t="s">
        <v>10</v>
      </c>
      <c r="E245" s="34" t="s">
        <v>738</v>
      </c>
      <c r="F245" s="34" t="s">
        <v>727</v>
      </c>
      <c r="G245" s="34" t="s">
        <v>729</v>
      </c>
      <c r="H245" s="34">
        <v>20400</v>
      </c>
      <c r="I245" s="34">
        <v>32</v>
      </c>
      <c r="J245" s="34">
        <v>22</v>
      </c>
    </row>
    <row r="246" spans="1:10">
      <c r="A246" s="34" t="s">
        <v>433</v>
      </c>
      <c r="B246" s="34" t="s">
        <v>14</v>
      </c>
      <c r="C246" s="34">
        <v>100</v>
      </c>
      <c r="D246" s="34" t="s">
        <v>16</v>
      </c>
      <c r="E246" s="34" t="s">
        <v>11</v>
      </c>
      <c r="F246" s="34" t="s">
        <v>727</v>
      </c>
      <c r="G246" s="34" t="s">
        <v>728</v>
      </c>
      <c r="H246" s="34">
        <v>8120</v>
      </c>
      <c r="I246" s="34">
        <v>16</v>
      </c>
      <c r="J246" s="34">
        <v>6</v>
      </c>
    </row>
    <row r="247" spans="1:10">
      <c r="A247" s="34" t="s">
        <v>434</v>
      </c>
      <c r="B247" s="34" t="s">
        <v>14</v>
      </c>
      <c r="C247" s="34">
        <v>100</v>
      </c>
      <c r="D247" s="34" t="s">
        <v>16</v>
      </c>
      <c r="E247" s="34" t="s">
        <v>11</v>
      </c>
      <c r="F247" s="34" t="s">
        <v>727</v>
      </c>
      <c r="G247" s="34" t="s">
        <v>729</v>
      </c>
      <c r="H247" s="34">
        <v>11060</v>
      </c>
      <c r="I247" s="34">
        <v>22</v>
      </c>
      <c r="J247" s="34">
        <v>12</v>
      </c>
    </row>
    <row r="248" spans="1:10">
      <c r="A248" s="34" t="s">
        <v>435</v>
      </c>
      <c r="B248" s="34" t="s">
        <v>14</v>
      </c>
      <c r="C248" s="34">
        <v>100</v>
      </c>
      <c r="D248" s="34" t="s">
        <v>16</v>
      </c>
      <c r="E248" s="34" t="s">
        <v>738</v>
      </c>
      <c r="F248" s="34" t="s">
        <v>727</v>
      </c>
      <c r="G248" s="34" t="s">
        <v>728</v>
      </c>
      <c r="H248" s="34">
        <v>14810</v>
      </c>
      <c r="I248" s="34">
        <v>18</v>
      </c>
      <c r="J248" s="34">
        <v>10</v>
      </c>
    </row>
    <row r="249" spans="1:10">
      <c r="A249" s="34" t="s">
        <v>436</v>
      </c>
      <c r="B249" s="34" t="s">
        <v>14</v>
      </c>
      <c r="C249" s="34">
        <v>100</v>
      </c>
      <c r="D249" s="34" t="s">
        <v>16</v>
      </c>
      <c r="E249" s="34" t="s">
        <v>738</v>
      </c>
      <c r="F249" s="34" t="s">
        <v>727</v>
      </c>
      <c r="G249" s="34" t="s">
        <v>729</v>
      </c>
      <c r="H249" s="34">
        <v>20680</v>
      </c>
      <c r="I249" s="34">
        <v>32</v>
      </c>
      <c r="J249" s="34">
        <v>22</v>
      </c>
    </row>
    <row r="250" spans="1:10">
      <c r="A250" s="34" t="s">
        <v>394</v>
      </c>
      <c r="B250" s="34" t="s">
        <v>14</v>
      </c>
      <c r="C250" s="34">
        <v>125</v>
      </c>
      <c r="D250" s="34" t="s">
        <v>10</v>
      </c>
      <c r="E250" s="34" t="s">
        <v>11</v>
      </c>
      <c r="F250" s="34" t="s">
        <v>727</v>
      </c>
      <c r="G250" s="34" t="s">
        <v>728</v>
      </c>
      <c r="H250" s="34">
        <v>12340</v>
      </c>
      <c r="I250" s="34">
        <v>22</v>
      </c>
      <c r="J250" s="34">
        <v>6</v>
      </c>
    </row>
    <row r="251" spans="1:10">
      <c r="A251" s="34" t="s">
        <v>437</v>
      </c>
      <c r="B251" s="34" t="s">
        <v>14</v>
      </c>
      <c r="C251" s="34">
        <v>125</v>
      </c>
      <c r="D251" s="34" t="s">
        <v>10</v>
      </c>
      <c r="E251" s="34" t="s">
        <v>11</v>
      </c>
      <c r="F251" s="34" t="s">
        <v>727</v>
      </c>
      <c r="G251" s="34" t="s">
        <v>729</v>
      </c>
      <c r="H251" s="34">
        <v>15330</v>
      </c>
      <c r="I251" s="34">
        <v>32</v>
      </c>
      <c r="J251" s="34">
        <v>18</v>
      </c>
    </row>
    <row r="252" spans="1:10">
      <c r="A252" s="34" t="s">
        <v>438</v>
      </c>
      <c r="B252" s="34" t="s">
        <v>14</v>
      </c>
      <c r="C252" s="34">
        <v>125</v>
      </c>
      <c r="D252" s="34" t="s">
        <v>10</v>
      </c>
      <c r="E252" s="34" t="s">
        <v>738</v>
      </c>
      <c r="F252" s="34" t="s">
        <v>727</v>
      </c>
      <c r="G252" s="34" t="s">
        <v>728</v>
      </c>
      <c r="H252" s="34">
        <v>22210</v>
      </c>
      <c r="I252" s="34">
        <v>26</v>
      </c>
      <c r="J252" s="34">
        <v>12</v>
      </c>
    </row>
    <row r="253" spans="1:10">
      <c r="A253" s="34" t="s">
        <v>439</v>
      </c>
      <c r="B253" s="34" t="s">
        <v>14</v>
      </c>
      <c r="C253" s="34">
        <v>125</v>
      </c>
      <c r="D253" s="34" t="s">
        <v>10</v>
      </c>
      <c r="E253" s="34" t="s">
        <v>738</v>
      </c>
      <c r="F253" s="34" t="s">
        <v>727</v>
      </c>
      <c r="G253" s="34" t="s">
        <v>729</v>
      </c>
      <c r="H253" s="34">
        <v>28030</v>
      </c>
      <c r="I253" s="34">
        <v>50</v>
      </c>
      <c r="J253" s="34">
        <v>36</v>
      </c>
    </row>
    <row r="254" spans="1:10">
      <c r="A254" s="34" t="s">
        <v>440</v>
      </c>
      <c r="B254" s="34" t="s">
        <v>14</v>
      </c>
      <c r="C254" s="34">
        <v>125</v>
      </c>
      <c r="D254" s="34" t="s">
        <v>16</v>
      </c>
      <c r="E254" s="34" t="s">
        <v>11</v>
      </c>
      <c r="F254" s="34" t="s">
        <v>727</v>
      </c>
      <c r="G254" s="34" t="s">
        <v>728</v>
      </c>
      <c r="H254" s="34">
        <v>12280</v>
      </c>
      <c r="I254" s="34">
        <v>22</v>
      </c>
      <c r="J254" s="34">
        <v>6</v>
      </c>
    </row>
    <row r="255" spans="1:10">
      <c r="A255" s="34" t="s">
        <v>441</v>
      </c>
      <c r="B255" s="34" t="s">
        <v>14</v>
      </c>
      <c r="C255" s="34">
        <v>125</v>
      </c>
      <c r="D255" s="34" t="s">
        <v>16</v>
      </c>
      <c r="E255" s="34" t="s">
        <v>11</v>
      </c>
      <c r="F255" s="34" t="s">
        <v>727</v>
      </c>
      <c r="G255" s="34" t="s">
        <v>729</v>
      </c>
      <c r="H255" s="34">
        <v>14630</v>
      </c>
      <c r="I255" s="34">
        <v>32</v>
      </c>
      <c r="J255" s="34">
        <v>18</v>
      </c>
    </row>
    <row r="256" spans="1:10">
      <c r="A256" s="34" t="s">
        <v>442</v>
      </c>
      <c r="B256" s="34" t="s">
        <v>14</v>
      </c>
      <c r="C256" s="34">
        <v>125</v>
      </c>
      <c r="D256" s="34" t="s">
        <v>16</v>
      </c>
      <c r="E256" s="34" t="s">
        <v>738</v>
      </c>
      <c r="F256" s="34" t="s">
        <v>727</v>
      </c>
      <c r="G256" s="34" t="s">
        <v>728</v>
      </c>
      <c r="H256" s="34">
        <v>22540</v>
      </c>
      <c r="I256" s="34">
        <v>26</v>
      </c>
      <c r="J256" s="34">
        <v>12</v>
      </c>
    </row>
    <row r="257" spans="1:10">
      <c r="A257" s="34" t="s">
        <v>443</v>
      </c>
      <c r="B257" s="34" t="s">
        <v>14</v>
      </c>
      <c r="C257" s="34">
        <v>125</v>
      </c>
      <c r="D257" s="34" t="s">
        <v>16</v>
      </c>
      <c r="E257" s="34" t="s">
        <v>738</v>
      </c>
      <c r="F257" s="34" t="s">
        <v>727</v>
      </c>
      <c r="G257" s="34" t="s">
        <v>729</v>
      </c>
      <c r="H257" s="34">
        <v>28250</v>
      </c>
      <c r="I257" s="34">
        <v>50</v>
      </c>
      <c r="J257" s="34">
        <v>36</v>
      </c>
    </row>
    <row r="258" spans="1:10">
      <c r="A258" s="34" t="s">
        <v>741</v>
      </c>
      <c r="B258" s="34" t="s">
        <v>15</v>
      </c>
      <c r="C258" s="34">
        <v>12</v>
      </c>
      <c r="D258" s="34" t="s">
        <v>16</v>
      </c>
      <c r="E258" s="34" t="s">
        <v>11</v>
      </c>
      <c r="F258" s="34" t="s">
        <v>726</v>
      </c>
      <c r="G258" s="34" t="s">
        <v>728</v>
      </c>
      <c r="H258" s="34">
        <v>1900</v>
      </c>
      <c r="I258" s="34">
        <v>4</v>
      </c>
      <c r="J258" s="34">
        <v>2</v>
      </c>
    </row>
    <row r="259" spans="1:10">
      <c r="A259" s="34" t="s">
        <v>742</v>
      </c>
      <c r="B259" s="34" t="s">
        <v>15</v>
      </c>
      <c r="C259" s="34">
        <v>12</v>
      </c>
      <c r="D259" s="34" t="s">
        <v>16</v>
      </c>
      <c r="E259" s="34" t="s">
        <v>11</v>
      </c>
      <c r="F259" s="34" t="s">
        <v>726</v>
      </c>
      <c r="G259" s="34" t="s">
        <v>729</v>
      </c>
      <c r="H259" s="34">
        <v>2590</v>
      </c>
      <c r="I259" s="34">
        <v>6</v>
      </c>
      <c r="J259" s="34">
        <v>2</v>
      </c>
    </row>
    <row r="260" spans="1:10">
      <c r="A260" s="34" t="s">
        <v>743</v>
      </c>
      <c r="B260" s="34" t="s">
        <v>15</v>
      </c>
      <c r="C260" s="34">
        <v>12</v>
      </c>
      <c r="D260" s="34" t="s">
        <v>16</v>
      </c>
      <c r="E260" s="34" t="s">
        <v>738</v>
      </c>
      <c r="F260" s="34" t="s">
        <v>726</v>
      </c>
      <c r="G260" s="34" t="s">
        <v>728</v>
      </c>
      <c r="H260" s="34">
        <v>3070</v>
      </c>
      <c r="I260" s="34">
        <v>6</v>
      </c>
      <c r="J260" s="34">
        <v>2</v>
      </c>
    </row>
    <row r="261" spans="1:10">
      <c r="A261" s="34" t="s">
        <v>744</v>
      </c>
      <c r="B261" s="34" t="s">
        <v>15</v>
      </c>
      <c r="C261" s="34">
        <v>12</v>
      </c>
      <c r="D261" s="34" t="s">
        <v>16</v>
      </c>
      <c r="E261" s="34" t="s">
        <v>738</v>
      </c>
      <c r="F261" s="34" t="s">
        <v>726</v>
      </c>
      <c r="G261" s="34" t="s">
        <v>729</v>
      </c>
      <c r="H261" s="34">
        <v>4190</v>
      </c>
      <c r="I261" s="34">
        <v>6</v>
      </c>
      <c r="J261" s="34">
        <v>2</v>
      </c>
    </row>
    <row r="262" spans="1:10">
      <c r="A262" s="34" t="s">
        <v>739</v>
      </c>
      <c r="B262" s="34" t="s">
        <v>15</v>
      </c>
      <c r="C262" s="34">
        <v>12</v>
      </c>
      <c r="D262" s="34" t="s">
        <v>10</v>
      </c>
      <c r="E262" s="34" t="s">
        <v>11</v>
      </c>
      <c r="F262" s="34" t="s">
        <v>726</v>
      </c>
      <c r="G262" s="34" t="s">
        <v>728</v>
      </c>
      <c r="H262" s="34">
        <v>1990</v>
      </c>
      <c r="I262" s="34">
        <v>4</v>
      </c>
      <c r="J262" s="34">
        <v>2</v>
      </c>
    </row>
    <row r="263" spans="1:10">
      <c r="A263" s="34" t="s">
        <v>745</v>
      </c>
      <c r="B263" s="34" t="s">
        <v>15</v>
      </c>
      <c r="C263" s="34">
        <v>12</v>
      </c>
      <c r="D263" s="34" t="s">
        <v>10</v>
      </c>
      <c r="E263" s="34" t="s">
        <v>11</v>
      </c>
      <c r="F263" s="34" t="s">
        <v>726</v>
      </c>
      <c r="G263" s="34" t="s">
        <v>729</v>
      </c>
      <c r="H263" s="34">
        <v>2720</v>
      </c>
      <c r="I263" s="34">
        <v>6</v>
      </c>
      <c r="J263" s="34">
        <v>2</v>
      </c>
    </row>
    <row r="264" spans="1:10">
      <c r="A264" s="34" t="s">
        <v>746</v>
      </c>
      <c r="B264" s="34" t="s">
        <v>15</v>
      </c>
      <c r="C264" s="34">
        <v>12</v>
      </c>
      <c r="D264" s="34" t="s">
        <v>10</v>
      </c>
      <c r="E264" s="34" t="s">
        <v>738</v>
      </c>
      <c r="F264" s="34" t="s">
        <v>726</v>
      </c>
      <c r="G264" s="34" t="s">
        <v>728</v>
      </c>
      <c r="H264" s="34">
        <v>3250</v>
      </c>
      <c r="I264" s="34">
        <v>6</v>
      </c>
      <c r="J264" s="34">
        <v>2</v>
      </c>
    </row>
    <row r="265" spans="1:10">
      <c r="A265" s="34" t="s">
        <v>747</v>
      </c>
      <c r="B265" s="34" t="s">
        <v>15</v>
      </c>
      <c r="C265" s="34">
        <v>12</v>
      </c>
      <c r="D265" s="34" t="s">
        <v>10</v>
      </c>
      <c r="E265" s="34" t="s">
        <v>738</v>
      </c>
      <c r="F265" s="34" t="s">
        <v>726</v>
      </c>
      <c r="G265" s="34" t="s">
        <v>729</v>
      </c>
      <c r="H265" s="34">
        <v>4440</v>
      </c>
      <c r="I265" s="34">
        <v>6</v>
      </c>
      <c r="J265" s="34">
        <v>2</v>
      </c>
    </row>
    <row r="266" spans="1:10">
      <c r="A266" s="34" t="s">
        <v>748</v>
      </c>
      <c r="B266" s="34" t="s">
        <v>15</v>
      </c>
      <c r="C266" s="34">
        <v>16</v>
      </c>
      <c r="D266" s="34" t="s">
        <v>16</v>
      </c>
      <c r="E266" s="34" t="s">
        <v>11</v>
      </c>
      <c r="F266" s="34" t="s">
        <v>726</v>
      </c>
      <c r="G266" s="34" t="s">
        <v>728</v>
      </c>
      <c r="H266" s="34">
        <v>1980</v>
      </c>
      <c r="I266" s="34">
        <v>6</v>
      </c>
      <c r="J266" s="34">
        <v>2</v>
      </c>
    </row>
    <row r="267" spans="1:10">
      <c r="A267" s="34" t="s">
        <v>749</v>
      </c>
      <c r="B267" s="34" t="s">
        <v>15</v>
      </c>
      <c r="C267" s="34">
        <v>16</v>
      </c>
      <c r="D267" s="34" t="s">
        <v>16</v>
      </c>
      <c r="E267" s="34" t="s">
        <v>11</v>
      </c>
      <c r="F267" s="34" t="s">
        <v>726</v>
      </c>
      <c r="G267" s="34" t="s">
        <v>729</v>
      </c>
      <c r="H267" s="34">
        <v>2700</v>
      </c>
      <c r="I267" s="34">
        <v>6</v>
      </c>
      <c r="J267" s="34">
        <v>2</v>
      </c>
    </row>
    <row r="268" spans="1:10">
      <c r="A268" s="34" t="s">
        <v>750</v>
      </c>
      <c r="B268" s="34" t="s">
        <v>15</v>
      </c>
      <c r="C268" s="34">
        <v>16</v>
      </c>
      <c r="D268" s="34" t="s">
        <v>16</v>
      </c>
      <c r="E268" s="34" t="s">
        <v>738</v>
      </c>
      <c r="F268" s="34" t="s">
        <v>726</v>
      </c>
      <c r="G268" s="34" t="s">
        <v>728</v>
      </c>
      <c r="H268" s="34">
        <v>3190</v>
      </c>
      <c r="I268" s="34">
        <v>6</v>
      </c>
      <c r="J268" s="34">
        <v>2</v>
      </c>
    </row>
    <row r="269" spans="1:10">
      <c r="A269" s="34" t="s">
        <v>751</v>
      </c>
      <c r="B269" s="34" t="s">
        <v>15</v>
      </c>
      <c r="C269" s="34">
        <v>16</v>
      </c>
      <c r="D269" s="34" t="s">
        <v>16</v>
      </c>
      <c r="E269" s="34" t="s">
        <v>738</v>
      </c>
      <c r="F269" s="34" t="s">
        <v>726</v>
      </c>
      <c r="G269" s="34" t="s">
        <v>729</v>
      </c>
      <c r="H269" s="34">
        <v>4370</v>
      </c>
      <c r="I269" s="34">
        <v>6</v>
      </c>
      <c r="J269" s="34">
        <v>4</v>
      </c>
    </row>
    <row r="270" spans="1:10">
      <c r="A270" s="34" t="s">
        <v>740</v>
      </c>
      <c r="B270" s="34" t="s">
        <v>15</v>
      </c>
      <c r="C270" s="34">
        <v>16</v>
      </c>
      <c r="D270" s="34" t="s">
        <v>10</v>
      </c>
      <c r="E270" s="34" t="s">
        <v>11</v>
      </c>
      <c r="F270" s="34" t="s">
        <v>726</v>
      </c>
      <c r="G270" s="34" t="s">
        <v>728</v>
      </c>
      <c r="H270" s="34">
        <v>2070</v>
      </c>
      <c r="I270" s="34">
        <v>6</v>
      </c>
      <c r="J270" s="34">
        <v>2</v>
      </c>
    </row>
    <row r="271" spans="1:10">
      <c r="A271" s="34" t="s">
        <v>752</v>
      </c>
      <c r="B271" s="34" t="s">
        <v>15</v>
      </c>
      <c r="C271" s="34">
        <v>16</v>
      </c>
      <c r="D271" s="34" t="s">
        <v>10</v>
      </c>
      <c r="E271" s="34" t="s">
        <v>11</v>
      </c>
      <c r="F271" s="34" t="s">
        <v>726</v>
      </c>
      <c r="G271" s="34" t="s">
        <v>729</v>
      </c>
      <c r="H271" s="34">
        <v>2830</v>
      </c>
      <c r="I271" s="34">
        <v>6</v>
      </c>
      <c r="J271" s="34">
        <v>2</v>
      </c>
    </row>
    <row r="272" spans="1:10">
      <c r="A272" s="34" t="s">
        <v>753</v>
      </c>
      <c r="B272" s="34" t="s">
        <v>15</v>
      </c>
      <c r="C272" s="34">
        <v>16</v>
      </c>
      <c r="D272" s="34" t="s">
        <v>10</v>
      </c>
      <c r="E272" s="34" t="s">
        <v>738</v>
      </c>
      <c r="F272" s="34" t="s">
        <v>726</v>
      </c>
      <c r="G272" s="34" t="s">
        <v>728</v>
      </c>
      <c r="H272" s="34">
        <v>3380</v>
      </c>
      <c r="I272" s="34">
        <v>6</v>
      </c>
      <c r="J272" s="34">
        <v>2</v>
      </c>
    </row>
    <row r="273" spans="1:10">
      <c r="A273" s="34" t="s">
        <v>754</v>
      </c>
      <c r="B273" s="34" t="s">
        <v>15</v>
      </c>
      <c r="C273" s="34">
        <v>16</v>
      </c>
      <c r="D273" s="34" t="s">
        <v>10</v>
      </c>
      <c r="E273" s="34" t="s">
        <v>738</v>
      </c>
      <c r="F273" s="34" t="s">
        <v>726</v>
      </c>
      <c r="G273" s="34" t="s">
        <v>729</v>
      </c>
      <c r="H273" s="34">
        <v>4630</v>
      </c>
      <c r="I273" s="34">
        <v>6</v>
      </c>
      <c r="J273" s="34">
        <v>4</v>
      </c>
    </row>
    <row r="274" spans="1:10">
      <c r="A274" s="34" t="s">
        <v>322</v>
      </c>
      <c r="B274" s="34" t="s">
        <v>15</v>
      </c>
      <c r="C274" s="34">
        <v>20</v>
      </c>
      <c r="D274" s="34" t="s">
        <v>16</v>
      </c>
      <c r="E274" s="34" t="s">
        <v>11</v>
      </c>
      <c r="F274" s="34" t="s">
        <v>726</v>
      </c>
      <c r="G274" s="34" t="s">
        <v>728</v>
      </c>
      <c r="H274" s="34">
        <v>2230</v>
      </c>
      <c r="I274" s="34">
        <v>6</v>
      </c>
      <c r="J274" s="34">
        <v>2</v>
      </c>
    </row>
    <row r="275" spans="1:10">
      <c r="A275" s="34" t="s">
        <v>323</v>
      </c>
      <c r="B275" s="34" t="s">
        <v>15</v>
      </c>
      <c r="C275" s="34">
        <v>20</v>
      </c>
      <c r="D275" s="34" t="s">
        <v>16</v>
      </c>
      <c r="E275" s="34" t="s">
        <v>11</v>
      </c>
      <c r="F275" s="34" t="s">
        <v>726</v>
      </c>
      <c r="G275" s="34" t="s">
        <v>729</v>
      </c>
      <c r="H275" s="34">
        <v>2960</v>
      </c>
      <c r="I275" s="34">
        <v>6</v>
      </c>
      <c r="J275" s="34">
        <v>4</v>
      </c>
    </row>
    <row r="276" spans="1:10">
      <c r="A276" s="34" t="s">
        <v>324</v>
      </c>
      <c r="B276" s="34" t="s">
        <v>15</v>
      </c>
      <c r="C276" s="34">
        <v>20</v>
      </c>
      <c r="D276" s="34" t="s">
        <v>16</v>
      </c>
      <c r="E276" s="34" t="s">
        <v>738</v>
      </c>
      <c r="F276" s="34" t="s">
        <v>726</v>
      </c>
      <c r="G276" s="34" t="s">
        <v>728</v>
      </c>
      <c r="H276" s="34">
        <v>3610</v>
      </c>
      <c r="I276" s="34">
        <v>6</v>
      </c>
      <c r="J276" s="34">
        <v>2</v>
      </c>
    </row>
    <row r="277" spans="1:10">
      <c r="A277" s="34" t="s">
        <v>325</v>
      </c>
      <c r="B277" s="34" t="s">
        <v>15</v>
      </c>
      <c r="C277" s="34">
        <v>20</v>
      </c>
      <c r="D277" s="34" t="s">
        <v>16</v>
      </c>
      <c r="E277" s="34" t="s">
        <v>738</v>
      </c>
      <c r="F277" s="34" t="s">
        <v>726</v>
      </c>
      <c r="G277" s="34" t="s">
        <v>729</v>
      </c>
      <c r="H277" s="34">
        <v>4860</v>
      </c>
      <c r="I277" s="34">
        <v>8</v>
      </c>
      <c r="J277" s="34">
        <v>6</v>
      </c>
    </row>
    <row r="278" spans="1:10">
      <c r="A278" s="34" t="s">
        <v>28</v>
      </c>
      <c r="B278" s="34" t="s">
        <v>15</v>
      </c>
      <c r="C278" s="34">
        <v>20</v>
      </c>
      <c r="D278" s="34" t="s">
        <v>10</v>
      </c>
      <c r="E278" s="34" t="s">
        <v>11</v>
      </c>
      <c r="F278" s="34" t="s">
        <v>726</v>
      </c>
      <c r="G278" s="34" t="s">
        <v>728</v>
      </c>
      <c r="H278" s="34">
        <v>2320</v>
      </c>
      <c r="I278" s="34">
        <v>6</v>
      </c>
      <c r="J278" s="34">
        <v>2</v>
      </c>
    </row>
    <row r="279" spans="1:10">
      <c r="A279" s="34" t="s">
        <v>326</v>
      </c>
      <c r="B279" s="34" t="s">
        <v>15</v>
      </c>
      <c r="C279" s="34">
        <v>20</v>
      </c>
      <c r="D279" s="34" t="s">
        <v>10</v>
      </c>
      <c r="E279" s="34" t="s">
        <v>11</v>
      </c>
      <c r="F279" s="34" t="s">
        <v>726</v>
      </c>
      <c r="G279" s="34" t="s">
        <v>729</v>
      </c>
      <c r="H279" s="34">
        <v>3100</v>
      </c>
      <c r="I279" s="34">
        <v>6</v>
      </c>
      <c r="J279" s="34">
        <v>4</v>
      </c>
    </row>
    <row r="280" spans="1:10">
      <c r="A280" s="34" t="s">
        <v>327</v>
      </c>
      <c r="B280" s="34" t="s">
        <v>15</v>
      </c>
      <c r="C280" s="34">
        <v>20</v>
      </c>
      <c r="D280" s="34" t="s">
        <v>10</v>
      </c>
      <c r="E280" s="34" t="s">
        <v>738</v>
      </c>
      <c r="F280" s="34" t="s">
        <v>726</v>
      </c>
      <c r="G280" s="34" t="s">
        <v>728</v>
      </c>
      <c r="H280" s="34">
        <v>3870</v>
      </c>
      <c r="I280" s="34">
        <v>6</v>
      </c>
      <c r="J280" s="34">
        <v>4</v>
      </c>
    </row>
    <row r="281" spans="1:10">
      <c r="A281" s="34" t="s">
        <v>328</v>
      </c>
      <c r="B281" s="34" t="s">
        <v>15</v>
      </c>
      <c r="C281" s="34">
        <v>20</v>
      </c>
      <c r="D281" s="34" t="s">
        <v>10</v>
      </c>
      <c r="E281" s="34" t="s">
        <v>738</v>
      </c>
      <c r="F281" s="34" t="s">
        <v>726</v>
      </c>
      <c r="G281" s="34" t="s">
        <v>729</v>
      </c>
      <c r="H281" s="34">
        <v>5170</v>
      </c>
      <c r="I281" s="34">
        <v>8</v>
      </c>
      <c r="J281" s="34">
        <v>6</v>
      </c>
    </row>
    <row r="282" spans="1:10">
      <c r="A282" s="34" t="s">
        <v>329</v>
      </c>
      <c r="B282" s="34" t="s">
        <v>15</v>
      </c>
      <c r="C282" s="34">
        <v>25</v>
      </c>
      <c r="D282" s="34" t="s">
        <v>16</v>
      </c>
      <c r="E282" s="34" t="s">
        <v>11</v>
      </c>
      <c r="F282" s="34" t="s">
        <v>726</v>
      </c>
      <c r="G282" s="34" t="s">
        <v>728</v>
      </c>
      <c r="H282" s="34">
        <v>2670</v>
      </c>
      <c r="I282" s="34">
        <v>6</v>
      </c>
      <c r="J282" s="34">
        <v>4</v>
      </c>
    </row>
    <row r="283" spans="1:10">
      <c r="A283" s="34" t="s">
        <v>330</v>
      </c>
      <c r="B283" s="34" t="s">
        <v>15</v>
      </c>
      <c r="C283" s="34">
        <v>25</v>
      </c>
      <c r="D283" s="34" t="s">
        <v>16</v>
      </c>
      <c r="E283" s="34" t="s">
        <v>11</v>
      </c>
      <c r="F283" s="34" t="s">
        <v>726</v>
      </c>
      <c r="G283" s="34" t="s">
        <v>729</v>
      </c>
      <c r="H283" s="34">
        <v>3630</v>
      </c>
      <c r="I283" s="34">
        <v>8</v>
      </c>
      <c r="J283" s="34">
        <v>4</v>
      </c>
    </row>
    <row r="284" spans="1:10">
      <c r="A284" s="34" t="s">
        <v>331</v>
      </c>
      <c r="B284" s="34" t="s">
        <v>15</v>
      </c>
      <c r="C284" s="34">
        <v>25</v>
      </c>
      <c r="D284" s="34" t="s">
        <v>16</v>
      </c>
      <c r="E284" s="34" t="s">
        <v>738</v>
      </c>
      <c r="F284" s="34" t="s">
        <v>726</v>
      </c>
      <c r="G284" s="34" t="s">
        <v>728</v>
      </c>
      <c r="H284" s="34">
        <v>4440</v>
      </c>
      <c r="I284" s="34">
        <v>6</v>
      </c>
      <c r="J284" s="34">
        <v>4</v>
      </c>
    </row>
    <row r="285" spans="1:10">
      <c r="A285" s="34" t="s">
        <v>332</v>
      </c>
      <c r="B285" s="34" t="s">
        <v>15</v>
      </c>
      <c r="C285" s="34">
        <v>25</v>
      </c>
      <c r="D285" s="34" t="s">
        <v>16</v>
      </c>
      <c r="E285" s="34" t="s">
        <v>738</v>
      </c>
      <c r="F285" s="34" t="s">
        <v>726</v>
      </c>
      <c r="G285" s="34" t="s">
        <v>729</v>
      </c>
      <c r="H285" s="34">
        <v>5990</v>
      </c>
      <c r="I285" s="34">
        <v>10</v>
      </c>
      <c r="J285" s="34">
        <v>6</v>
      </c>
    </row>
    <row r="286" spans="1:10">
      <c r="A286" s="34" t="s">
        <v>29</v>
      </c>
      <c r="B286" s="34" t="s">
        <v>15</v>
      </c>
      <c r="C286" s="34">
        <v>25</v>
      </c>
      <c r="D286" s="34" t="s">
        <v>10</v>
      </c>
      <c r="E286" s="34" t="s">
        <v>11</v>
      </c>
      <c r="F286" s="34" t="s">
        <v>726</v>
      </c>
      <c r="G286" s="34" t="s">
        <v>728</v>
      </c>
      <c r="H286" s="34">
        <v>2770</v>
      </c>
      <c r="I286" s="34">
        <v>6</v>
      </c>
      <c r="J286" s="34">
        <v>4</v>
      </c>
    </row>
    <row r="287" spans="1:10">
      <c r="A287" s="34" t="s">
        <v>333</v>
      </c>
      <c r="B287" s="34" t="s">
        <v>15</v>
      </c>
      <c r="C287" s="34">
        <v>25</v>
      </c>
      <c r="D287" s="34" t="s">
        <v>10</v>
      </c>
      <c r="E287" s="34" t="s">
        <v>11</v>
      </c>
      <c r="F287" s="34" t="s">
        <v>726</v>
      </c>
      <c r="G287" s="34" t="s">
        <v>729</v>
      </c>
      <c r="H287" s="34">
        <v>3790</v>
      </c>
      <c r="I287" s="34">
        <v>8</v>
      </c>
      <c r="J287" s="34">
        <v>4</v>
      </c>
    </row>
    <row r="288" spans="1:10">
      <c r="A288" s="34" t="s">
        <v>334</v>
      </c>
      <c r="B288" s="34" t="s">
        <v>15</v>
      </c>
      <c r="C288" s="34">
        <v>25</v>
      </c>
      <c r="D288" s="34" t="s">
        <v>10</v>
      </c>
      <c r="E288" s="34" t="s">
        <v>738</v>
      </c>
      <c r="F288" s="34" t="s">
        <v>726</v>
      </c>
      <c r="G288" s="34" t="s">
        <v>728</v>
      </c>
      <c r="H288" s="34">
        <v>4680</v>
      </c>
      <c r="I288" s="34">
        <v>6</v>
      </c>
      <c r="J288" s="34">
        <v>4</v>
      </c>
    </row>
    <row r="289" spans="1:10">
      <c r="A289" s="34" t="s">
        <v>335</v>
      </c>
      <c r="B289" s="34" t="s">
        <v>15</v>
      </c>
      <c r="C289" s="34">
        <v>25</v>
      </c>
      <c r="D289" s="34" t="s">
        <v>10</v>
      </c>
      <c r="E289" s="34" t="s">
        <v>738</v>
      </c>
      <c r="F289" s="34" t="s">
        <v>726</v>
      </c>
      <c r="G289" s="34" t="s">
        <v>729</v>
      </c>
      <c r="H289" s="34">
        <v>6340</v>
      </c>
      <c r="I289" s="34">
        <v>10</v>
      </c>
      <c r="J289" s="34">
        <v>6</v>
      </c>
    </row>
    <row r="290" spans="1:10">
      <c r="A290" s="34" t="s">
        <v>336</v>
      </c>
      <c r="B290" s="34" t="s">
        <v>15</v>
      </c>
      <c r="C290" s="34">
        <v>32</v>
      </c>
      <c r="D290" s="34" t="s">
        <v>16</v>
      </c>
      <c r="E290" s="34" t="s">
        <v>11</v>
      </c>
      <c r="F290" s="34" t="s">
        <v>726</v>
      </c>
      <c r="G290" s="34" t="s">
        <v>728</v>
      </c>
      <c r="H290" s="34">
        <v>2770</v>
      </c>
      <c r="I290" s="34">
        <v>6</v>
      </c>
      <c r="J290" s="34">
        <v>2</v>
      </c>
    </row>
    <row r="291" spans="1:10">
      <c r="A291" s="34" t="s">
        <v>337</v>
      </c>
      <c r="B291" s="34" t="s">
        <v>15</v>
      </c>
      <c r="C291" s="34">
        <v>32</v>
      </c>
      <c r="D291" s="34" t="s">
        <v>16</v>
      </c>
      <c r="E291" s="34" t="s">
        <v>11</v>
      </c>
      <c r="F291" s="34" t="s">
        <v>726</v>
      </c>
      <c r="G291" s="34" t="s">
        <v>729</v>
      </c>
      <c r="H291" s="34">
        <v>3550</v>
      </c>
      <c r="I291" s="34">
        <v>8</v>
      </c>
      <c r="J291" s="34">
        <v>4</v>
      </c>
    </row>
    <row r="292" spans="1:10">
      <c r="A292" s="34" t="s">
        <v>338</v>
      </c>
      <c r="B292" s="34" t="s">
        <v>15</v>
      </c>
      <c r="C292" s="34">
        <v>32</v>
      </c>
      <c r="D292" s="34" t="s">
        <v>16</v>
      </c>
      <c r="E292" s="34" t="s">
        <v>738</v>
      </c>
      <c r="F292" s="34" t="s">
        <v>726</v>
      </c>
      <c r="G292" s="34" t="s">
        <v>728</v>
      </c>
      <c r="H292" s="34">
        <v>4710</v>
      </c>
      <c r="I292" s="34">
        <v>8</v>
      </c>
      <c r="J292" s="34">
        <v>4</v>
      </c>
    </row>
    <row r="293" spans="1:10">
      <c r="A293" s="34" t="s">
        <v>339</v>
      </c>
      <c r="B293" s="34" t="s">
        <v>15</v>
      </c>
      <c r="C293" s="34">
        <v>32</v>
      </c>
      <c r="D293" s="34" t="s">
        <v>16</v>
      </c>
      <c r="E293" s="34" t="s">
        <v>738</v>
      </c>
      <c r="F293" s="34" t="s">
        <v>726</v>
      </c>
      <c r="G293" s="34" t="s">
        <v>729</v>
      </c>
      <c r="H293" s="34">
        <v>6010</v>
      </c>
      <c r="I293" s="34">
        <v>10</v>
      </c>
      <c r="J293" s="34">
        <v>6</v>
      </c>
    </row>
    <row r="294" spans="1:10">
      <c r="A294" s="34" t="s">
        <v>30</v>
      </c>
      <c r="B294" s="34" t="s">
        <v>15</v>
      </c>
      <c r="C294" s="34">
        <v>32</v>
      </c>
      <c r="D294" s="34" t="s">
        <v>10</v>
      </c>
      <c r="E294" s="34" t="s">
        <v>11</v>
      </c>
      <c r="F294" s="34" t="s">
        <v>726</v>
      </c>
      <c r="G294" s="34" t="s">
        <v>728</v>
      </c>
      <c r="H294" s="34">
        <v>2880</v>
      </c>
      <c r="I294" s="34">
        <v>6</v>
      </c>
      <c r="J294" s="34">
        <v>2</v>
      </c>
    </row>
    <row r="295" spans="1:10">
      <c r="A295" s="34" t="s">
        <v>340</v>
      </c>
      <c r="B295" s="34" t="s">
        <v>15</v>
      </c>
      <c r="C295" s="34">
        <v>32</v>
      </c>
      <c r="D295" s="34" t="s">
        <v>10</v>
      </c>
      <c r="E295" s="34" t="s">
        <v>11</v>
      </c>
      <c r="F295" s="34" t="s">
        <v>726</v>
      </c>
      <c r="G295" s="34" t="s">
        <v>729</v>
      </c>
      <c r="H295" s="34">
        <v>3710</v>
      </c>
      <c r="I295" s="34">
        <v>8</v>
      </c>
      <c r="J295" s="34">
        <v>4</v>
      </c>
    </row>
    <row r="296" spans="1:10">
      <c r="A296" s="34" t="s">
        <v>341</v>
      </c>
      <c r="B296" s="34" t="s">
        <v>15</v>
      </c>
      <c r="C296" s="34">
        <v>32</v>
      </c>
      <c r="D296" s="34" t="s">
        <v>10</v>
      </c>
      <c r="E296" s="34" t="s">
        <v>738</v>
      </c>
      <c r="F296" s="34" t="s">
        <v>726</v>
      </c>
      <c r="G296" s="34" t="s">
        <v>728</v>
      </c>
      <c r="H296" s="34">
        <v>4910</v>
      </c>
      <c r="I296" s="34">
        <v>8</v>
      </c>
      <c r="J296" s="34">
        <v>4</v>
      </c>
    </row>
    <row r="297" spans="1:10">
      <c r="A297" s="34" t="s">
        <v>342</v>
      </c>
      <c r="B297" s="34" t="s">
        <v>15</v>
      </c>
      <c r="C297" s="34">
        <v>32</v>
      </c>
      <c r="D297" s="34" t="s">
        <v>10</v>
      </c>
      <c r="E297" s="34" t="s">
        <v>738</v>
      </c>
      <c r="F297" s="34" t="s">
        <v>726</v>
      </c>
      <c r="G297" s="34" t="s">
        <v>729</v>
      </c>
      <c r="H297" s="34">
        <v>6270</v>
      </c>
      <c r="I297" s="34">
        <v>10</v>
      </c>
      <c r="J297" s="34">
        <v>6</v>
      </c>
    </row>
    <row r="298" spans="1:10">
      <c r="A298" s="34" t="s">
        <v>343</v>
      </c>
      <c r="B298" s="34" t="s">
        <v>15</v>
      </c>
      <c r="C298" s="34">
        <v>40</v>
      </c>
      <c r="D298" s="34" t="s">
        <v>16</v>
      </c>
      <c r="E298" s="34" t="s">
        <v>11</v>
      </c>
      <c r="F298" s="34" t="s">
        <v>726</v>
      </c>
      <c r="G298" s="34" t="s">
        <v>728</v>
      </c>
      <c r="H298" s="34">
        <v>3220</v>
      </c>
      <c r="I298" s="34">
        <v>6</v>
      </c>
      <c r="J298" s="34">
        <v>2</v>
      </c>
    </row>
    <row r="299" spans="1:10">
      <c r="A299" s="34" t="s">
        <v>344</v>
      </c>
      <c r="B299" s="34" t="s">
        <v>15</v>
      </c>
      <c r="C299" s="34">
        <v>40</v>
      </c>
      <c r="D299" s="34" t="s">
        <v>16</v>
      </c>
      <c r="E299" s="34" t="s">
        <v>11</v>
      </c>
      <c r="F299" s="34" t="s">
        <v>726</v>
      </c>
      <c r="G299" s="34" t="s">
        <v>729</v>
      </c>
      <c r="H299" s="34">
        <v>4380</v>
      </c>
      <c r="I299" s="34">
        <v>10</v>
      </c>
      <c r="J299" s="34">
        <v>4</v>
      </c>
    </row>
    <row r="300" spans="1:10">
      <c r="A300" s="34" t="s">
        <v>345</v>
      </c>
      <c r="B300" s="34" t="s">
        <v>15</v>
      </c>
      <c r="C300" s="34">
        <v>40</v>
      </c>
      <c r="D300" s="34" t="s">
        <v>16</v>
      </c>
      <c r="E300" s="34" t="s">
        <v>738</v>
      </c>
      <c r="F300" s="34" t="s">
        <v>726</v>
      </c>
      <c r="G300" s="34" t="s">
        <v>728</v>
      </c>
      <c r="H300" s="34">
        <v>5400</v>
      </c>
      <c r="I300" s="34">
        <v>6</v>
      </c>
      <c r="J300" s="34">
        <v>4</v>
      </c>
    </row>
    <row r="301" spans="1:10">
      <c r="A301" s="34" t="s">
        <v>346</v>
      </c>
      <c r="B301" s="34" t="s">
        <v>15</v>
      </c>
      <c r="C301" s="34">
        <v>40</v>
      </c>
      <c r="D301" s="34" t="s">
        <v>16</v>
      </c>
      <c r="E301" s="34" t="s">
        <v>738</v>
      </c>
      <c r="F301" s="34" t="s">
        <v>726</v>
      </c>
      <c r="G301" s="34" t="s">
        <v>729</v>
      </c>
      <c r="H301" s="34">
        <v>7420</v>
      </c>
      <c r="I301" s="34">
        <v>12</v>
      </c>
      <c r="J301" s="34">
        <v>8</v>
      </c>
    </row>
    <row r="302" spans="1:10">
      <c r="A302" s="34" t="s">
        <v>31</v>
      </c>
      <c r="B302" s="34" t="s">
        <v>15</v>
      </c>
      <c r="C302" s="34">
        <v>40</v>
      </c>
      <c r="D302" s="34" t="s">
        <v>10</v>
      </c>
      <c r="E302" s="34" t="s">
        <v>11</v>
      </c>
      <c r="F302" s="34" t="s">
        <v>726</v>
      </c>
      <c r="G302" s="34" t="s">
        <v>728</v>
      </c>
      <c r="H302" s="34">
        <v>3340</v>
      </c>
      <c r="I302" s="34">
        <v>6</v>
      </c>
      <c r="J302" s="34">
        <v>2</v>
      </c>
    </row>
    <row r="303" spans="1:10">
      <c r="A303" s="34" t="s">
        <v>347</v>
      </c>
      <c r="B303" s="34" t="s">
        <v>15</v>
      </c>
      <c r="C303" s="34">
        <v>40</v>
      </c>
      <c r="D303" s="34" t="s">
        <v>10</v>
      </c>
      <c r="E303" s="34" t="s">
        <v>11</v>
      </c>
      <c r="F303" s="34" t="s">
        <v>726</v>
      </c>
      <c r="G303" s="34" t="s">
        <v>729</v>
      </c>
      <c r="H303" s="34">
        <v>4570</v>
      </c>
      <c r="I303" s="34">
        <v>10</v>
      </c>
      <c r="J303" s="34">
        <v>4</v>
      </c>
    </row>
    <row r="304" spans="1:10">
      <c r="A304" s="34" t="s">
        <v>348</v>
      </c>
      <c r="B304" s="34" t="s">
        <v>15</v>
      </c>
      <c r="C304" s="34">
        <v>40</v>
      </c>
      <c r="D304" s="34" t="s">
        <v>10</v>
      </c>
      <c r="E304" s="34" t="s">
        <v>738</v>
      </c>
      <c r="F304" s="34" t="s">
        <v>726</v>
      </c>
      <c r="G304" s="34" t="s">
        <v>728</v>
      </c>
      <c r="H304" s="34">
        <v>5620</v>
      </c>
      <c r="I304" s="34">
        <v>6</v>
      </c>
      <c r="J304" s="34">
        <v>4</v>
      </c>
    </row>
    <row r="305" spans="1:10">
      <c r="A305" s="34" t="s">
        <v>349</v>
      </c>
      <c r="B305" s="34" t="s">
        <v>15</v>
      </c>
      <c r="C305" s="34">
        <v>40</v>
      </c>
      <c r="D305" s="34" t="s">
        <v>10</v>
      </c>
      <c r="E305" s="34" t="s">
        <v>738</v>
      </c>
      <c r="F305" s="34" t="s">
        <v>726</v>
      </c>
      <c r="G305" s="34" t="s">
        <v>729</v>
      </c>
      <c r="H305" s="34">
        <v>7730</v>
      </c>
      <c r="I305" s="34">
        <v>12</v>
      </c>
      <c r="J305" s="34">
        <v>8</v>
      </c>
    </row>
    <row r="306" spans="1:10">
      <c r="A306" s="34" t="s">
        <v>350</v>
      </c>
      <c r="B306" s="34" t="s">
        <v>15</v>
      </c>
      <c r="C306" s="34">
        <v>50</v>
      </c>
      <c r="D306" s="34" t="s">
        <v>16</v>
      </c>
      <c r="E306" s="34" t="s">
        <v>11</v>
      </c>
      <c r="F306" s="34" t="s">
        <v>726</v>
      </c>
      <c r="G306" s="34" t="s">
        <v>728</v>
      </c>
      <c r="H306" s="34">
        <v>4430</v>
      </c>
      <c r="I306" s="34">
        <v>10</v>
      </c>
      <c r="J306" s="34">
        <v>4</v>
      </c>
    </row>
    <row r="307" spans="1:10">
      <c r="A307" s="34" t="s">
        <v>351</v>
      </c>
      <c r="B307" s="34" t="s">
        <v>15</v>
      </c>
      <c r="C307" s="34">
        <v>50</v>
      </c>
      <c r="D307" s="34" t="s">
        <v>16</v>
      </c>
      <c r="E307" s="34" t="s">
        <v>11</v>
      </c>
      <c r="F307" s="34" t="s">
        <v>726</v>
      </c>
      <c r="G307" s="34" t="s">
        <v>729</v>
      </c>
      <c r="H307" s="34">
        <v>6060</v>
      </c>
      <c r="I307" s="34">
        <v>16</v>
      </c>
      <c r="J307" s="34">
        <v>8</v>
      </c>
    </row>
    <row r="308" spans="1:10">
      <c r="A308" s="34" t="s">
        <v>352</v>
      </c>
      <c r="B308" s="34" t="s">
        <v>15</v>
      </c>
      <c r="C308" s="34">
        <v>50</v>
      </c>
      <c r="D308" s="34" t="s">
        <v>16</v>
      </c>
      <c r="E308" s="34" t="s">
        <v>738</v>
      </c>
      <c r="F308" s="34" t="s">
        <v>726</v>
      </c>
      <c r="G308" s="34" t="s">
        <v>728</v>
      </c>
      <c r="H308" s="34">
        <v>7730</v>
      </c>
      <c r="I308" s="34">
        <v>12</v>
      </c>
      <c r="J308" s="34">
        <v>6</v>
      </c>
    </row>
    <row r="309" spans="1:10">
      <c r="A309" s="34" t="s">
        <v>353</v>
      </c>
      <c r="B309" s="34" t="s">
        <v>15</v>
      </c>
      <c r="C309" s="34">
        <v>50</v>
      </c>
      <c r="D309" s="34" t="s">
        <v>16</v>
      </c>
      <c r="E309" s="34" t="s">
        <v>738</v>
      </c>
      <c r="F309" s="34" t="s">
        <v>726</v>
      </c>
      <c r="G309" s="34" t="s">
        <v>729</v>
      </c>
      <c r="H309" s="34">
        <v>10740</v>
      </c>
      <c r="I309" s="34">
        <v>20</v>
      </c>
      <c r="J309" s="34">
        <v>12</v>
      </c>
    </row>
    <row r="310" spans="1:10">
      <c r="A310" s="34" t="s">
        <v>32</v>
      </c>
      <c r="B310" s="34" t="s">
        <v>15</v>
      </c>
      <c r="C310" s="34">
        <v>50</v>
      </c>
      <c r="D310" s="34" t="s">
        <v>10</v>
      </c>
      <c r="E310" s="34" t="s">
        <v>11</v>
      </c>
      <c r="F310" s="34" t="s">
        <v>726</v>
      </c>
      <c r="G310" s="34" t="s">
        <v>728</v>
      </c>
      <c r="H310" s="34">
        <v>4590</v>
      </c>
      <c r="I310" s="34">
        <v>10</v>
      </c>
      <c r="J310" s="34">
        <v>4</v>
      </c>
    </row>
    <row r="311" spans="1:10">
      <c r="A311" s="34" t="s">
        <v>354</v>
      </c>
      <c r="B311" s="34" t="s">
        <v>15</v>
      </c>
      <c r="C311" s="34">
        <v>50</v>
      </c>
      <c r="D311" s="34" t="s">
        <v>10</v>
      </c>
      <c r="E311" s="34" t="s">
        <v>11</v>
      </c>
      <c r="F311" s="34" t="s">
        <v>726</v>
      </c>
      <c r="G311" s="34" t="s">
        <v>729</v>
      </c>
      <c r="H311" s="34">
        <v>6350</v>
      </c>
      <c r="I311" s="34">
        <v>16</v>
      </c>
      <c r="J311" s="34">
        <v>8</v>
      </c>
    </row>
    <row r="312" spans="1:10">
      <c r="A312" s="34" t="s">
        <v>355</v>
      </c>
      <c r="B312" s="34" t="s">
        <v>15</v>
      </c>
      <c r="C312" s="34">
        <v>50</v>
      </c>
      <c r="D312" s="34" t="s">
        <v>10</v>
      </c>
      <c r="E312" s="34" t="s">
        <v>738</v>
      </c>
      <c r="F312" s="34" t="s">
        <v>726</v>
      </c>
      <c r="G312" s="34" t="s">
        <v>728</v>
      </c>
      <c r="H312" s="34">
        <v>8010</v>
      </c>
      <c r="I312" s="34">
        <v>12</v>
      </c>
      <c r="J312" s="34">
        <v>6</v>
      </c>
    </row>
    <row r="313" spans="1:10">
      <c r="A313" s="34" t="s">
        <v>356</v>
      </c>
      <c r="B313" s="34" t="s">
        <v>15</v>
      </c>
      <c r="C313" s="34">
        <v>50</v>
      </c>
      <c r="D313" s="34" t="s">
        <v>10</v>
      </c>
      <c r="E313" s="34" t="s">
        <v>738</v>
      </c>
      <c r="F313" s="34" t="s">
        <v>726</v>
      </c>
      <c r="G313" s="34" t="s">
        <v>729</v>
      </c>
      <c r="H313" s="34">
        <v>11150</v>
      </c>
      <c r="I313" s="34">
        <v>20</v>
      </c>
      <c r="J313" s="34">
        <v>12</v>
      </c>
    </row>
    <row r="314" spans="1:10">
      <c r="A314" s="34" t="s">
        <v>357</v>
      </c>
      <c r="B314" s="34" t="s">
        <v>15</v>
      </c>
      <c r="C314" s="34">
        <v>63</v>
      </c>
      <c r="D314" s="34" t="s">
        <v>16</v>
      </c>
      <c r="E314" s="34" t="s">
        <v>11</v>
      </c>
      <c r="F314" s="34" t="s">
        <v>726</v>
      </c>
      <c r="G314" s="34" t="s">
        <v>728</v>
      </c>
      <c r="H314" s="34">
        <v>5060</v>
      </c>
      <c r="I314" s="34">
        <v>12</v>
      </c>
      <c r="J314" s="34">
        <v>4</v>
      </c>
    </row>
    <row r="315" spans="1:10">
      <c r="A315" s="34" t="s">
        <v>358</v>
      </c>
      <c r="B315" s="34" t="s">
        <v>15</v>
      </c>
      <c r="C315" s="34">
        <v>63</v>
      </c>
      <c r="D315" s="34" t="s">
        <v>16</v>
      </c>
      <c r="E315" s="34" t="s">
        <v>11</v>
      </c>
      <c r="F315" s="34" t="s">
        <v>726</v>
      </c>
      <c r="G315" s="34" t="s">
        <v>729</v>
      </c>
      <c r="H315" s="34">
        <v>6920</v>
      </c>
      <c r="I315" s="34">
        <v>16</v>
      </c>
      <c r="J315" s="34">
        <v>8</v>
      </c>
    </row>
    <row r="316" spans="1:10">
      <c r="A316" s="34" t="s">
        <v>359</v>
      </c>
      <c r="B316" s="34" t="s">
        <v>15</v>
      </c>
      <c r="C316" s="34">
        <v>63</v>
      </c>
      <c r="D316" s="34" t="s">
        <v>16</v>
      </c>
      <c r="E316" s="34" t="s">
        <v>738</v>
      </c>
      <c r="F316" s="34" t="s">
        <v>726</v>
      </c>
      <c r="G316" s="34" t="s">
        <v>728</v>
      </c>
      <c r="H316" s="34">
        <v>8910</v>
      </c>
      <c r="I316" s="34">
        <v>12</v>
      </c>
      <c r="J316" s="34">
        <v>6</v>
      </c>
    </row>
    <row r="317" spans="1:10">
      <c r="A317" s="34" t="s">
        <v>360</v>
      </c>
      <c r="B317" s="34" t="s">
        <v>15</v>
      </c>
      <c r="C317" s="34">
        <v>63</v>
      </c>
      <c r="D317" s="34" t="s">
        <v>16</v>
      </c>
      <c r="E317" s="34" t="s">
        <v>738</v>
      </c>
      <c r="F317" s="34" t="s">
        <v>726</v>
      </c>
      <c r="G317" s="34" t="s">
        <v>729</v>
      </c>
      <c r="H317" s="34">
        <v>12350</v>
      </c>
      <c r="I317" s="34">
        <v>22</v>
      </c>
      <c r="J317" s="34">
        <v>12</v>
      </c>
    </row>
    <row r="318" spans="1:10">
      <c r="A318" s="34" t="s">
        <v>33</v>
      </c>
      <c r="B318" s="34" t="s">
        <v>15</v>
      </c>
      <c r="C318" s="34">
        <v>63</v>
      </c>
      <c r="D318" s="34" t="s">
        <v>10</v>
      </c>
      <c r="E318" s="34" t="s">
        <v>11</v>
      </c>
      <c r="F318" s="34" t="s">
        <v>726</v>
      </c>
      <c r="G318" s="34" t="s">
        <v>728</v>
      </c>
      <c r="H318" s="34">
        <v>5220</v>
      </c>
      <c r="I318" s="34">
        <v>12</v>
      </c>
      <c r="J318" s="34">
        <v>4</v>
      </c>
    </row>
    <row r="319" spans="1:10">
      <c r="A319" s="34" t="s">
        <v>361</v>
      </c>
      <c r="B319" s="34" t="s">
        <v>15</v>
      </c>
      <c r="C319" s="34">
        <v>63</v>
      </c>
      <c r="D319" s="34" t="s">
        <v>10</v>
      </c>
      <c r="E319" s="34" t="s">
        <v>11</v>
      </c>
      <c r="F319" s="34" t="s">
        <v>726</v>
      </c>
      <c r="G319" s="34" t="s">
        <v>729</v>
      </c>
      <c r="H319" s="34">
        <v>7210</v>
      </c>
      <c r="I319" s="34">
        <v>16</v>
      </c>
      <c r="J319" s="34">
        <v>8</v>
      </c>
    </row>
    <row r="320" spans="1:10">
      <c r="A320" s="34" t="s">
        <v>362</v>
      </c>
      <c r="B320" s="34" t="s">
        <v>15</v>
      </c>
      <c r="C320" s="34">
        <v>63</v>
      </c>
      <c r="D320" s="34" t="s">
        <v>10</v>
      </c>
      <c r="E320" s="34" t="s">
        <v>738</v>
      </c>
      <c r="F320" s="34" t="s">
        <v>726</v>
      </c>
      <c r="G320" s="34" t="s">
        <v>728</v>
      </c>
      <c r="H320" s="34">
        <v>9200</v>
      </c>
      <c r="I320" s="34">
        <v>12</v>
      </c>
      <c r="J320" s="34">
        <v>6</v>
      </c>
    </row>
    <row r="321" spans="1:10">
      <c r="A321" s="34" t="s">
        <v>363</v>
      </c>
      <c r="B321" s="34" t="s">
        <v>15</v>
      </c>
      <c r="C321" s="34">
        <v>63</v>
      </c>
      <c r="D321" s="34" t="s">
        <v>10</v>
      </c>
      <c r="E321" s="34" t="s">
        <v>738</v>
      </c>
      <c r="F321" s="34" t="s">
        <v>726</v>
      </c>
      <c r="G321" s="34" t="s">
        <v>729</v>
      </c>
      <c r="H321" s="34">
        <v>12770</v>
      </c>
      <c r="I321" s="34">
        <v>22</v>
      </c>
      <c r="J321" s="34">
        <v>12</v>
      </c>
    </row>
    <row r="322" spans="1:10">
      <c r="A322" s="34" t="s">
        <v>364</v>
      </c>
      <c r="B322" s="34" t="s">
        <v>15</v>
      </c>
      <c r="C322" s="34">
        <v>80</v>
      </c>
      <c r="D322" s="34" t="s">
        <v>16</v>
      </c>
      <c r="E322" s="34" t="s">
        <v>11</v>
      </c>
      <c r="F322" s="34" t="s">
        <v>726</v>
      </c>
      <c r="G322" s="34" t="s">
        <v>728</v>
      </c>
      <c r="H322" s="34">
        <v>6250</v>
      </c>
      <c r="I322" s="34">
        <v>14</v>
      </c>
      <c r="J322" s="34">
        <v>4</v>
      </c>
    </row>
    <row r="323" spans="1:10">
      <c r="A323" s="34" t="s">
        <v>365</v>
      </c>
      <c r="B323" s="34" t="s">
        <v>15</v>
      </c>
      <c r="C323" s="34">
        <v>80</v>
      </c>
      <c r="D323" s="34" t="s">
        <v>16</v>
      </c>
      <c r="E323" s="34" t="s">
        <v>11</v>
      </c>
      <c r="F323" s="34" t="s">
        <v>726</v>
      </c>
      <c r="G323" s="34" t="s">
        <v>729</v>
      </c>
      <c r="H323" s="34">
        <v>8450</v>
      </c>
      <c r="I323" s="34">
        <v>22</v>
      </c>
      <c r="J323" s="34">
        <v>10</v>
      </c>
    </row>
    <row r="324" spans="1:10">
      <c r="A324" s="34" t="s">
        <v>366</v>
      </c>
      <c r="B324" s="34" t="s">
        <v>15</v>
      </c>
      <c r="C324" s="34">
        <v>80</v>
      </c>
      <c r="D324" s="34" t="s">
        <v>16</v>
      </c>
      <c r="E324" s="34" t="s">
        <v>738</v>
      </c>
      <c r="F324" s="34" t="s">
        <v>726</v>
      </c>
      <c r="G324" s="34" t="s">
        <v>728</v>
      </c>
      <c r="H324" s="34">
        <v>11180</v>
      </c>
      <c r="I324" s="34">
        <v>14</v>
      </c>
      <c r="J324" s="34">
        <v>6</v>
      </c>
    </row>
    <row r="325" spans="1:10">
      <c r="A325" s="34" t="s">
        <v>367</v>
      </c>
      <c r="B325" s="34" t="s">
        <v>15</v>
      </c>
      <c r="C325" s="34">
        <v>80</v>
      </c>
      <c r="D325" s="34" t="s">
        <v>16</v>
      </c>
      <c r="E325" s="34" t="s">
        <v>738</v>
      </c>
      <c r="F325" s="34" t="s">
        <v>726</v>
      </c>
      <c r="G325" s="34" t="s">
        <v>729</v>
      </c>
      <c r="H325" s="34">
        <v>15470</v>
      </c>
      <c r="I325" s="34">
        <v>30</v>
      </c>
      <c r="J325" s="34">
        <v>16</v>
      </c>
    </row>
    <row r="326" spans="1:10">
      <c r="A326" s="34" t="s">
        <v>34</v>
      </c>
      <c r="B326" s="34" t="s">
        <v>15</v>
      </c>
      <c r="C326" s="34">
        <v>80</v>
      </c>
      <c r="D326" s="34" t="s">
        <v>10</v>
      </c>
      <c r="E326" s="34" t="s">
        <v>11</v>
      </c>
      <c r="F326" s="34" t="s">
        <v>726</v>
      </c>
      <c r="G326" s="34" t="s">
        <v>728</v>
      </c>
      <c r="H326" s="34">
        <v>6430</v>
      </c>
      <c r="I326" s="34">
        <v>14</v>
      </c>
      <c r="J326" s="34">
        <v>4</v>
      </c>
    </row>
    <row r="327" spans="1:10">
      <c r="A327" s="34" t="s">
        <v>368</v>
      </c>
      <c r="B327" s="34" t="s">
        <v>15</v>
      </c>
      <c r="C327" s="34">
        <v>80</v>
      </c>
      <c r="D327" s="34" t="s">
        <v>10</v>
      </c>
      <c r="E327" s="34" t="s">
        <v>11</v>
      </c>
      <c r="F327" s="34" t="s">
        <v>726</v>
      </c>
      <c r="G327" s="34" t="s">
        <v>729</v>
      </c>
      <c r="H327" s="34">
        <v>8840</v>
      </c>
      <c r="I327" s="34">
        <v>22</v>
      </c>
      <c r="J327" s="34">
        <v>10</v>
      </c>
    </row>
    <row r="328" spans="1:10">
      <c r="A328" s="34" t="s">
        <v>369</v>
      </c>
      <c r="B328" s="34" t="s">
        <v>15</v>
      </c>
      <c r="C328" s="34">
        <v>80</v>
      </c>
      <c r="D328" s="34" t="s">
        <v>10</v>
      </c>
      <c r="E328" s="34" t="s">
        <v>738</v>
      </c>
      <c r="F328" s="34" t="s">
        <v>726</v>
      </c>
      <c r="G328" s="34" t="s">
        <v>728</v>
      </c>
      <c r="H328" s="34">
        <v>11480</v>
      </c>
      <c r="I328" s="34">
        <v>14</v>
      </c>
      <c r="J328" s="34">
        <v>6</v>
      </c>
    </row>
    <row r="329" spans="1:10">
      <c r="A329" s="34" t="s">
        <v>370</v>
      </c>
      <c r="B329" s="34" t="s">
        <v>15</v>
      </c>
      <c r="C329" s="34">
        <v>80</v>
      </c>
      <c r="D329" s="34" t="s">
        <v>10</v>
      </c>
      <c r="E329" s="34" t="s">
        <v>738</v>
      </c>
      <c r="F329" s="34" t="s">
        <v>726</v>
      </c>
      <c r="G329" s="34" t="s">
        <v>729</v>
      </c>
      <c r="H329" s="34">
        <v>15910</v>
      </c>
      <c r="I329" s="34">
        <v>30</v>
      </c>
      <c r="J329" s="34">
        <v>16</v>
      </c>
    </row>
    <row r="330" spans="1:10">
      <c r="A330" s="34" t="s">
        <v>371</v>
      </c>
      <c r="B330" s="34" t="s">
        <v>15</v>
      </c>
      <c r="C330" s="34">
        <v>100</v>
      </c>
      <c r="D330" s="34" t="s">
        <v>16</v>
      </c>
      <c r="E330" s="34" t="s">
        <v>11</v>
      </c>
      <c r="F330" s="34" t="s">
        <v>726</v>
      </c>
      <c r="G330" s="34" t="s">
        <v>728</v>
      </c>
      <c r="H330" s="34">
        <v>8300</v>
      </c>
      <c r="I330" s="34">
        <v>16</v>
      </c>
      <c r="J330" s="34">
        <v>4</v>
      </c>
    </row>
    <row r="331" spans="1:10">
      <c r="A331" s="34" t="s">
        <v>372</v>
      </c>
      <c r="B331" s="34" t="s">
        <v>15</v>
      </c>
      <c r="C331" s="34">
        <v>100</v>
      </c>
      <c r="D331" s="34" t="s">
        <v>16</v>
      </c>
      <c r="E331" s="34" t="s">
        <v>11</v>
      </c>
      <c r="F331" s="34" t="s">
        <v>726</v>
      </c>
      <c r="G331" s="34" t="s">
        <v>729</v>
      </c>
      <c r="H331" s="34">
        <v>11450</v>
      </c>
      <c r="I331" s="34">
        <v>26</v>
      </c>
      <c r="J331" s="34">
        <v>10</v>
      </c>
    </row>
    <row r="332" spans="1:10">
      <c r="A332" s="34" t="s">
        <v>373</v>
      </c>
      <c r="B332" s="34" t="s">
        <v>15</v>
      </c>
      <c r="C332" s="34">
        <v>100</v>
      </c>
      <c r="D332" s="34" t="s">
        <v>16</v>
      </c>
      <c r="E332" s="34" t="s">
        <v>738</v>
      </c>
      <c r="F332" s="34" t="s">
        <v>726</v>
      </c>
      <c r="G332" s="34" t="s">
        <v>728</v>
      </c>
      <c r="H332" s="34">
        <v>15140</v>
      </c>
      <c r="I332" s="34">
        <v>18</v>
      </c>
      <c r="J332" s="34">
        <v>6</v>
      </c>
    </row>
    <row r="333" spans="1:10">
      <c r="A333" s="34" t="s">
        <v>374</v>
      </c>
      <c r="B333" s="34" t="s">
        <v>15</v>
      </c>
      <c r="C333" s="34">
        <v>100</v>
      </c>
      <c r="D333" s="34" t="s">
        <v>16</v>
      </c>
      <c r="E333" s="34" t="s">
        <v>738</v>
      </c>
      <c r="F333" s="34" t="s">
        <v>726</v>
      </c>
      <c r="G333" s="34" t="s">
        <v>729</v>
      </c>
      <c r="H333" s="34">
        <v>21200</v>
      </c>
      <c r="I333" s="34">
        <v>32</v>
      </c>
      <c r="J333" s="34">
        <v>16</v>
      </c>
    </row>
    <row r="334" spans="1:10">
      <c r="A334" s="34" t="s">
        <v>27</v>
      </c>
      <c r="B334" s="34" t="s">
        <v>15</v>
      </c>
      <c r="C334" s="34">
        <v>100</v>
      </c>
      <c r="D334" s="34" t="s">
        <v>10</v>
      </c>
      <c r="E334" s="34" t="s">
        <v>11</v>
      </c>
      <c r="F334" s="34" t="s">
        <v>726</v>
      </c>
      <c r="G334" s="34" t="s">
        <v>728</v>
      </c>
      <c r="H334" s="34">
        <v>8470</v>
      </c>
      <c r="I334" s="34">
        <v>16</v>
      </c>
      <c r="J334" s="34">
        <v>4</v>
      </c>
    </row>
    <row r="335" spans="1:10">
      <c r="A335" s="34" t="s">
        <v>375</v>
      </c>
      <c r="B335" s="34" t="s">
        <v>15</v>
      </c>
      <c r="C335" s="34">
        <v>100</v>
      </c>
      <c r="D335" s="34" t="s">
        <v>10</v>
      </c>
      <c r="E335" s="34" t="s">
        <v>11</v>
      </c>
      <c r="F335" s="34" t="s">
        <v>726</v>
      </c>
      <c r="G335" s="34" t="s">
        <v>729</v>
      </c>
      <c r="H335" s="34">
        <v>11840</v>
      </c>
      <c r="I335" s="34">
        <v>26</v>
      </c>
      <c r="J335" s="34">
        <v>10</v>
      </c>
    </row>
    <row r="336" spans="1:10">
      <c r="A336" s="34" t="s">
        <v>376</v>
      </c>
      <c r="B336" s="34" t="s">
        <v>15</v>
      </c>
      <c r="C336" s="34">
        <v>100</v>
      </c>
      <c r="D336" s="34" t="s">
        <v>10</v>
      </c>
      <c r="E336" s="34" t="s">
        <v>738</v>
      </c>
      <c r="F336" s="34" t="s">
        <v>726</v>
      </c>
      <c r="G336" s="34" t="s">
        <v>728</v>
      </c>
      <c r="H336" s="34">
        <v>15440</v>
      </c>
      <c r="I336" s="34">
        <v>18</v>
      </c>
      <c r="J336" s="34">
        <v>6</v>
      </c>
    </row>
    <row r="337" spans="1:10">
      <c r="A337" s="34" t="s">
        <v>377</v>
      </c>
      <c r="B337" s="34" t="s">
        <v>15</v>
      </c>
      <c r="C337" s="34">
        <v>100</v>
      </c>
      <c r="D337" s="34" t="s">
        <v>10</v>
      </c>
      <c r="E337" s="34" t="s">
        <v>738</v>
      </c>
      <c r="F337" s="34" t="s">
        <v>726</v>
      </c>
      <c r="G337" s="34" t="s">
        <v>729</v>
      </c>
      <c r="H337" s="34">
        <v>21650</v>
      </c>
      <c r="I337" s="34">
        <v>32</v>
      </c>
      <c r="J337" s="34">
        <v>16</v>
      </c>
    </row>
    <row r="338" spans="1:10">
      <c r="A338" s="34" t="s">
        <v>519</v>
      </c>
      <c r="B338" s="34" t="s">
        <v>58</v>
      </c>
      <c r="C338" s="34">
        <v>16</v>
      </c>
      <c r="D338" s="34" t="s">
        <v>16</v>
      </c>
      <c r="E338" s="34" t="s">
        <v>11</v>
      </c>
      <c r="F338" s="34" t="s">
        <v>726</v>
      </c>
      <c r="G338" s="34" t="s">
        <v>728</v>
      </c>
      <c r="H338" s="34">
        <v>1970</v>
      </c>
      <c r="I338" s="34">
        <v>6</v>
      </c>
      <c r="J338" s="34">
        <v>2</v>
      </c>
    </row>
    <row r="339" spans="1:10">
      <c r="A339" s="34" t="s">
        <v>520</v>
      </c>
      <c r="B339" s="34" t="s">
        <v>58</v>
      </c>
      <c r="C339" s="34">
        <v>16</v>
      </c>
      <c r="D339" s="34" t="s">
        <v>16</v>
      </c>
      <c r="E339" s="34" t="s">
        <v>11</v>
      </c>
      <c r="F339" s="34" t="s">
        <v>726</v>
      </c>
      <c r="G339" s="34" t="s">
        <v>729</v>
      </c>
      <c r="H339" s="34">
        <v>2720</v>
      </c>
      <c r="I339" s="34">
        <v>6</v>
      </c>
      <c r="J339" s="34">
        <v>2</v>
      </c>
    </row>
    <row r="340" spans="1:10">
      <c r="A340" s="34" t="s">
        <v>521</v>
      </c>
      <c r="B340" s="34" t="s">
        <v>58</v>
      </c>
      <c r="C340" s="34">
        <v>16</v>
      </c>
      <c r="D340" s="34" t="s">
        <v>16</v>
      </c>
      <c r="E340" s="34" t="s">
        <v>738</v>
      </c>
      <c r="F340" s="34" t="s">
        <v>726</v>
      </c>
      <c r="G340" s="34" t="s">
        <v>728</v>
      </c>
      <c r="H340" s="34">
        <v>3210</v>
      </c>
      <c r="I340" s="34">
        <v>6</v>
      </c>
      <c r="J340" s="34">
        <v>2</v>
      </c>
    </row>
    <row r="341" spans="1:10">
      <c r="A341" s="34" t="s">
        <v>522</v>
      </c>
      <c r="B341" s="34" t="s">
        <v>58</v>
      </c>
      <c r="C341" s="34">
        <v>16</v>
      </c>
      <c r="D341" s="34" t="s">
        <v>16</v>
      </c>
      <c r="E341" s="34" t="s">
        <v>738</v>
      </c>
      <c r="F341" s="34" t="s">
        <v>726</v>
      </c>
      <c r="G341" s="34" t="s">
        <v>729</v>
      </c>
      <c r="H341" s="34">
        <v>4270</v>
      </c>
      <c r="I341" s="34">
        <v>6</v>
      </c>
      <c r="J341" s="34">
        <v>4</v>
      </c>
    </row>
    <row r="342" spans="1:10">
      <c r="A342" s="34" t="s">
        <v>508</v>
      </c>
      <c r="B342" s="34" t="s">
        <v>58</v>
      </c>
      <c r="C342" s="34">
        <v>16</v>
      </c>
      <c r="D342" s="34" t="s">
        <v>10</v>
      </c>
      <c r="E342" s="34" t="s">
        <v>11</v>
      </c>
      <c r="F342" s="34" t="s">
        <v>726</v>
      </c>
      <c r="G342" s="34" t="s">
        <v>728</v>
      </c>
      <c r="H342" s="34">
        <v>2050</v>
      </c>
      <c r="I342" s="34">
        <v>6</v>
      </c>
      <c r="J342" s="34">
        <v>2</v>
      </c>
    </row>
    <row r="343" spans="1:10">
      <c r="A343" s="34" t="s">
        <v>516</v>
      </c>
      <c r="B343" s="34" t="s">
        <v>58</v>
      </c>
      <c r="C343" s="34">
        <v>16</v>
      </c>
      <c r="D343" s="34" t="s">
        <v>10</v>
      </c>
      <c r="E343" s="34" t="s">
        <v>11</v>
      </c>
      <c r="F343" s="34" t="s">
        <v>726</v>
      </c>
      <c r="G343" s="34" t="s">
        <v>729</v>
      </c>
      <c r="H343" s="34">
        <v>2820</v>
      </c>
      <c r="I343" s="34">
        <v>6</v>
      </c>
      <c r="J343" s="34">
        <v>2</v>
      </c>
    </row>
    <row r="344" spans="1:10">
      <c r="A344" s="34" t="s">
        <v>517</v>
      </c>
      <c r="B344" s="34" t="s">
        <v>58</v>
      </c>
      <c r="C344" s="34">
        <v>16</v>
      </c>
      <c r="D344" s="34" t="s">
        <v>10</v>
      </c>
      <c r="E344" s="34" t="s">
        <v>738</v>
      </c>
      <c r="F344" s="34" t="s">
        <v>726</v>
      </c>
      <c r="G344" s="34" t="s">
        <v>728</v>
      </c>
      <c r="H344" s="34">
        <v>3360</v>
      </c>
      <c r="I344" s="34">
        <v>6</v>
      </c>
      <c r="J344" s="34">
        <v>2</v>
      </c>
    </row>
    <row r="345" spans="1:10">
      <c r="A345" s="34" t="s">
        <v>518</v>
      </c>
      <c r="B345" s="34" t="s">
        <v>58</v>
      </c>
      <c r="C345" s="34">
        <v>16</v>
      </c>
      <c r="D345" s="34" t="s">
        <v>10</v>
      </c>
      <c r="E345" s="34" t="s">
        <v>738</v>
      </c>
      <c r="F345" s="34" t="s">
        <v>726</v>
      </c>
      <c r="G345" s="34" t="s">
        <v>729</v>
      </c>
      <c r="H345" s="34">
        <v>4470</v>
      </c>
      <c r="I345" s="34">
        <v>6</v>
      </c>
      <c r="J345" s="34">
        <v>4</v>
      </c>
    </row>
    <row r="346" spans="1:10">
      <c r="A346" s="34" t="s">
        <v>526</v>
      </c>
      <c r="B346" s="34" t="s">
        <v>58</v>
      </c>
      <c r="C346" s="34">
        <v>20</v>
      </c>
      <c r="D346" s="34" t="s">
        <v>16</v>
      </c>
      <c r="E346" s="34" t="s">
        <v>11</v>
      </c>
      <c r="F346" s="34" t="s">
        <v>726</v>
      </c>
      <c r="G346" s="34" t="s">
        <v>728</v>
      </c>
      <c r="H346" s="34">
        <v>2200</v>
      </c>
      <c r="I346" s="34">
        <v>6</v>
      </c>
      <c r="J346" s="34">
        <v>4</v>
      </c>
    </row>
    <row r="347" spans="1:10">
      <c r="A347" s="34" t="s">
        <v>527</v>
      </c>
      <c r="B347" s="34" t="s">
        <v>58</v>
      </c>
      <c r="C347" s="34">
        <v>20</v>
      </c>
      <c r="D347" s="34" t="s">
        <v>16</v>
      </c>
      <c r="E347" s="34" t="s">
        <v>11</v>
      </c>
      <c r="F347" s="34" t="s">
        <v>726</v>
      </c>
      <c r="G347" s="34" t="s">
        <v>729</v>
      </c>
      <c r="H347" s="34">
        <v>2820</v>
      </c>
      <c r="I347" s="34">
        <v>6</v>
      </c>
      <c r="J347" s="34">
        <v>4</v>
      </c>
    </row>
    <row r="348" spans="1:10">
      <c r="A348" s="34" t="s">
        <v>528</v>
      </c>
      <c r="B348" s="34" t="s">
        <v>58</v>
      </c>
      <c r="C348" s="34">
        <v>20</v>
      </c>
      <c r="D348" s="34" t="s">
        <v>16</v>
      </c>
      <c r="E348" s="34" t="s">
        <v>738</v>
      </c>
      <c r="F348" s="34" t="s">
        <v>726</v>
      </c>
      <c r="G348" s="34" t="s">
        <v>728</v>
      </c>
      <c r="H348" s="34">
        <v>3550</v>
      </c>
      <c r="I348" s="34">
        <v>8</v>
      </c>
      <c r="J348" s="34">
        <v>4</v>
      </c>
    </row>
    <row r="349" spans="1:10">
      <c r="A349" s="34" t="s">
        <v>529</v>
      </c>
      <c r="B349" s="34" t="s">
        <v>58</v>
      </c>
      <c r="C349" s="34">
        <v>20</v>
      </c>
      <c r="D349" s="34" t="s">
        <v>16</v>
      </c>
      <c r="E349" s="34" t="s">
        <v>738</v>
      </c>
      <c r="F349" s="34" t="s">
        <v>726</v>
      </c>
      <c r="G349" s="34" t="s">
        <v>729</v>
      </c>
      <c r="H349" s="34">
        <v>4550</v>
      </c>
      <c r="I349" s="34">
        <v>8</v>
      </c>
      <c r="J349" s="34">
        <v>6</v>
      </c>
    </row>
    <row r="350" spans="1:10">
      <c r="A350" s="34" t="s">
        <v>509</v>
      </c>
      <c r="B350" s="34" t="s">
        <v>58</v>
      </c>
      <c r="C350" s="34">
        <v>20</v>
      </c>
      <c r="D350" s="34" t="s">
        <v>10</v>
      </c>
      <c r="E350" s="34" t="s">
        <v>11</v>
      </c>
      <c r="F350" s="34" t="s">
        <v>726</v>
      </c>
      <c r="G350" s="34" t="s">
        <v>728</v>
      </c>
      <c r="H350" s="34">
        <v>2270</v>
      </c>
      <c r="I350" s="34">
        <v>6</v>
      </c>
      <c r="J350" s="34">
        <v>4</v>
      </c>
    </row>
    <row r="351" spans="1:10">
      <c r="A351" s="34" t="s">
        <v>523</v>
      </c>
      <c r="B351" s="34" t="s">
        <v>58</v>
      </c>
      <c r="C351" s="34">
        <v>20</v>
      </c>
      <c r="D351" s="34" t="s">
        <v>10</v>
      </c>
      <c r="E351" s="34" t="s">
        <v>11</v>
      </c>
      <c r="F351" s="34" t="s">
        <v>726</v>
      </c>
      <c r="G351" s="34" t="s">
        <v>729</v>
      </c>
      <c r="H351" s="34">
        <v>3060</v>
      </c>
      <c r="I351" s="34">
        <v>6</v>
      </c>
      <c r="J351" s="34">
        <v>4</v>
      </c>
    </row>
    <row r="352" spans="1:10">
      <c r="A352" s="34" t="s">
        <v>524</v>
      </c>
      <c r="B352" s="34" t="s">
        <v>58</v>
      </c>
      <c r="C352" s="34">
        <v>20</v>
      </c>
      <c r="D352" s="34" t="s">
        <v>10</v>
      </c>
      <c r="E352" s="34" t="s">
        <v>738</v>
      </c>
      <c r="F352" s="34" t="s">
        <v>726</v>
      </c>
      <c r="G352" s="34" t="s">
        <v>728</v>
      </c>
      <c r="H352" s="34">
        <v>3690</v>
      </c>
      <c r="I352" s="34">
        <v>8</v>
      </c>
      <c r="J352" s="34">
        <v>4</v>
      </c>
    </row>
    <row r="353" spans="1:10">
      <c r="A353" s="34" t="s">
        <v>525</v>
      </c>
      <c r="B353" s="34" t="s">
        <v>58</v>
      </c>
      <c r="C353" s="34">
        <v>20</v>
      </c>
      <c r="D353" s="34" t="s">
        <v>10</v>
      </c>
      <c r="E353" s="34" t="s">
        <v>738</v>
      </c>
      <c r="F353" s="34" t="s">
        <v>726</v>
      </c>
      <c r="G353" s="34" t="s">
        <v>729</v>
      </c>
      <c r="H353" s="34">
        <v>4710</v>
      </c>
      <c r="I353" s="34">
        <v>8</v>
      </c>
      <c r="J353" s="34">
        <v>6</v>
      </c>
    </row>
    <row r="354" spans="1:10">
      <c r="A354" s="34" t="s">
        <v>533</v>
      </c>
      <c r="B354" s="34" t="s">
        <v>58</v>
      </c>
      <c r="C354" s="34">
        <v>25</v>
      </c>
      <c r="D354" s="34" t="s">
        <v>16</v>
      </c>
      <c r="E354" s="34" t="s">
        <v>11</v>
      </c>
      <c r="F354" s="34" t="s">
        <v>726</v>
      </c>
      <c r="G354" s="34" t="s">
        <v>728</v>
      </c>
      <c r="H354" s="34">
        <v>2650</v>
      </c>
      <c r="I354" s="34">
        <v>6</v>
      </c>
      <c r="J354" s="34">
        <v>4</v>
      </c>
    </row>
    <row r="355" spans="1:10">
      <c r="A355" s="34" t="s">
        <v>534</v>
      </c>
      <c r="B355" s="34" t="s">
        <v>58</v>
      </c>
      <c r="C355" s="34">
        <v>25</v>
      </c>
      <c r="D355" s="34" t="s">
        <v>16</v>
      </c>
      <c r="E355" s="34" t="s">
        <v>11</v>
      </c>
      <c r="F355" s="34" t="s">
        <v>726</v>
      </c>
      <c r="G355" s="34" t="s">
        <v>729</v>
      </c>
      <c r="H355" s="34">
        <v>3070</v>
      </c>
      <c r="I355" s="34">
        <v>8</v>
      </c>
      <c r="J355" s="34">
        <v>4</v>
      </c>
    </row>
    <row r="356" spans="1:10">
      <c r="A356" s="34" t="s">
        <v>535</v>
      </c>
      <c r="B356" s="34" t="s">
        <v>58</v>
      </c>
      <c r="C356" s="34">
        <v>25</v>
      </c>
      <c r="D356" s="34" t="s">
        <v>16</v>
      </c>
      <c r="E356" s="34" t="s">
        <v>738</v>
      </c>
      <c r="F356" s="34" t="s">
        <v>726</v>
      </c>
      <c r="G356" s="34" t="s">
        <v>728</v>
      </c>
      <c r="H356" s="34">
        <v>4310</v>
      </c>
      <c r="I356" s="34">
        <v>8</v>
      </c>
      <c r="J356" s="34">
        <v>4</v>
      </c>
    </row>
    <row r="357" spans="1:10">
      <c r="A357" s="34" t="s">
        <v>536</v>
      </c>
      <c r="B357" s="34" t="s">
        <v>58</v>
      </c>
      <c r="C357" s="34">
        <v>25</v>
      </c>
      <c r="D357" s="34" t="s">
        <v>16</v>
      </c>
      <c r="E357" s="34" t="s">
        <v>738</v>
      </c>
      <c r="F357" s="34" t="s">
        <v>726</v>
      </c>
      <c r="G357" s="34" t="s">
        <v>729</v>
      </c>
      <c r="H357" s="34">
        <v>4850</v>
      </c>
      <c r="I357" s="34">
        <v>8</v>
      </c>
      <c r="J357" s="34">
        <v>6</v>
      </c>
    </row>
    <row r="358" spans="1:10">
      <c r="A358" s="34" t="s">
        <v>510</v>
      </c>
      <c r="B358" s="34" t="s">
        <v>58</v>
      </c>
      <c r="C358" s="34">
        <v>25</v>
      </c>
      <c r="D358" s="34" t="s">
        <v>10</v>
      </c>
      <c r="E358" s="34" t="s">
        <v>11</v>
      </c>
      <c r="F358" s="34" t="s">
        <v>726</v>
      </c>
      <c r="G358" s="34" t="s">
        <v>728</v>
      </c>
      <c r="H358" s="34">
        <v>3130</v>
      </c>
      <c r="I358" s="34">
        <v>8</v>
      </c>
      <c r="J358" s="34">
        <v>4</v>
      </c>
    </row>
    <row r="359" spans="1:10">
      <c r="A359" s="34" t="s">
        <v>530</v>
      </c>
      <c r="B359" s="34" t="s">
        <v>58</v>
      </c>
      <c r="C359" s="34">
        <v>25</v>
      </c>
      <c r="D359" s="34" t="s">
        <v>10</v>
      </c>
      <c r="E359" s="34" t="s">
        <v>11</v>
      </c>
      <c r="F359" s="34" t="s">
        <v>726</v>
      </c>
      <c r="G359" s="34" t="s">
        <v>729</v>
      </c>
      <c r="H359" s="34">
        <v>3600</v>
      </c>
      <c r="I359" s="34">
        <v>8</v>
      </c>
      <c r="J359" s="34">
        <v>4</v>
      </c>
    </row>
    <row r="360" spans="1:10">
      <c r="A360" s="34" t="s">
        <v>531</v>
      </c>
      <c r="B360" s="34" t="s">
        <v>58</v>
      </c>
      <c r="C360" s="34">
        <v>25</v>
      </c>
      <c r="D360" s="34" t="s">
        <v>10</v>
      </c>
      <c r="E360" s="34" t="s">
        <v>738</v>
      </c>
      <c r="F360" s="34" t="s">
        <v>726</v>
      </c>
      <c r="G360" s="34" t="s">
        <v>728</v>
      </c>
      <c r="H360" s="34">
        <v>5160</v>
      </c>
      <c r="I360" s="34">
        <v>8</v>
      </c>
      <c r="J360" s="34">
        <v>4</v>
      </c>
    </row>
    <row r="361" spans="1:10">
      <c r="A361" s="34" t="s">
        <v>532</v>
      </c>
      <c r="B361" s="34" t="s">
        <v>58</v>
      </c>
      <c r="C361" s="34">
        <v>25</v>
      </c>
      <c r="D361" s="34" t="s">
        <v>10</v>
      </c>
      <c r="E361" s="34" t="s">
        <v>738</v>
      </c>
      <c r="F361" s="34" t="s">
        <v>726</v>
      </c>
      <c r="G361" s="34" t="s">
        <v>729</v>
      </c>
      <c r="H361" s="34">
        <v>5860</v>
      </c>
      <c r="I361" s="34">
        <v>10</v>
      </c>
      <c r="J361" s="34">
        <v>6</v>
      </c>
    </row>
    <row r="362" spans="1:10">
      <c r="A362" s="34" t="s">
        <v>540</v>
      </c>
      <c r="B362" s="34" t="s">
        <v>58</v>
      </c>
      <c r="C362" s="34">
        <v>32</v>
      </c>
      <c r="D362" s="34" t="s">
        <v>16</v>
      </c>
      <c r="E362" s="34" t="s">
        <v>11</v>
      </c>
      <c r="F362" s="34" t="s">
        <v>726</v>
      </c>
      <c r="G362" s="34" t="s">
        <v>728</v>
      </c>
      <c r="H362" s="34">
        <v>2740</v>
      </c>
      <c r="I362" s="34">
        <v>6</v>
      </c>
      <c r="J362" s="34">
        <v>4</v>
      </c>
    </row>
    <row r="363" spans="1:10">
      <c r="A363" s="34" t="s">
        <v>541</v>
      </c>
      <c r="B363" s="34" t="s">
        <v>58</v>
      </c>
      <c r="C363" s="34">
        <v>32</v>
      </c>
      <c r="D363" s="34" t="s">
        <v>16</v>
      </c>
      <c r="E363" s="34" t="s">
        <v>11</v>
      </c>
      <c r="F363" s="34" t="s">
        <v>726</v>
      </c>
      <c r="G363" s="34" t="s">
        <v>729</v>
      </c>
      <c r="H363" s="34">
        <v>3770</v>
      </c>
      <c r="I363" s="34">
        <v>10</v>
      </c>
      <c r="J363" s="34">
        <v>4</v>
      </c>
    </row>
    <row r="364" spans="1:10">
      <c r="A364" s="34" t="s">
        <v>542</v>
      </c>
      <c r="B364" s="34" t="s">
        <v>58</v>
      </c>
      <c r="C364" s="34">
        <v>32</v>
      </c>
      <c r="D364" s="34" t="s">
        <v>16</v>
      </c>
      <c r="E364" s="34" t="s">
        <v>738</v>
      </c>
      <c r="F364" s="34" t="s">
        <v>726</v>
      </c>
      <c r="G364" s="34" t="s">
        <v>728</v>
      </c>
      <c r="H364" s="34">
        <v>4400</v>
      </c>
      <c r="I364" s="34">
        <v>6</v>
      </c>
      <c r="J364" s="34">
        <v>4</v>
      </c>
    </row>
    <row r="365" spans="1:10">
      <c r="A365" s="34" t="s">
        <v>543</v>
      </c>
      <c r="B365" s="34" t="s">
        <v>58</v>
      </c>
      <c r="C365" s="34">
        <v>32</v>
      </c>
      <c r="D365" s="34" t="s">
        <v>16</v>
      </c>
      <c r="E365" s="34" t="s">
        <v>738</v>
      </c>
      <c r="F365" s="34" t="s">
        <v>726</v>
      </c>
      <c r="G365" s="34" t="s">
        <v>729</v>
      </c>
      <c r="H365" s="34">
        <v>6110</v>
      </c>
      <c r="I365" s="34">
        <v>12</v>
      </c>
      <c r="J365" s="34">
        <v>8</v>
      </c>
    </row>
    <row r="366" spans="1:10">
      <c r="A366" s="34" t="s">
        <v>511</v>
      </c>
      <c r="B366" s="34" t="s">
        <v>58</v>
      </c>
      <c r="C366" s="34">
        <v>32</v>
      </c>
      <c r="D366" s="34" t="s">
        <v>10</v>
      </c>
      <c r="E366" s="34" t="s">
        <v>11</v>
      </c>
      <c r="F366" s="34" t="s">
        <v>726</v>
      </c>
      <c r="G366" s="34" t="s">
        <v>728</v>
      </c>
      <c r="H366" s="34">
        <v>2900</v>
      </c>
      <c r="I366" s="34">
        <v>6</v>
      </c>
      <c r="J366" s="34">
        <v>4</v>
      </c>
    </row>
    <row r="367" spans="1:10">
      <c r="A367" s="34" t="s">
        <v>537</v>
      </c>
      <c r="B367" s="34" t="s">
        <v>58</v>
      </c>
      <c r="C367" s="34">
        <v>32</v>
      </c>
      <c r="D367" s="34" t="s">
        <v>10</v>
      </c>
      <c r="E367" s="34" t="s">
        <v>11</v>
      </c>
      <c r="F367" s="34" t="s">
        <v>726</v>
      </c>
      <c r="G367" s="34" t="s">
        <v>729</v>
      </c>
      <c r="H367" s="34">
        <v>3950</v>
      </c>
      <c r="I367" s="34">
        <v>10</v>
      </c>
      <c r="J367" s="34">
        <v>4</v>
      </c>
    </row>
    <row r="368" spans="1:10">
      <c r="A368" s="34" t="s">
        <v>538</v>
      </c>
      <c r="B368" s="34" t="s">
        <v>58</v>
      </c>
      <c r="C368" s="34">
        <v>32</v>
      </c>
      <c r="D368" s="34" t="s">
        <v>10</v>
      </c>
      <c r="E368" s="34" t="s">
        <v>738</v>
      </c>
      <c r="F368" s="34" t="s">
        <v>726</v>
      </c>
      <c r="G368" s="34" t="s">
        <v>728</v>
      </c>
      <c r="H368" s="34">
        <v>4230</v>
      </c>
      <c r="I368" s="34">
        <v>6</v>
      </c>
      <c r="J368" s="34">
        <v>4</v>
      </c>
    </row>
    <row r="369" spans="1:10">
      <c r="A369" s="34" t="s">
        <v>539</v>
      </c>
      <c r="B369" s="34" t="s">
        <v>58</v>
      </c>
      <c r="C369" s="34">
        <v>32</v>
      </c>
      <c r="D369" s="34" t="s">
        <v>10</v>
      </c>
      <c r="E369" s="34" t="s">
        <v>738</v>
      </c>
      <c r="F369" s="34" t="s">
        <v>726</v>
      </c>
      <c r="G369" s="34" t="s">
        <v>729</v>
      </c>
      <c r="H369" s="34">
        <v>5800</v>
      </c>
      <c r="I369" s="34">
        <v>12</v>
      </c>
      <c r="J369" s="34">
        <v>8</v>
      </c>
    </row>
    <row r="370" spans="1:10">
      <c r="A370" s="34" t="s">
        <v>547</v>
      </c>
      <c r="B370" s="34" t="s">
        <v>58</v>
      </c>
      <c r="C370" s="34">
        <v>40</v>
      </c>
      <c r="D370" s="34" t="s">
        <v>16</v>
      </c>
      <c r="E370" s="34" t="s">
        <v>11</v>
      </c>
      <c r="F370" s="34" t="s">
        <v>726</v>
      </c>
      <c r="G370" s="34" t="s">
        <v>728</v>
      </c>
      <c r="H370" s="34">
        <v>3180</v>
      </c>
      <c r="I370" s="34">
        <v>10</v>
      </c>
      <c r="J370" s="34">
        <v>2</v>
      </c>
    </row>
    <row r="371" spans="1:10">
      <c r="A371" s="34" t="s">
        <v>548</v>
      </c>
      <c r="B371" s="34" t="s">
        <v>58</v>
      </c>
      <c r="C371" s="34">
        <v>40</v>
      </c>
      <c r="D371" s="34" t="s">
        <v>16</v>
      </c>
      <c r="E371" s="34" t="s">
        <v>11</v>
      </c>
      <c r="F371" s="34" t="s">
        <v>726</v>
      </c>
      <c r="G371" s="34" t="s">
        <v>729</v>
      </c>
      <c r="H371" s="34">
        <v>3680</v>
      </c>
      <c r="I371" s="34">
        <v>12</v>
      </c>
      <c r="J371" s="34">
        <v>4</v>
      </c>
    </row>
    <row r="372" spans="1:10">
      <c r="A372" s="34" t="s">
        <v>549</v>
      </c>
      <c r="B372" s="34" t="s">
        <v>58</v>
      </c>
      <c r="C372" s="34">
        <v>40</v>
      </c>
      <c r="D372" s="34" t="s">
        <v>16</v>
      </c>
      <c r="E372" s="34" t="s">
        <v>738</v>
      </c>
      <c r="F372" s="34" t="s">
        <v>726</v>
      </c>
      <c r="G372" s="34" t="s">
        <v>728</v>
      </c>
      <c r="H372" s="34">
        <v>5130</v>
      </c>
      <c r="I372" s="34">
        <v>10</v>
      </c>
      <c r="J372" s="34">
        <v>4</v>
      </c>
    </row>
    <row r="373" spans="1:10">
      <c r="A373" s="34" t="s">
        <v>550</v>
      </c>
      <c r="B373" s="34" t="s">
        <v>58</v>
      </c>
      <c r="C373" s="34">
        <v>40</v>
      </c>
      <c r="D373" s="34" t="s">
        <v>16</v>
      </c>
      <c r="E373" s="34" t="s">
        <v>738</v>
      </c>
      <c r="F373" s="34" t="s">
        <v>726</v>
      </c>
      <c r="G373" s="34" t="s">
        <v>729</v>
      </c>
      <c r="H373" s="34">
        <v>6120</v>
      </c>
      <c r="I373" s="34">
        <v>14</v>
      </c>
      <c r="J373" s="34">
        <v>6</v>
      </c>
    </row>
    <row r="374" spans="1:10">
      <c r="A374" s="34" t="s">
        <v>512</v>
      </c>
      <c r="B374" s="34" t="s">
        <v>58</v>
      </c>
      <c r="C374" s="34">
        <v>40</v>
      </c>
      <c r="D374" s="34" t="s">
        <v>10</v>
      </c>
      <c r="E374" s="34" t="s">
        <v>11</v>
      </c>
      <c r="F374" s="34" t="s">
        <v>726</v>
      </c>
      <c r="G374" s="34" t="s">
        <v>728</v>
      </c>
      <c r="H374" s="34">
        <v>3670</v>
      </c>
      <c r="I374" s="34">
        <v>10</v>
      </c>
      <c r="J374" s="34">
        <v>2</v>
      </c>
    </row>
    <row r="375" spans="1:10">
      <c r="A375" s="34" t="s">
        <v>544</v>
      </c>
      <c r="B375" s="34" t="s">
        <v>58</v>
      </c>
      <c r="C375" s="34">
        <v>40</v>
      </c>
      <c r="D375" s="34" t="s">
        <v>10</v>
      </c>
      <c r="E375" s="34" t="s">
        <v>11</v>
      </c>
      <c r="F375" s="34" t="s">
        <v>726</v>
      </c>
      <c r="G375" s="34" t="s">
        <v>729</v>
      </c>
      <c r="H375" s="34">
        <v>4280</v>
      </c>
      <c r="I375" s="34">
        <v>12</v>
      </c>
      <c r="J375" s="34">
        <v>4</v>
      </c>
    </row>
    <row r="376" spans="1:10">
      <c r="A376" s="34" t="s">
        <v>545</v>
      </c>
      <c r="B376" s="34" t="s">
        <v>58</v>
      </c>
      <c r="C376" s="34">
        <v>40</v>
      </c>
      <c r="D376" s="34" t="s">
        <v>10</v>
      </c>
      <c r="E376" s="34" t="s">
        <v>738</v>
      </c>
      <c r="F376" s="34" t="s">
        <v>726</v>
      </c>
      <c r="G376" s="34" t="s">
        <v>728</v>
      </c>
      <c r="H376" s="34">
        <v>5980</v>
      </c>
      <c r="I376" s="34">
        <v>10</v>
      </c>
      <c r="J376" s="34">
        <v>4</v>
      </c>
    </row>
    <row r="377" spans="1:10">
      <c r="A377" s="34" t="s">
        <v>546</v>
      </c>
      <c r="B377" s="34" t="s">
        <v>58</v>
      </c>
      <c r="C377" s="34">
        <v>40</v>
      </c>
      <c r="D377" s="34" t="s">
        <v>10</v>
      </c>
      <c r="E377" s="34" t="s">
        <v>738</v>
      </c>
      <c r="F377" s="34" t="s">
        <v>726</v>
      </c>
      <c r="G377" s="34" t="s">
        <v>729</v>
      </c>
      <c r="H377" s="34">
        <v>7030</v>
      </c>
      <c r="I377" s="34">
        <v>14</v>
      </c>
      <c r="J377" s="34">
        <v>8</v>
      </c>
    </row>
    <row r="378" spans="1:10">
      <c r="A378" s="34" t="s">
        <v>554</v>
      </c>
      <c r="B378" s="34" t="s">
        <v>58</v>
      </c>
      <c r="C378" s="34">
        <v>50</v>
      </c>
      <c r="D378" s="34" t="s">
        <v>16</v>
      </c>
      <c r="E378" s="34" t="s">
        <v>11</v>
      </c>
      <c r="F378" s="34" t="s">
        <v>726</v>
      </c>
      <c r="G378" s="34" t="s">
        <v>728</v>
      </c>
      <c r="H378" s="34">
        <v>4330</v>
      </c>
      <c r="I378" s="34">
        <v>12</v>
      </c>
      <c r="J378" s="34">
        <v>4</v>
      </c>
    </row>
    <row r="379" spans="1:10">
      <c r="A379" s="34" t="s">
        <v>555</v>
      </c>
      <c r="B379" s="34" t="s">
        <v>58</v>
      </c>
      <c r="C379" s="34">
        <v>50</v>
      </c>
      <c r="D379" s="34" t="s">
        <v>16</v>
      </c>
      <c r="E379" s="34" t="s">
        <v>11</v>
      </c>
      <c r="F379" s="34" t="s">
        <v>726</v>
      </c>
      <c r="G379" s="34" t="s">
        <v>729</v>
      </c>
      <c r="H379" s="34">
        <v>4660</v>
      </c>
      <c r="I379" s="34">
        <v>14</v>
      </c>
      <c r="J379" s="34">
        <v>6</v>
      </c>
    </row>
    <row r="380" spans="1:10">
      <c r="A380" s="34" t="s">
        <v>556</v>
      </c>
      <c r="B380" s="34" t="s">
        <v>58</v>
      </c>
      <c r="C380" s="34">
        <v>50</v>
      </c>
      <c r="D380" s="34" t="s">
        <v>16</v>
      </c>
      <c r="E380" s="34" t="s">
        <v>738</v>
      </c>
      <c r="F380" s="34" t="s">
        <v>726</v>
      </c>
      <c r="G380" s="34" t="s">
        <v>728</v>
      </c>
      <c r="H380" s="34">
        <v>7200</v>
      </c>
      <c r="I380" s="34">
        <v>12</v>
      </c>
      <c r="J380" s="34">
        <v>6</v>
      </c>
    </row>
    <row r="381" spans="1:10">
      <c r="A381" s="34" t="s">
        <v>557</v>
      </c>
      <c r="B381" s="34" t="s">
        <v>58</v>
      </c>
      <c r="C381" s="34">
        <v>50</v>
      </c>
      <c r="D381" s="34" t="s">
        <v>16</v>
      </c>
      <c r="E381" s="34" t="s">
        <v>738</v>
      </c>
      <c r="F381" s="34" t="s">
        <v>726</v>
      </c>
      <c r="G381" s="34" t="s">
        <v>729</v>
      </c>
      <c r="H381" s="34">
        <v>7740</v>
      </c>
      <c r="I381" s="34">
        <v>18</v>
      </c>
      <c r="J381" s="34">
        <v>12</v>
      </c>
    </row>
    <row r="382" spans="1:10">
      <c r="A382" s="34" t="s">
        <v>513</v>
      </c>
      <c r="B382" s="34" t="s">
        <v>58</v>
      </c>
      <c r="C382" s="34">
        <v>50</v>
      </c>
      <c r="D382" s="34" t="s">
        <v>10</v>
      </c>
      <c r="E382" s="34" t="s">
        <v>11</v>
      </c>
      <c r="F382" s="34" t="s">
        <v>726</v>
      </c>
      <c r="G382" s="34" t="s">
        <v>728</v>
      </c>
      <c r="H382" s="34">
        <v>4870</v>
      </c>
      <c r="I382" s="34">
        <v>12</v>
      </c>
      <c r="J382" s="34">
        <v>4</v>
      </c>
    </row>
    <row r="383" spans="1:10">
      <c r="A383" s="34" t="s">
        <v>551</v>
      </c>
      <c r="B383" s="34" t="s">
        <v>58</v>
      </c>
      <c r="C383" s="34">
        <v>50</v>
      </c>
      <c r="D383" s="34" t="s">
        <v>10</v>
      </c>
      <c r="E383" s="34" t="s">
        <v>11</v>
      </c>
      <c r="F383" s="34" t="s">
        <v>726</v>
      </c>
      <c r="G383" s="34" t="s">
        <v>729</v>
      </c>
      <c r="H383" s="34">
        <v>5110</v>
      </c>
      <c r="I383" s="34">
        <v>16</v>
      </c>
      <c r="J383" s="34">
        <v>8</v>
      </c>
    </row>
    <row r="384" spans="1:10">
      <c r="A384" s="34" t="s">
        <v>552</v>
      </c>
      <c r="B384" s="34" t="s">
        <v>58</v>
      </c>
      <c r="C384" s="34">
        <v>50</v>
      </c>
      <c r="D384" s="34" t="s">
        <v>10</v>
      </c>
      <c r="E384" s="34" t="s">
        <v>738</v>
      </c>
      <c r="F384" s="34" t="s">
        <v>726</v>
      </c>
      <c r="G384" s="34" t="s">
        <v>728</v>
      </c>
      <c r="H384" s="34">
        <v>8200</v>
      </c>
      <c r="I384" s="34">
        <v>14</v>
      </c>
      <c r="J384" s="34">
        <v>6</v>
      </c>
    </row>
    <row r="385" spans="1:10">
      <c r="A385" s="34" t="s">
        <v>553</v>
      </c>
      <c r="B385" s="34" t="s">
        <v>58</v>
      </c>
      <c r="C385" s="34">
        <v>50</v>
      </c>
      <c r="D385" s="34" t="s">
        <v>10</v>
      </c>
      <c r="E385" s="34" t="s">
        <v>738</v>
      </c>
      <c r="F385" s="34" t="s">
        <v>726</v>
      </c>
      <c r="G385" s="34" t="s">
        <v>729</v>
      </c>
      <c r="H385" s="34">
        <v>8650</v>
      </c>
      <c r="I385" s="34">
        <v>20</v>
      </c>
      <c r="J385" s="34">
        <v>12</v>
      </c>
    </row>
    <row r="386" spans="1:10">
      <c r="A386" s="34" t="s">
        <v>561</v>
      </c>
      <c r="B386" s="34" t="s">
        <v>58</v>
      </c>
      <c r="C386" s="34">
        <v>63</v>
      </c>
      <c r="D386" s="34" t="s">
        <v>16</v>
      </c>
      <c r="E386" s="34" t="s">
        <v>11</v>
      </c>
      <c r="F386" s="34" t="s">
        <v>726</v>
      </c>
      <c r="G386" s="34" t="s">
        <v>728</v>
      </c>
      <c r="H386" s="34">
        <v>5060</v>
      </c>
      <c r="I386" s="34">
        <v>12</v>
      </c>
      <c r="J386" s="34">
        <v>4</v>
      </c>
    </row>
    <row r="387" spans="1:10">
      <c r="A387" s="34" t="s">
        <v>562</v>
      </c>
      <c r="B387" s="34" t="s">
        <v>58</v>
      </c>
      <c r="C387" s="34">
        <v>63</v>
      </c>
      <c r="D387" s="34" t="s">
        <v>16</v>
      </c>
      <c r="E387" s="34" t="s">
        <v>11</v>
      </c>
      <c r="F387" s="34" t="s">
        <v>726</v>
      </c>
      <c r="G387" s="34" t="s">
        <v>729</v>
      </c>
      <c r="H387" s="34">
        <v>6110</v>
      </c>
      <c r="I387" s="34">
        <v>16</v>
      </c>
      <c r="J387" s="34">
        <v>8</v>
      </c>
    </row>
    <row r="388" spans="1:10">
      <c r="A388" s="34" t="s">
        <v>563</v>
      </c>
      <c r="B388" s="34" t="s">
        <v>58</v>
      </c>
      <c r="C388" s="34">
        <v>63</v>
      </c>
      <c r="D388" s="34" t="s">
        <v>16</v>
      </c>
      <c r="E388" s="34" t="s">
        <v>738</v>
      </c>
      <c r="F388" s="34" t="s">
        <v>726</v>
      </c>
      <c r="G388" s="34" t="s">
        <v>728</v>
      </c>
      <c r="H388" s="34">
        <v>8690</v>
      </c>
      <c r="I388" s="34">
        <v>14</v>
      </c>
      <c r="J388" s="34">
        <v>6</v>
      </c>
    </row>
    <row r="389" spans="1:10">
      <c r="A389" s="34" t="s">
        <v>564</v>
      </c>
      <c r="B389" s="34" t="s">
        <v>58</v>
      </c>
      <c r="C389" s="34">
        <v>63</v>
      </c>
      <c r="D389" s="34" t="s">
        <v>16</v>
      </c>
      <c r="E389" s="34" t="s">
        <v>738</v>
      </c>
      <c r="F389" s="34" t="s">
        <v>726</v>
      </c>
      <c r="G389" s="34" t="s">
        <v>729</v>
      </c>
      <c r="H389" s="34">
        <v>10560</v>
      </c>
      <c r="I389" s="34">
        <v>22</v>
      </c>
      <c r="J389" s="34">
        <v>12</v>
      </c>
    </row>
    <row r="390" spans="1:10">
      <c r="A390" s="34" t="s">
        <v>514</v>
      </c>
      <c r="B390" s="34" t="s">
        <v>58</v>
      </c>
      <c r="C390" s="34">
        <v>63</v>
      </c>
      <c r="D390" s="34" t="s">
        <v>10</v>
      </c>
      <c r="E390" s="34" t="s">
        <v>11</v>
      </c>
      <c r="F390" s="34" t="s">
        <v>726</v>
      </c>
      <c r="G390" s="34" t="s">
        <v>728</v>
      </c>
      <c r="H390" s="34">
        <v>5180</v>
      </c>
      <c r="I390" s="34">
        <v>12</v>
      </c>
      <c r="J390" s="34">
        <v>4</v>
      </c>
    </row>
    <row r="391" spans="1:10">
      <c r="A391" s="34" t="s">
        <v>558</v>
      </c>
      <c r="B391" s="34" t="s">
        <v>58</v>
      </c>
      <c r="C391" s="34">
        <v>63</v>
      </c>
      <c r="D391" s="34" t="s">
        <v>10</v>
      </c>
      <c r="E391" s="34" t="s">
        <v>11</v>
      </c>
      <c r="F391" s="34" t="s">
        <v>726</v>
      </c>
      <c r="G391" s="34" t="s">
        <v>729</v>
      </c>
      <c r="H391" s="34">
        <v>6170</v>
      </c>
      <c r="I391" s="34">
        <v>16</v>
      </c>
      <c r="J391" s="34">
        <v>8</v>
      </c>
    </row>
    <row r="392" spans="1:10">
      <c r="A392" s="34" t="s">
        <v>559</v>
      </c>
      <c r="B392" s="34" t="s">
        <v>58</v>
      </c>
      <c r="C392" s="34">
        <v>63</v>
      </c>
      <c r="D392" s="34" t="s">
        <v>10</v>
      </c>
      <c r="E392" s="34" t="s">
        <v>738</v>
      </c>
      <c r="F392" s="34" t="s">
        <v>726</v>
      </c>
      <c r="G392" s="34" t="s">
        <v>728</v>
      </c>
      <c r="H392" s="34">
        <v>8930</v>
      </c>
      <c r="I392" s="34">
        <v>14</v>
      </c>
      <c r="J392" s="34">
        <v>6</v>
      </c>
    </row>
    <row r="393" spans="1:10">
      <c r="A393" s="34" t="s">
        <v>560</v>
      </c>
      <c r="B393" s="34" t="s">
        <v>58</v>
      </c>
      <c r="C393" s="34">
        <v>63</v>
      </c>
      <c r="D393" s="34" t="s">
        <v>10</v>
      </c>
      <c r="E393" s="34" t="s">
        <v>738</v>
      </c>
      <c r="F393" s="34" t="s">
        <v>726</v>
      </c>
      <c r="G393" s="34" t="s">
        <v>729</v>
      </c>
      <c r="H393" s="34">
        <v>10680</v>
      </c>
      <c r="I393" s="34">
        <v>22</v>
      </c>
      <c r="J393" s="34">
        <v>12</v>
      </c>
    </row>
    <row r="394" spans="1:10">
      <c r="A394" s="34" t="s">
        <v>568</v>
      </c>
      <c r="B394" s="34" t="s">
        <v>58</v>
      </c>
      <c r="C394" s="34">
        <v>80</v>
      </c>
      <c r="D394" s="34" t="s">
        <v>16</v>
      </c>
      <c r="E394" s="34" t="s">
        <v>11</v>
      </c>
      <c r="F394" s="34" t="s">
        <v>726</v>
      </c>
      <c r="G394" s="34" t="s">
        <v>728</v>
      </c>
      <c r="H394" s="34">
        <v>6150</v>
      </c>
      <c r="I394" s="34">
        <v>14</v>
      </c>
      <c r="J394" s="34">
        <v>4</v>
      </c>
    </row>
    <row r="395" spans="1:10">
      <c r="A395" s="34" t="s">
        <v>569</v>
      </c>
      <c r="B395" s="34" t="s">
        <v>58</v>
      </c>
      <c r="C395" s="34">
        <v>80</v>
      </c>
      <c r="D395" s="34" t="s">
        <v>16</v>
      </c>
      <c r="E395" s="34" t="s">
        <v>11</v>
      </c>
      <c r="F395" s="34" t="s">
        <v>726</v>
      </c>
      <c r="G395" s="34" t="s">
        <v>729</v>
      </c>
      <c r="H395" s="34">
        <v>7770</v>
      </c>
      <c r="I395" s="34">
        <v>20</v>
      </c>
      <c r="J395" s="34">
        <v>10</v>
      </c>
    </row>
    <row r="396" spans="1:10">
      <c r="A396" s="34" t="s">
        <v>570</v>
      </c>
      <c r="B396" s="34" t="s">
        <v>58</v>
      </c>
      <c r="C396" s="34">
        <v>80</v>
      </c>
      <c r="D396" s="34" t="s">
        <v>16</v>
      </c>
      <c r="E396" s="34" t="s">
        <v>738</v>
      </c>
      <c r="F396" s="34" t="s">
        <v>726</v>
      </c>
      <c r="G396" s="34" t="s">
        <v>728</v>
      </c>
      <c r="H396" s="34">
        <v>10800</v>
      </c>
      <c r="I396" s="34">
        <v>14</v>
      </c>
      <c r="J396" s="34">
        <v>6</v>
      </c>
    </row>
    <row r="397" spans="1:10">
      <c r="A397" s="34" t="s">
        <v>571</v>
      </c>
      <c r="B397" s="34" t="s">
        <v>58</v>
      </c>
      <c r="C397" s="34">
        <v>80</v>
      </c>
      <c r="D397" s="34" t="s">
        <v>16</v>
      </c>
      <c r="E397" s="34" t="s">
        <v>738</v>
      </c>
      <c r="F397" s="34" t="s">
        <v>726</v>
      </c>
      <c r="G397" s="34" t="s">
        <v>729</v>
      </c>
      <c r="H397" s="34">
        <v>13760</v>
      </c>
      <c r="I397" s="34">
        <v>28</v>
      </c>
      <c r="J397" s="34">
        <v>16</v>
      </c>
    </row>
    <row r="398" spans="1:10">
      <c r="A398" s="34" t="s">
        <v>515</v>
      </c>
      <c r="B398" s="34" t="s">
        <v>58</v>
      </c>
      <c r="C398" s="34">
        <v>80</v>
      </c>
      <c r="D398" s="34" t="s">
        <v>10</v>
      </c>
      <c r="E398" s="34" t="s">
        <v>11</v>
      </c>
      <c r="F398" s="34" t="s">
        <v>726</v>
      </c>
      <c r="G398" s="34" t="s">
        <v>728</v>
      </c>
      <c r="H398" s="34">
        <v>6260</v>
      </c>
      <c r="I398" s="34">
        <v>14</v>
      </c>
      <c r="J398" s="34">
        <v>4</v>
      </c>
    </row>
    <row r="399" spans="1:10">
      <c r="A399" s="34" t="s">
        <v>565</v>
      </c>
      <c r="B399" s="34" t="s">
        <v>58</v>
      </c>
      <c r="C399" s="34">
        <v>80</v>
      </c>
      <c r="D399" s="34" t="s">
        <v>10</v>
      </c>
      <c r="E399" s="34" t="s">
        <v>11</v>
      </c>
      <c r="F399" s="34" t="s">
        <v>726</v>
      </c>
      <c r="G399" s="34" t="s">
        <v>729</v>
      </c>
      <c r="H399" s="34">
        <v>7730</v>
      </c>
      <c r="I399" s="34">
        <v>20</v>
      </c>
      <c r="J399" s="34">
        <v>10</v>
      </c>
    </row>
    <row r="400" spans="1:10">
      <c r="A400" s="34" t="s">
        <v>566</v>
      </c>
      <c r="B400" s="34" t="s">
        <v>58</v>
      </c>
      <c r="C400" s="34">
        <v>80</v>
      </c>
      <c r="D400" s="34" t="s">
        <v>10</v>
      </c>
      <c r="E400" s="34" t="s">
        <v>738</v>
      </c>
      <c r="F400" s="34" t="s">
        <v>726</v>
      </c>
      <c r="G400" s="34" t="s">
        <v>728</v>
      </c>
      <c r="H400" s="34">
        <v>11030</v>
      </c>
      <c r="I400" s="34">
        <v>14</v>
      </c>
      <c r="J400" s="34">
        <v>6</v>
      </c>
    </row>
    <row r="401" spans="1:10">
      <c r="A401" s="34" t="s">
        <v>567</v>
      </c>
      <c r="B401" s="34" t="s">
        <v>58</v>
      </c>
      <c r="C401" s="34">
        <v>80</v>
      </c>
      <c r="D401" s="34" t="s">
        <v>10</v>
      </c>
      <c r="E401" s="34" t="s">
        <v>738</v>
      </c>
      <c r="F401" s="34" t="s">
        <v>726</v>
      </c>
      <c r="G401" s="34" t="s">
        <v>729</v>
      </c>
      <c r="H401" s="34">
        <v>13660</v>
      </c>
      <c r="I401" s="34">
        <v>28</v>
      </c>
      <c r="J401" s="34">
        <v>16</v>
      </c>
    </row>
    <row r="402" spans="1:10">
      <c r="A402" s="34" t="s">
        <v>689</v>
      </c>
      <c r="B402" s="34" t="s">
        <v>57</v>
      </c>
      <c r="C402" s="34">
        <v>12</v>
      </c>
      <c r="D402" s="34" t="s">
        <v>16</v>
      </c>
      <c r="E402" s="34" t="s">
        <v>11</v>
      </c>
      <c r="F402" s="34" t="s">
        <v>670</v>
      </c>
      <c r="G402" s="34" t="s">
        <v>728</v>
      </c>
      <c r="H402" s="34">
        <v>1730</v>
      </c>
      <c r="I402" s="34">
        <v>4</v>
      </c>
      <c r="J402" s="34">
        <v>2</v>
      </c>
    </row>
    <row r="403" spans="1:10">
      <c r="A403" s="34" t="s">
        <v>679</v>
      </c>
      <c r="B403" s="34" t="s">
        <v>57</v>
      </c>
      <c r="C403" s="34">
        <v>12</v>
      </c>
      <c r="D403" s="34" t="s">
        <v>16</v>
      </c>
      <c r="E403" s="34" t="s">
        <v>11</v>
      </c>
      <c r="F403" s="34" t="s">
        <v>670</v>
      </c>
      <c r="G403" s="34" t="s">
        <v>729</v>
      </c>
      <c r="H403" s="34">
        <v>3050</v>
      </c>
      <c r="I403" s="34">
        <v>6</v>
      </c>
      <c r="J403" s="34">
        <v>4</v>
      </c>
    </row>
    <row r="404" spans="1:10">
      <c r="A404" s="34" t="s">
        <v>690</v>
      </c>
      <c r="B404" s="34" t="s">
        <v>57</v>
      </c>
      <c r="C404" s="34">
        <v>12</v>
      </c>
      <c r="D404" s="34" t="s">
        <v>16</v>
      </c>
      <c r="E404" s="34" t="s">
        <v>738</v>
      </c>
      <c r="F404" s="34" t="s">
        <v>670</v>
      </c>
      <c r="G404" s="34" t="s">
        <v>728</v>
      </c>
      <c r="H404" s="34">
        <v>2710</v>
      </c>
      <c r="I404" s="34">
        <v>4</v>
      </c>
      <c r="J404" s="34">
        <v>2</v>
      </c>
    </row>
    <row r="405" spans="1:10">
      <c r="A405" s="34" t="s">
        <v>680</v>
      </c>
      <c r="B405" s="34" t="s">
        <v>57</v>
      </c>
      <c r="C405" s="34">
        <v>12</v>
      </c>
      <c r="D405" s="34" t="s">
        <v>16</v>
      </c>
      <c r="E405" s="34" t="s">
        <v>738</v>
      </c>
      <c r="F405" s="34" t="s">
        <v>670</v>
      </c>
      <c r="G405" s="34" t="s">
        <v>729</v>
      </c>
      <c r="H405" s="34">
        <v>4160</v>
      </c>
      <c r="I405" s="34">
        <v>6</v>
      </c>
      <c r="J405" s="34">
        <v>2</v>
      </c>
    </row>
    <row r="406" spans="1:10">
      <c r="A406" s="34" t="s">
        <v>687</v>
      </c>
      <c r="B406" s="34" t="s">
        <v>57</v>
      </c>
      <c r="C406" s="34">
        <v>12</v>
      </c>
      <c r="D406" s="34" t="s">
        <v>10</v>
      </c>
      <c r="E406" s="34" t="s">
        <v>11</v>
      </c>
      <c r="F406" s="34" t="s">
        <v>670</v>
      </c>
      <c r="G406" s="34" t="s">
        <v>728</v>
      </c>
      <c r="H406" s="34">
        <v>1820</v>
      </c>
      <c r="I406" s="34">
        <v>4</v>
      </c>
      <c r="J406" s="34">
        <v>2</v>
      </c>
    </row>
    <row r="407" spans="1:10">
      <c r="A407" s="34" t="s">
        <v>681</v>
      </c>
      <c r="B407" s="34" t="s">
        <v>57</v>
      </c>
      <c r="C407" s="34">
        <v>12</v>
      </c>
      <c r="D407" s="34" t="s">
        <v>10</v>
      </c>
      <c r="E407" s="34" t="s">
        <v>11</v>
      </c>
      <c r="F407" s="34" t="s">
        <v>670</v>
      </c>
      <c r="G407" s="34" t="s">
        <v>729</v>
      </c>
      <c r="H407" s="34">
        <v>3210</v>
      </c>
      <c r="I407" s="34">
        <v>6</v>
      </c>
      <c r="J407" s="34">
        <v>4</v>
      </c>
    </row>
    <row r="408" spans="1:10">
      <c r="A408" s="34" t="s">
        <v>691</v>
      </c>
      <c r="B408" s="34" t="s">
        <v>57</v>
      </c>
      <c r="C408" s="34">
        <v>12</v>
      </c>
      <c r="D408" s="34" t="s">
        <v>10</v>
      </c>
      <c r="E408" s="34" t="s">
        <v>738</v>
      </c>
      <c r="F408" s="34" t="s">
        <v>670</v>
      </c>
      <c r="G408" s="34" t="s">
        <v>728</v>
      </c>
      <c r="H408" s="34">
        <v>2880</v>
      </c>
      <c r="I408" s="34">
        <v>4</v>
      </c>
      <c r="J408" s="34">
        <v>2</v>
      </c>
    </row>
    <row r="409" spans="1:10">
      <c r="A409" s="34" t="s">
        <v>682</v>
      </c>
      <c r="B409" s="34" t="s">
        <v>57</v>
      </c>
      <c r="C409" s="34">
        <v>12</v>
      </c>
      <c r="D409" s="34" t="s">
        <v>10</v>
      </c>
      <c r="E409" s="34" t="s">
        <v>738</v>
      </c>
      <c r="F409" s="34" t="s">
        <v>670</v>
      </c>
      <c r="G409" s="34" t="s">
        <v>729</v>
      </c>
      <c r="H409" s="34">
        <v>5090</v>
      </c>
      <c r="I409" s="34">
        <v>8</v>
      </c>
      <c r="J409" s="34">
        <v>4</v>
      </c>
    </row>
    <row r="410" spans="1:10">
      <c r="A410" s="34" t="s">
        <v>692</v>
      </c>
      <c r="B410" s="34" t="s">
        <v>57</v>
      </c>
      <c r="C410" s="34">
        <v>16</v>
      </c>
      <c r="D410" s="34" t="s">
        <v>16</v>
      </c>
      <c r="E410" s="34" t="s">
        <v>11</v>
      </c>
      <c r="F410" s="34" t="s">
        <v>670</v>
      </c>
      <c r="G410" s="34" t="s">
        <v>728</v>
      </c>
      <c r="H410" s="34">
        <v>1770</v>
      </c>
      <c r="I410" s="34">
        <v>4</v>
      </c>
      <c r="J410" s="34">
        <v>2</v>
      </c>
    </row>
    <row r="411" spans="1:10">
      <c r="A411" s="34" t="s">
        <v>683</v>
      </c>
      <c r="B411" s="34" t="s">
        <v>57</v>
      </c>
      <c r="C411" s="34">
        <v>16</v>
      </c>
      <c r="D411" s="34" t="s">
        <v>16</v>
      </c>
      <c r="E411" s="34" t="s">
        <v>11</v>
      </c>
      <c r="F411" s="34" t="s">
        <v>670</v>
      </c>
      <c r="G411" s="34" t="s">
        <v>729</v>
      </c>
      <c r="H411" s="34">
        <v>3220</v>
      </c>
      <c r="I411" s="34">
        <v>8</v>
      </c>
      <c r="J411" s="34">
        <v>4</v>
      </c>
    </row>
    <row r="412" spans="1:10">
      <c r="A412" s="34" t="s">
        <v>693</v>
      </c>
      <c r="B412" s="34" t="s">
        <v>57</v>
      </c>
      <c r="C412" s="34">
        <v>16</v>
      </c>
      <c r="D412" s="34" t="s">
        <v>16</v>
      </c>
      <c r="E412" s="34" t="s">
        <v>738</v>
      </c>
      <c r="F412" s="34" t="s">
        <v>670</v>
      </c>
      <c r="G412" s="34" t="s">
        <v>728</v>
      </c>
      <c r="H412" s="34">
        <v>2680</v>
      </c>
      <c r="I412" s="34">
        <v>4</v>
      </c>
      <c r="J412" s="34">
        <v>2</v>
      </c>
    </row>
    <row r="413" spans="1:10">
      <c r="A413" s="34" t="s">
        <v>684</v>
      </c>
      <c r="B413" s="34" t="s">
        <v>57</v>
      </c>
      <c r="C413" s="34">
        <v>16</v>
      </c>
      <c r="D413" s="34" t="s">
        <v>16</v>
      </c>
      <c r="E413" s="34" t="s">
        <v>738</v>
      </c>
      <c r="F413" s="34" t="s">
        <v>670</v>
      </c>
      <c r="G413" s="34" t="s">
        <v>729</v>
      </c>
      <c r="H413" s="34">
        <v>4890</v>
      </c>
      <c r="I413" s="34">
        <v>8</v>
      </c>
      <c r="J413" s="34">
        <v>4</v>
      </c>
    </row>
    <row r="414" spans="1:10">
      <c r="A414" s="34" t="s">
        <v>688</v>
      </c>
      <c r="B414" s="34" t="s">
        <v>57</v>
      </c>
      <c r="C414" s="34">
        <v>16</v>
      </c>
      <c r="D414" s="34" t="s">
        <v>10</v>
      </c>
      <c r="E414" s="34" t="s">
        <v>11</v>
      </c>
      <c r="F414" s="34" t="s">
        <v>670</v>
      </c>
      <c r="G414" s="34" t="s">
        <v>728</v>
      </c>
      <c r="H414" s="34">
        <v>1860</v>
      </c>
      <c r="I414" s="34">
        <v>4</v>
      </c>
      <c r="J414" s="34">
        <v>2</v>
      </c>
    </row>
    <row r="415" spans="1:10">
      <c r="A415" s="34" t="s">
        <v>685</v>
      </c>
      <c r="B415" s="34" t="s">
        <v>57</v>
      </c>
      <c r="C415" s="34">
        <v>16</v>
      </c>
      <c r="D415" s="34" t="s">
        <v>10</v>
      </c>
      <c r="E415" s="34" t="s">
        <v>11</v>
      </c>
      <c r="F415" s="34" t="s">
        <v>670</v>
      </c>
      <c r="G415" s="34" t="s">
        <v>729</v>
      </c>
      <c r="H415" s="34">
        <v>3390</v>
      </c>
      <c r="I415" s="34">
        <v>8</v>
      </c>
      <c r="J415" s="34">
        <v>4</v>
      </c>
    </row>
    <row r="416" spans="1:10">
      <c r="A416" s="34" t="s">
        <v>694</v>
      </c>
      <c r="B416" s="34" t="s">
        <v>57</v>
      </c>
      <c r="C416" s="34">
        <v>16</v>
      </c>
      <c r="D416" s="34" t="s">
        <v>10</v>
      </c>
      <c r="E416" s="34" t="s">
        <v>738</v>
      </c>
      <c r="F416" s="34" t="s">
        <v>670</v>
      </c>
      <c r="G416" s="34" t="s">
        <v>728</v>
      </c>
      <c r="H416" s="34">
        <v>2850</v>
      </c>
      <c r="I416" s="34">
        <v>4</v>
      </c>
      <c r="J416" s="34">
        <v>2</v>
      </c>
    </row>
    <row r="417" spans="1:10">
      <c r="A417" s="34" t="s">
        <v>686</v>
      </c>
      <c r="B417" s="34" t="s">
        <v>57</v>
      </c>
      <c r="C417" s="34">
        <v>16</v>
      </c>
      <c r="D417" s="34" t="s">
        <v>10</v>
      </c>
      <c r="E417" s="34" t="s">
        <v>738</v>
      </c>
      <c r="F417" s="34" t="s">
        <v>670</v>
      </c>
      <c r="G417" s="34" t="s">
        <v>729</v>
      </c>
      <c r="H417" s="34">
        <v>5200</v>
      </c>
      <c r="I417" s="34">
        <v>8</v>
      </c>
      <c r="J417" s="34">
        <v>4</v>
      </c>
    </row>
    <row r="418" spans="1:10">
      <c r="A418" s="34" t="s">
        <v>444</v>
      </c>
      <c r="B418" s="34" t="s">
        <v>57</v>
      </c>
      <c r="C418" s="34">
        <v>20</v>
      </c>
      <c r="D418" s="34" t="s">
        <v>16</v>
      </c>
      <c r="E418" s="34" t="s">
        <v>11</v>
      </c>
      <c r="F418" s="34" t="s">
        <v>726</v>
      </c>
      <c r="G418" s="34" t="s">
        <v>728</v>
      </c>
      <c r="H418" s="34">
        <v>1760</v>
      </c>
      <c r="I418" s="34">
        <v>4</v>
      </c>
      <c r="J418" s="34">
        <v>2</v>
      </c>
    </row>
    <row r="419" spans="1:10">
      <c r="A419" s="34" t="s">
        <v>445</v>
      </c>
      <c r="B419" s="34" t="s">
        <v>57</v>
      </c>
      <c r="C419" s="34">
        <v>20</v>
      </c>
      <c r="D419" s="34" t="s">
        <v>16</v>
      </c>
      <c r="E419" s="34" t="s">
        <v>11</v>
      </c>
      <c r="F419" s="34" t="s">
        <v>726</v>
      </c>
      <c r="G419" s="34" t="s">
        <v>729</v>
      </c>
      <c r="H419" s="34">
        <v>2920</v>
      </c>
      <c r="I419" s="34">
        <v>6</v>
      </c>
      <c r="J419" s="34">
        <v>2</v>
      </c>
    </row>
    <row r="420" spans="1:10">
      <c r="A420" s="34" t="s">
        <v>446</v>
      </c>
      <c r="B420" s="34" t="s">
        <v>57</v>
      </c>
      <c r="C420" s="34">
        <v>20</v>
      </c>
      <c r="D420" s="34" t="s">
        <v>16</v>
      </c>
      <c r="E420" s="34" t="s">
        <v>738</v>
      </c>
      <c r="F420" s="34" t="s">
        <v>726</v>
      </c>
      <c r="G420" s="34" t="s">
        <v>728</v>
      </c>
      <c r="H420" s="34">
        <v>2680</v>
      </c>
      <c r="I420" s="34">
        <v>4</v>
      </c>
      <c r="J420" s="34">
        <v>2</v>
      </c>
    </row>
    <row r="421" spans="1:10">
      <c r="A421" s="34" t="s">
        <v>447</v>
      </c>
      <c r="B421" s="34" t="s">
        <v>57</v>
      </c>
      <c r="C421" s="34">
        <v>20</v>
      </c>
      <c r="D421" s="34" t="s">
        <v>16</v>
      </c>
      <c r="E421" s="34" t="s">
        <v>738</v>
      </c>
      <c r="F421" s="34" t="s">
        <v>726</v>
      </c>
      <c r="G421" s="34" t="s">
        <v>729</v>
      </c>
      <c r="H421" s="34">
        <v>4540</v>
      </c>
      <c r="I421" s="34">
        <v>8</v>
      </c>
      <c r="J421" s="34">
        <v>4</v>
      </c>
    </row>
    <row r="422" spans="1:10">
      <c r="A422" s="34" t="s">
        <v>448</v>
      </c>
      <c r="B422" s="34" t="s">
        <v>57</v>
      </c>
      <c r="C422" s="34">
        <v>20</v>
      </c>
      <c r="D422" s="34" t="s">
        <v>10</v>
      </c>
      <c r="E422" s="34" t="s">
        <v>11</v>
      </c>
      <c r="F422" s="34" t="s">
        <v>726</v>
      </c>
      <c r="G422" s="34" t="s">
        <v>728</v>
      </c>
      <c r="H422" s="34">
        <v>1850</v>
      </c>
      <c r="I422" s="34">
        <v>4</v>
      </c>
      <c r="J422" s="34">
        <v>2</v>
      </c>
    </row>
    <row r="423" spans="1:10">
      <c r="A423" s="34" t="s">
        <v>449</v>
      </c>
      <c r="B423" s="34" t="s">
        <v>57</v>
      </c>
      <c r="C423" s="34">
        <v>20</v>
      </c>
      <c r="D423" s="34" t="s">
        <v>10</v>
      </c>
      <c r="E423" s="34" t="s">
        <v>11</v>
      </c>
      <c r="F423" s="34" t="s">
        <v>726</v>
      </c>
      <c r="G423" s="34" t="s">
        <v>729</v>
      </c>
      <c r="H423" s="34">
        <v>3070</v>
      </c>
      <c r="I423" s="34">
        <v>6</v>
      </c>
      <c r="J423" s="34">
        <v>2</v>
      </c>
    </row>
    <row r="424" spans="1:10">
      <c r="A424" s="34" t="s">
        <v>450</v>
      </c>
      <c r="B424" s="34" t="s">
        <v>57</v>
      </c>
      <c r="C424" s="34">
        <v>20</v>
      </c>
      <c r="D424" s="34" t="s">
        <v>10</v>
      </c>
      <c r="E424" s="34" t="s">
        <v>738</v>
      </c>
      <c r="F424" s="34" t="s">
        <v>726</v>
      </c>
      <c r="G424" s="34" t="s">
        <v>728</v>
      </c>
      <c r="H424" s="34">
        <v>2850</v>
      </c>
      <c r="I424" s="34">
        <v>4</v>
      </c>
      <c r="J424" s="34">
        <v>2</v>
      </c>
    </row>
    <row r="425" spans="1:10">
      <c r="A425" s="34" t="s">
        <v>451</v>
      </c>
      <c r="B425" s="34" t="s">
        <v>57</v>
      </c>
      <c r="C425" s="34">
        <v>20</v>
      </c>
      <c r="D425" s="34" t="s">
        <v>10</v>
      </c>
      <c r="E425" s="34" t="s">
        <v>738</v>
      </c>
      <c r="F425" s="34" t="s">
        <v>726</v>
      </c>
      <c r="G425" s="34" t="s">
        <v>729</v>
      </c>
      <c r="H425" s="34">
        <v>4840</v>
      </c>
      <c r="I425" s="34">
        <v>8</v>
      </c>
      <c r="J425" s="34">
        <v>4</v>
      </c>
    </row>
    <row r="426" spans="1:10">
      <c r="A426" s="34" t="s">
        <v>452</v>
      </c>
      <c r="B426" s="34" t="s">
        <v>57</v>
      </c>
      <c r="C426" s="34">
        <v>25</v>
      </c>
      <c r="D426" s="34" t="s">
        <v>16</v>
      </c>
      <c r="E426" s="34" t="s">
        <v>11</v>
      </c>
      <c r="F426" s="34" t="s">
        <v>726</v>
      </c>
      <c r="G426" s="34" t="s">
        <v>728</v>
      </c>
      <c r="H426" s="34">
        <v>2000</v>
      </c>
      <c r="I426" s="34">
        <v>6</v>
      </c>
      <c r="J426" s="34">
        <v>4</v>
      </c>
    </row>
    <row r="427" spans="1:10">
      <c r="A427" s="34" t="s">
        <v>453</v>
      </c>
      <c r="B427" s="34" t="s">
        <v>57</v>
      </c>
      <c r="C427" s="34">
        <v>25</v>
      </c>
      <c r="D427" s="34" t="s">
        <v>16</v>
      </c>
      <c r="E427" s="34" t="s">
        <v>11</v>
      </c>
      <c r="F427" s="34" t="s">
        <v>726</v>
      </c>
      <c r="G427" s="34" t="s">
        <v>729</v>
      </c>
      <c r="H427" s="34">
        <v>3340</v>
      </c>
      <c r="I427" s="34">
        <v>8</v>
      </c>
      <c r="J427" s="34">
        <v>4</v>
      </c>
    </row>
    <row r="428" spans="1:10">
      <c r="A428" s="34" t="s">
        <v>454</v>
      </c>
      <c r="B428" s="34" t="s">
        <v>57</v>
      </c>
      <c r="C428" s="34">
        <v>25</v>
      </c>
      <c r="D428" s="34" t="s">
        <v>16</v>
      </c>
      <c r="E428" s="34" t="s">
        <v>738</v>
      </c>
      <c r="F428" s="34" t="s">
        <v>726</v>
      </c>
      <c r="G428" s="34" t="s">
        <v>728</v>
      </c>
      <c r="H428" s="34">
        <v>3140</v>
      </c>
      <c r="I428" s="34">
        <v>6</v>
      </c>
      <c r="J428" s="34">
        <v>4</v>
      </c>
    </row>
    <row r="429" spans="1:10">
      <c r="A429" s="34" t="s">
        <v>455</v>
      </c>
      <c r="B429" s="34" t="s">
        <v>57</v>
      </c>
      <c r="C429" s="34">
        <v>25</v>
      </c>
      <c r="D429" s="34" t="s">
        <v>16</v>
      </c>
      <c r="E429" s="34" t="s">
        <v>738</v>
      </c>
      <c r="F429" s="34" t="s">
        <v>726</v>
      </c>
      <c r="G429" s="34" t="s">
        <v>729</v>
      </c>
      <c r="H429" s="34">
        <v>5280</v>
      </c>
      <c r="I429" s="34">
        <v>10</v>
      </c>
      <c r="J429" s="34">
        <v>6</v>
      </c>
    </row>
    <row r="430" spans="1:10">
      <c r="A430" s="34" t="s">
        <v>456</v>
      </c>
      <c r="B430" s="34" t="s">
        <v>57</v>
      </c>
      <c r="C430" s="34">
        <v>25</v>
      </c>
      <c r="D430" s="34" t="s">
        <v>10</v>
      </c>
      <c r="E430" s="34" t="s">
        <v>11</v>
      </c>
      <c r="F430" s="34" t="s">
        <v>726</v>
      </c>
      <c r="G430" s="34" t="s">
        <v>728</v>
      </c>
      <c r="H430" s="34">
        <v>2100</v>
      </c>
      <c r="I430" s="34">
        <v>6</v>
      </c>
      <c r="J430" s="34">
        <v>4</v>
      </c>
    </row>
    <row r="431" spans="1:10">
      <c r="A431" s="34" t="s">
        <v>457</v>
      </c>
      <c r="B431" s="34" t="s">
        <v>57</v>
      </c>
      <c r="C431" s="34">
        <v>25</v>
      </c>
      <c r="D431" s="34" t="s">
        <v>10</v>
      </c>
      <c r="E431" s="34" t="s">
        <v>11</v>
      </c>
      <c r="F431" s="34" t="s">
        <v>726</v>
      </c>
      <c r="G431" s="34" t="s">
        <v>729</v>
      </c>
      <c r="H431" s="34">
        <v>3540</v>
      </c>
      <c r="I431" s="34">
        <v>8</v>
      </c>
      <c r="J431" s="34">
        <v>4</v>
      </c>
    </row>
    <row r="432" spans="1:10">
      <c r="A432" s="34" t="s">
        <v>458</v>
      </c>
      <c r="B432" s="34" t="s">
        <v>57</v>
      </c>
      <c r="C432" s="34">
        <v>25</v>
      </c>
      <c r="D432" s="34" t="s">
        <v>10</v>
      </c>
      <c r="E432" s="34" t="s">
        <v>738</v>
      </c>
      <c r="F432" s="34" t="s">
        <v>726</v>
      </c>
      <c r="G432" s="34" t="s">
        <v>728</v>
      </c>
      <c r="H432" s="34">
        <v>3350</v>
      </c>
      <c r="I432" s="34">
        <v>6</v>
      </c>
      <c r="J432" s="34">
        <v>4</v>
      </c>
    </row>
    <row r="433" spans="1:10">
      <c r="A433" s="34" t="s">
        <v>459</v>
      </c>
      <c r="B433" s="34" t="s">
        <v>57</v>
      </c>
      <c r="C433" s="34">
        <v>25</v>
      </c>
      <c r="D433" s="34" t="s">
        <v>10</v>
      </c>
      <c r="E433" s="34" t="s">
        <v>738</v>
      </c>
      <c r="F433" s="34" t="s">
        <v>726</v>
      </c>
      <c r="G433" s="34" t="s">
        <v>729</v>
      </c>
      <c r="H433" s="34">
        <v>5640</v>
      </c>
      <c r="I433" s="34">
        <v>10</v>
      </c>
      <c r="J433" s="34">
        <v>6</v>
      </c>
    </row>
    <row r="434" spans="1:10">
      <c r="A434" s="34" t="s">
        <v>460</v>
      </c>
      <c r="B434" s="34" t="s">
        <v>57</v>
      </c>
      <c r="C434" s="34">
        <v>32</v>
      </c>
      <c r="D434" s="34" t="s">
        <v>16</v>
      </c>
      <c r="E434" s="34" t="s">
        <v>11</v>
      </c>
      <c r="F434" s="34" t="s">
        <v>726</v>
      </c>
      <c r="G434" s="34" t="s">
        <v>728</v>
      </c>
      <c r="H434" s="34">
        <v>2080</v>
      </c>
      <c r="I434" s="34">
        <v>6</v>
      </c>
      <c r="J434" s="34">
        <v>2</v>
      </c>
    </row>
    <row r="435" spans="1:10">
      <c r="A435" s="34" t="s">
        <v>461</v>
      </c>
      <c r="B435" s="34" t="s">
        <v>57</v>
      </c>
      <c r="C435" s="34">
        <v>32</v>
      </c>
      <c r="D435" s="34" t="s">
        <v>16</v>
      </c>
      <c r="E435" s="34" t="s">
        <v>11</v>
      </c>
      <c r="F435" s="34" t="s">
        <v>726</v>
      </c>
      <c r="G435" s="34" t="s">
        <v>729</v>
      </c>
      <c r="H435" s="34">
        <v>3510</v>
      </c>
      <c r="I435" s="34">
        <v>10</v>
      </c>
      <c r="J435" s="34">
        <v>6</v>
      </c>
    </row>
    <row r="436" spans="1:10">
      <c r="A436" s="34" t="s">
        <v>462</v>
      </c>
      <c r="B436" s="34" t="s">
        <v>57</v>
      </c>
      <c r="C436" s="34">
        <v>32</v>
      </c>
      <c r="D436" s="34" t="s">
        <v>16</v>
      </c>
      <c r="E436" s="34" t="s">
        <v>738</v>
      </c>
      <c r="F436" s="34" t="s">
        <v>726</v>
      </c>
      <c r="G436" s="34" t="s">
        <v>728</v>
      </c>
      <c r="H436" s="34">
        <v>3180</v>
      </c>
      <c r="I436" s="34">
        <v>6</v>
      </c>
      <c r="J436" s="34">
        <v>4</v>
      </c>
    </row>
    <row r="437" spans="1:10">
      <c r="A437" s="34" t="s">
        <v>463</v>
      </c>
      <c r="B437" s="34" t="s">
        <v>57</v>
      </c>
      <c r="C437" s="34">
        <v>32</v>
      </c>
      <c r="D437" s="34" t="s">
        <v>16</v>
      </c>
      <c r="E437" s="34" t="s">
        <v>738</v>
      </c>
      <c r="F437" s="34" t="s">
        <v>726</v>
      </c>
      <c r="G437" s="34" t="s">
        <v>729</v>
      </c>
      <c r="H437" s="34">
        <v>5440</v>
      </c>
      <c r="I437" s="34">
        <v>12</v>
      </c>
      <c r="J437" s="34">
        <v>8</v>
      </c>
    </row>
    <row r="438" spans="1:10">
      <c r="A438" s="34" t="s">
        <v>464</v>
      </c>
      <c r="B438" s="34" t="s">
        <v>57</v>
      </c>
      <c r="C438" s="34">
        <v>32</v>
      </c>
      <c r="D438" s="34" t="s">
        <v>10</v>
      </c>
      <c r="E438" s="34" t="s">
        <v>11</v>
      </c>
      <c r="F438" s="34" t="s">
        <v>726</v>
      </c>
      <c r="G438" s="34" t="s">
        <v>728</v>
      </c>
      <c r="H438" s="34">
        <v>2180</v>
      </c>
      <c r="I438" s="34">
        <v>6</v>
      </c>
      <c r="J438" s="34">
        <v>2</v>
      </c>
    </row>
    <row r="439" spans="1:10">
      <c r="A439" s="34" t="s">
        <v>465</v>
      </c>
      <c r="B439" s="34" t="s">
        <v>57</v>
      </c>
      <c r="C439" s="34">
        <v>32</v>
      </c>
      <c r="D439" s="34" t="s">
        <v>10</v>
      </c>
      <c r="E439" s="34" t="s">
        <v>11</v>
      </c>
      <c r="F439" s="34" t="s">
        <v>726</v>
      </c>
      <c r="G439" s="34" t="s">
        <v>729</v>
      </c>
      <c r="H439" s="34">
        <v>3720</v>
      </c>
      <c r="I439" s="34">
        <v>10</v>
      </c>
      <c r="J439" s="34">
        <v>6</v>
      </c>
    </row>
    <row r="440" spans="1:10">
      <c r="A440" s="34" t="s">
        <v>466</v>
      </c>
      <c r="B440" s="34" t="s">
        <v>57</v>
      </c>
      <c r="C440" s="34">
        <v>32</v>
      </c>
      <c r="D440" s="34" t="s">
        <v>10</v>
      </c>
      <c r="E440" s="34" t="s">
        <v>738</v>
      </c>
      <c r="F440" s="34" t="s">
        <v>726</v>
      </c>
      <c r="G440" s="34" t="s">
        <v>728</v>
      </c>
      <c r="H440" s="34">
        <v>3380</v>
      </c>
      <c r="I440" s="34">
        <v>6</v>
      </c>
      <c r="J440" s="34">
        <v>4</v>
      </c>
    </row>
    <row r="441" spans="1:10">
      <c r="A441" s="34" t="s">
        <v>467</v>
      </c>
      <c r="B441" s="34" t="s">
        <v>57</v>
      </c>
      <c r="C441" s="34">
        <v>32</v>
      </c>
      <c r="D441" s="34" t="s">
        <v>10</v>
      </c>
      <c r="E441" s="34" t="s">
        <v>738</v>
      </c>
      <c r="F441" s="34" t="s">
        <v>726</v>
      </c>
      <c r="G441" s="34" t="s">
        <v>729</v>
      </c>
      <c r="H441" s="34">
        <v>5790</v>
      </c>
      <c r="I441" s="34">
        <v>12</v>
      </c>
      <c r="J441" s="34">
        <v>8</v>
      </c>
    </row>
    <row r="442" spans="1:10">
      <c r="A442" s="34" t="s">
        <v>468</v>
      </c>
      <c r="B442" s="34" t="s">
        <v>57</v>
      </c>
      <c r="C442" s="34">
        <v>40</v>
      </c>
      <c r="D442" s="34" t="s">
        <v>16</v>
      </c>
      <c r="E442" s="34" t="s">
        <v>11</v>
      </c>
      <c r="F442" s="34" t="s">
        <v>726</v>
      </c>
      <c r="G442" s="34" t="s">
        <v>728</v>
      </c>
      <c r="H442" s="34">
        <v>2190</v>
      </c>
      <c r="I442" s="34">
        <v>6</v>
      </c>
      <c r="J442" s="34">
        <v>4</v>
      </c>
    </row>
    <row r="443" spans="1:10">
      <c r="A443" s="34" t="s">
        <v>469</v>
      </c>
      <c r="B443" s="34" t="s">
        <v>57</v>
      </c>
      <c r="C443" s="34">
        <v>40</v>
      </c>
      <c r="D443" s="34" t="s">
        <v>16</v>
      </c>
      <c r="E443" s="34" t="s">
        <v>11</v>
      </c>
      <c r="F443" s="34" t="s">
        <v>726</v>
      </c>
      <c r="G443" s="34" t="s">
        <v>729</v>
      </c>
      <c r="H443" s="34">
        <v>3750</v>
      </c>
      <c r="I443" s="34">
        <v>12</v>
      </c>
      <c r="J443" s="34">
        <v>8</v>
      </c>
    </row>
    <row r="444" spans="1:10">
      <c r="A444" s="34" t="s">
        <v>470</v>
      </c>
      <c r="B444" s="34" t="s">
        <v>57</v>
      </c>
      <c r="C444" s="34">
        <v>40</v>
      </c>
      <c r="D444" s="34" t="s">
        <v>16</v>
      </c>
      <c r="E444" s="34" t="s">
        <v>738</v>
      </c>
      <c r="F444" s="34" t="s">
        <v>726</v>
      </c>
      <c r="G444" s="34" t="s">
        <v>728</v>
      </c>
      <c r="H444" s="34">
        <v>3460</v>
      </c>
      <c r="I444" s="34">
        <v>8</v>
      </c>
      <c r="J444" s="34">
        <v>4</v>
      </c>
    </row>
    <row r="445" spans="1:10">
      <c r="A445" s="34" t="s">
        <v>471</v>
      </c>
      <c r="B445" s="34" t="s">
        <v>57</v>
      </c>
      <c r="C445" s="34">
        <v>40</v>
      </c>
      <c r="D445" s="34" t="s">
        <v>16</v>
      </c>
      <c r="E445" s="34" t="s">
        <v>738</v>
      </c>
      <c r="F445" s="34" t="s">
        <v>726</v>
      </c>
      <c r="G445" s="34" t="s">
        <v>729</v>
      </c>
      <c r="H445" s="34">
        <v>6070</v>
      </c>
      <c r="I445" s="34">
        <v>18</v>
      </c>
      <c r="J445" s="34">
        <v>12</v>
      </c>
    </row>
    <row r="446" spans="1:10">
      <c r="A446" s="34" t="s">
        <v>472</v>
      </c>
      <c r="B446" s="34" t="s">
        <v>57</v>
      </c>
      <c r="C446" s="34">
        <v>40</v>
      </c>
      <c r="D446" s="34" t="s">
        <v>10</v>
      </c>
      <c r="E446" s="34" t="s">
        <v>11</v>
      </c>
      <c r="F446" s="34" t="s">
        <v>726</v>
      </c>
      <c r="G446" s="34" t="s">
        <v>728</v>
      </c>
      <c r="H446" s="34">
        <v>2320</v>
      </c>
      <c r="I446" s="34">
        <v>6</v>
      </c>
      <c r="J446" s="34">
        <v>4</v>
      </c>
    </row>
    <row r="447" spans="1:10">
      <c r="A447" s="34" t="s">
        <v>473</v>
      </c>
      <c r="B447" s="34" t="s">
        <v>57</v>
      </c>
      <c r="C447" s="34">
        <v>40</v>
      </c>
      <c r="D447" s="34" t="s">
        <v>10</v>
      </c>
      <c r="E447" s="34" t="s">
        <v>11</v>
      </c>
      <c r="F447" s="34" t="s">
        <v>726</v>
      </c>
      <c r="G447" s="34" t="s">
        <v>729</v>
      </c>
      <c r="H447" s="34">
        <v>4040</v>
      </c>
      <c r="I447" s="34">
        <v>12</v>
      </c>
      <c r="J447" s="34">
        <v>8</v>
      </c>
    </row>
    <row r="448" spans="1:10">
      <c r="A448" s="34" t="s">
        <v>474</v>
      </c>
      <c r="B448" s="34" t="s">
        <v>57</v>
      </c>
      <c r="C448" s="34">
        <v>40</v>
      </c>
      <c r="D448" s="34" t="s">
        <v>10</v>
      </c>
      <c r="E448" s="34" t="s">
        <v>738</v>
      </c>
      <c r="F448" s="34" t="s">
        <v>726</v>
      </c>
      <c r="G448" s="34" t="s">
        <v>728</v>
      </c>
      <c r="H448" s="34">
        <v>3680</v>
      </c>
      <c r="I448" s="34">
        <v>8</v>
      </c>
      <c r="J448" s="34">
        <v>4</v>
      </c>
    </row>
    <row r="449" spans="1:10">
      <c r="A449" s="34" t="s">
        <v>475</v>
      </c>
      <c r="B449" s="34" t="s">
        <v>57</v>
      </c>
      <c r="C449" s="34">
        <v>40</v>
      </c>
      <c r="D449" s="34" t="s">
        <v>10</v>
      </c>
      <c r="E449" s="34" t="s">
        <v>738</v>
      </c>
      <c r="F449" s="34" t="s">
        <v>726</v>
      </c>
      <c r="G449" s="34" t="s">
        <v>729</v>
      </c>
      <c r="H449" s="34">
        <v>6470</v>
      </c>
      <c r="I449" s="34">
        <v>18</v>
      </c>
      <c r="J449" s="34">
        <v>12</v>
      </c>
    </row>
    <row r="450" spans="1:10">
      <c r="A450" s="34" t="s">
        <v>476</v>
      </c>
      <c r="B450" s="34" t="s">
        <v>57</v>
      </c>
      <c r="C450" s="34">
        <v>50</v>
      </c>
      <c r="D450" s="34" t="s">
        <v>16</v>
      </c>
      <c r="E450" s="34" t="s">
        <v>11</v>
      </c>
      <c r="F450" s="34" t="s">
        <v>726</v>
      </c>
      <c r="G450" s="34" t="s">
        <v>728</v>
      </c>
      <c r="H450" s="34">
        <v>2350</v>
      </c>
      <c r="I450" s="34">
        <v>8</v>
      </c>
      <c r="J450" s="34">
        <v>4</v>
      </c>
    </row>
    <row r="451" spans="1:10">
      <c r="A451" s="34" t="s">
        <v>477</v>
      </c>
      <c r="B451" s="34" t="s">
        <v>57</v>
      </c>
      <c r="C451" s="34">
        <v>50</v>
      </c>
      <c r="D451" s="34" t="s">
        <v>16</v>
      </c>
      <c r="E451" s="34" t="s">
        <v>11</v>
      </c>
      <c r="F451" s="34" t="s">
        <v>726</v>
      </c>
      <c r="G451" s="34" t="s">
        <v>729</v>
      </c>
      <c r="H451" s="34">
        <v>4080</v>
      </c>
      <c r="I451" s="34">
        <v>16</v>
      </c>
      <c r="J451" s="34">
        <v>10</v>
      </c>
    </row>
    <row r="452" spans="1:10">
      <c r="A452" s="34" t="s">
        <v>478</v>
      </c>
      <c r="B452" s="34" t="s">
        <v>57</v>
      </c>
      <c r="C452" s="34">
        <v>50</v>
      </c>
      <c r="D452" s="34" t="s">
        <v>16</v>
      </c>
      <c r="E452" s="34" t="s">
        <v>738</v>
      </c>
      <c r="F452" s="34" t="s">
        <v>726</v>
      </c>
      <c r="G452" s="34" t="s">
        <v>728</v>
      </c>
      <c r="H452" s="34">
        <v>3710</v>
      </c>
      <c r="I452" s="34">
        <v>8</v>
      </c>
      <c r="J452" s="34">
        <v>4</v>
      </c>
    </row>
    <row r="453" spans="1:10">
      <c r="A453" s="34" t="s">
        <v>479</v>
      </c>
      <c r="B453" s="34" t="s">
        <v>57</v>
      </c>
      <c r="C453" s="34">
        <v>50</v>
      </c>
      <c r="D453" s="34" t="s">
        <v>16</v>
      </c>
      <c r="E453" s="34" t="s">
        <v>738</v>
      </c>
      <c r="F453" s="34" t="s">
        <v>726</v>
      </c>
      <c r="G453" s="34" t="s">
        <v>729</v>
      </c>
      <c r="H453" s="34">
        <v>6700</v>
      </c>
      <c r="I453" s="34">
        <v>24</v>
      </c>
      <c r="J453" s="34">
        <v>16</v>
      </c>
    </row>
    <row r="454" spans="1:10">
      <c r="A454" s="34" t="s">
        <v>480</v>
      </c>
      <c r="B454" s="34" t="s">
        <v>57</v>
      </c>
      <c r="C454" s="34">
        <v>50</v>
      </c>
      <c r="D454" s="34" t="s">
        <v>10</v>
      </c>
      <c r="E454" s="34" t="s">
        <v>11</v>
      </c>
      <c r="F454" s="34" t="s">
        <v>726</v>
      </c>
      <c r="G454" s="34" t="s">
        <v>728</v>
      </c>
      <c r="H454" s="34">
        <v>2480</v>
      </c>
      <c r="I454" s="34">
        <v>8</v>
      </c>
      <c r="J454" s="34">
        <v>4</v>
      </c>
    </row>
    <row r="455" spans="1:10">
      <c r="A455" s="34" t="s">
        <v>481</v>
      </c>
      <c r="B455" s="34" t="s">
        <v>57</v>
      </c>
      <c r="C455" s="34">
        <v>50</v>
      </c>
      <c r="D455" s="34" t="s">
        <v>10</v>
      </c>
      <c r="E455" s="34" t="s">
        <v>11</v>
      </c>
      <c r="F455" s="34" t="s">
        <v>726</v>
      </c>
      <c r="G455" s="34" t="s">
        <v>729</v>
      </c>
      <c r="H455" s="34">
        <v>4440</v>
      </c>
      <c r="I455" s="34">
        <v>16</v>
      </c>
      <c r="J455" s="34">
        <v>10</v>
      </c>
    </row>
    <row r="456" spans="1:10">
      <c r="A456" s="34" t="s">
        <v>482</v>
      </c>
      <c r="B456" s="34" t="s">
        <v>57</v>
      </c>
      <c r="C456" s="34">
        <v>50</v>
      </c>
      <c r="D456" s="34" t="s">
        <v>10</v>
      </c>
      <c r="E456" s="34" t="s">
        <v>738</v>
      </c>
      <c r="F456" s="34" t="s">
        <v>726</v>
      </c>
      <c r="G456" s="34" t="s">
        <v>728</v>
      </c>
      <c r="H456" s="34">
        <v>3930</v>
      </c>
      <c r="I456" s="34">
        <v>8</v>
      </c>
      <c r="J456" s="34">
        <v>4</v>
      </c>
    </row>
    <row r="457" spans="1:10">
      <c r="A457" s="34" t="s">
        <v>483</v>
      </c>
      <c r="B457" s="34" t="s">
        <v>57</v>
      </c>
      <c r="C457" s="34">
        <v>50</v>
      </c>
      <c r="D457" s="34" t="s">
        <v>10</v>
      </c>
      <c r="E457" s="34" t="s">
        <v>738</v>
      </c>
      <c r="F457" s="34" t="s">
        <v>726</v>
      </c>
      <c r="G457" s="34" t="s">
        <v>729</v>
      </c>
      <c r="H457" s="34">
        <v>7120</v>
      </c>
      <c r="I457" s="34">
        <v>24</v>
      </c>
      <c r="J457" s="34">
        <v>16</v>
      </c>
    </row>
    <row r="458" spans="1:10">
      <c r="A458" s="34" t="s">
        <v>484</v>
      </c>
      <c r="B458" s="34" t="s">
        <v>57</v>
      </c>
      <c r="C458" s="34">
        <v>63</v>
      </c>
      <c r="D458" s="34" t="s">
        <v>16</v>
      </c>
      <c r="E458" s="34" t="s">
        <v>11</v>
      </c>
      <c r="F458" s="34" t="s">
        <v>726</v>
      </c>
      <c r="G458" s="34" t="s">
        <v>728</v>
      </c>
      <c r="H458" s="34">
        <v>3110</v>
      </c>
      <c r="I458" s="34">
        <v>10</v>
      </c>
      <c r="J458" s="34">
        <v>4</v>
      </c>
    </row>
    <row r="459" spans="1:10">
      <c r="A459" s="34" t="s">
        <v>485</v>
      </c>
      <c r="B459" s="34" t="s">
        <v>57</v>
      </c>
      <c r="C459" s="34">
        <v>63</v>
      </c>
      <c r="D459" s="34" t="s">
        <v>16</v>
      </c>
      <c r="E459" s="34" t="s">
        <v>11</v>
      </c>
      <c r="F459" s="34" t="s">
        <v>726</v>
      </c>
      <c r="G459" s="34" t="s">
        <v>729</v>
      </c>
      <c r="H459" s="34">
        <v>4620</v>
      </c>
      <c r="I459" s="34">
        <v>18</v>
      </c>
      <c r="J459" s="34">
        <v>10</v>
      </c>
    </row>
    <row r="460" spans="1:10">
      <c r="A460" s="34" t="s">
        <v>486</v>
      </c>
      <c r="B460" s="34" t="s">
        <v>57</v>
      </c>
      <c r="C460" s="34">
        <v>63</v>
      </c>
      <c r="D460" s="34" t="s">
        <v>16</v>
      </c>
      <c r="E460" s="34" t="s">
        <v>738</v>
      </c>
      <c r="F460" s="34" t="s">
        <v>726</v>
      </c>
      <c r="G460" s="34" t="s">
        <v>728</v>
      </c>
      <c r="H460" s="34">
        <v>4950</v>
      </c>
      <c r="I460" s="34">
        <v>10</v>
      </c>
      <c r="J460" s="34">
        <v>6</v>
      </c>
    </row>
    <row r="461" spans="1:10">
      <c r="A461" s="34" t="s">
        <v>487</v>
      </c>
      <c r="B461" s="34" t="s">
        <v>57</v>
      </c>
      <c r="C461" s="34">
        <v>63</v>
      </c>
      <c r="D461" s="34" t="s">
        <v>16</v>
      </c>
      <c r="E461" s="34" t="s">
        <v>738</v>
      </c>
      <c r="F461" s="34" t="s">
        <v>726</v>
      </c>
      <c r="G461" s="34" t="s">
        <v>729</v>
      </c>
      <c r="H461" s="34">
        <v>7610</v>
      </c>
      <c r="I461" s="34">
        <v>26</v>
      </c>
      <c r="J461" s="34">
        <v>16</v>
      </c>
    </row>
    <row r="462" spans="1:10">
      <c r="A462" s="34" t="s">
        <v>488</v>
      </c>
      <c r="B462" s="34" t="s">
        <v>57</v>
      </c>
      <c r="C462" s="34">
        <v>63</v>
      </c>
      <c r="D462" s="34" t="s">
        <v>10</v>
      </c>
      <c r="E462" s="34" t="s">
        <v>11</v>
      </c>
      <c r="F462" s="34" t="s">
        <v>726</v>
      </c>
      <c r="G462" s="34" t="s">
        <v>728</v>
      </c>
      <c r="H462" s="34">
        <v>3260</v>
      </c>
      <c r="I462" s="34">
        <v>10</v>
      </c>
      <c r="J462" s="34">
        <v>4</v>
      </c>
    </row>
    <row r="463" spans="1:10">
      <c r="A463" s="34" t="s">
        <v>489</v>
      </c>
      <c r="B463" s="34" t="s">
        <v>57</v>
      </c>
      <c r="C463" s="34">
        <v>63</v>
      </c>
      <c r="D463" s="34" t="s">
        <v>10</v>
      </c>
      <c r="E463" s="34" t="s">
        <v>11</v>
      </c>
      <c r="F463" s="34" t="s">
        <v>726</v>
      </c>
      <c r="G463" s="34" t="s">
        <v>729</v>
      </c>
      <c r="H463" s="34">
        <v>4990</v>
      </c>
      <c r="I463" s="34">
        <v>18</v>
      </c>
      <c r="J463" s="34">
        <v>10</v>
      </c>
    </row>
    <row r="464" spans="1:10">
      <c r="A464" s="34" t="s">
        <v>490</v>
      </c>
      <c r="B464" s="34" t="s">
        <v>57</v>
      </c>
      <c r="C464" s="34">
        <v>63</v>
      </c>
      <c r="D464" s="34" t="s">
        <v>10</v>
      </c>
      <c r="E464" s="34" t="s">
        <v>738</v>
      </c>
      <c r="F464" s="34" t="s">
        <v>726</v>
      </c>
      <c r="G464" s="34" t="s">
        <v>728</v>
      </c>
      <c r="H464" s="34">
        <v>5220</v>
      </c>
      <c r="I464" s="34">
        <v>10</v>
      </c>
      <c r="J464" s="34">
        <v>6</v>
      </c>
    </row>
    <row r="465" spans="1:10">
      <c r="A465" s="34" t="s">
        <v>491</v>
      </c>
      <c r="B465" s="34" t="s">
        <v>57</v>
      </c>
      <c r="C465" s="34">
        <v>63</v>
      </c>
      <c r="D465" s="34" t="s">
        <v>10</v>
      </c>
      <c r="E465" s="34" t="s">
        <v>738</v>
      </c>
      <c r="F465" s="34" t="s">
        <v>726</v>
      </c>
      <c r="G465" s="34" t="s">
        <v>729</v>
      </c>
      <c r="H465" s="34">
        <v>8040</v>
      </c>
      <c r="I465" s="34">
        <v>26</v>
      </c>
      <c r="J465" s="34">
        <v>16</v>
      </c>
    </row>
    <row r="466" spans="1:10">
      <c r="A466" s="34" t="s">
        <v>492</v>
      </c>
      <c r="B466" s="34" t="s">
        <v>57</v>
      </c>
      <c r="C466" s="34">
        <v>80</v>
      </c>
      <c r="D466" s="34" t="s">
        <v>16</v>
      </c>
      <c r="E466" s="34" t="s">
        <v>11</v>
      </c>
      <c r="F466" s="34" t="s">
        <v>726</v>
      </c>
      <c r="G466" s="34" t="s">
        <v>728</v>
      </c>
      <c r="H466" s="34">
        <v>4090</v>
      </c>
      <c r="I466" s="34">
        <v>16</v>
      </c>
      <c r="J466" s="34">
        <v>6</v>
      </c>
    </row>
    <row r="467" spans="1:10">
      <c r="A467" s="34" t="s">
        <v>493</v>
      </c>
      <c r="B467" s="34" t="s">
        <v>57</v>
      </c>
      <c r="C467" s="34">
        <v>80</v>
      </c>
      <c r="D467" s="34" t="s">
        <v>16</v>
      </c>
      <c r="E467" s="34" t="s">
        <v>11</v>
      </c>
      <c r="F467" s="34" t="s">
        <v>726</v>
      </c>
      <c r="G467" s="34" t="s">
        <v>729</v>
      </c>
      <c r="H467" s="34">
        <v>5760</v>
      </c>
      <c r="I467" s="34">
        <v>26</v>
      </c>
      <c r="J467" s="34">
        <v>12</v>
      </c>
    </row>
    <row r="468" spans="1:10">
      <c r="A468" s="34" t="s">
        <v>494</v>
      </c>
      <c r="B468" s="34" t="s">
        <v>57</v>
      </c>
      <c r="C468" s="34">
        <v>80</v>
      </c>
      <c r="D468" s="34" t="s">
        <v>16</v>
      </c>
      <c r="E468" s="34" t="s">
        <v>738</v>
      </c>
      <c r="F468" s="34" t="s">
        <v>726</v>
      </c>
      <c r="G468" s="34" t="s">
        <v>728</v>
      </c>
      <c r="H468" s="34">
        <v>6710</v>
      </c>
      <c r="I468" s="34">
        <v>20</v>
      </c>
      <c r="J468" s="34">
        <v>10</v>
      </c>
    </row>
    <row r="469" spans="1:10">
      <c r="A469" s="34" t="s">
        <v>495</v>
      </c>
      <c r="B469" s="34" t="s">
        <v>57</v>
      </c>
      <c r="C469" s="34">
        <v>80</v>
      </c>
      <c r="D469" s="34" t="s">
        <v>16</v>
      </c>
      <c r="E469" s="34" t="s">
        <v>738</v>
      </c>
      <c r="F469" s="34" t="s">
        <v>726</v>
      </c>
      <c r="G469" s="34" t="s">
        <v>729</v>
      </c>
      <c r="H469" s="34">
        <v>9790</v>
      </c>
      <c r="I469" s="34">
        <v>36</v>
      </c>
      <c r="J469" s="34">
        <v>22</v>
      </c>
    </row>
    <row r="470" spans="1:10">
      <c r="A470" s="34" t="s">
        <v>496</v>
      </c>
      <c r="B470" s="34" t="s">
        <v>57</v>
      </c>
      <c r="C470" s="34">
        <v>80</v>
      </c>
      <c r="D470" s="34" t="s">
        <v>10</v>
      </c>
      <c r="E470" s="34" t="s">
        <v>11</v>
      </c>
      <c r="F470" s="34" t="s">
        <v>726</v>
      </c>
      <c r="G470" s="34" t="s">
        <v>728</v>
      </c>
      <c r="H470" s="34">
        <v>4330</v>
      </c>
      <c r="I470" s="34">
        <v>16</v>
      </c>
      <c r="J470" s="34">
        <v>6</v>
      </c>
    </row>
    <row r="471" spans="1:10">
      <c r="A471" s="34" t="s">
        <v>497</v>
      </c>
      <c r="B471" s="34" t="s">
        <v>57</v>
      </c>
      <c r="C471" s="34">
        <v>80</v>
      </c>
      <c r="D471" s="34" t="s">
        <v>10</v>
      </c>
      <c r="E471" s="34" t="s">
        <v>11</v>
      </c>
      <c r="F471" s="34" t="s">
        <v>726</v>
      </c>
      <c r="G471" s="34" t="s">
        <v>729</v>
      </c>
      <c r="H471" s="34">
        <v>6250</v>
      </c>
      <c r="I471" s="34">
        <v>26</v>
      </c>
      <c r="J471" s="34">
        <v>12</v>
      </c>
    </row>
    <row r="472" spans="1:10">
      <c r="A472" s="34" t="s">
        <v>498</v>
      </c>
      <c r="B472" s="34" t="s">
        <v>57</v>
      </c>
      <c r="C472" s="34">
        <v>80</v>
      </c>
      <c r="D472" s="34" t="s">
        <v>10</v>
      </c>
      <c r="E472" s="34" t="s">
        <v>738</v>
      </c>
      <c r="F472" s="34" t="s">
        <v>726</v>
      </c>
      <c r="G472" s="34" t="s">
        <v>728</v>
      </c>
      <c r="H472" s="34">
        <v>7020</v>
      </c>
      <c r="I472" s="34">
        <v>20</v>
      </c>
      <c r="J472" s="34">
        <v>10</v>
      </c>
    </row>
    <row r="473" spans="1:10">
      <c r="A473" s="34" t="s">
        <v>499</v>
      </c>
      <c r="B473" s="34" t="s">
        <v>57</v>
      </c>
      <c r="C473" s="34">
        <v>80</v>
      </c>
      <c r="D473" s="34" t="s">
        <v>10</v>
      </c>
      <c r="E473" s="34" t="s">
        <v>738</v>
      </c>
      <c r="F473" s="34" t="s">
        <v>726</v>
      </c>
      <c r="G473" s="34" t="s">
        <v>729</v>
      </c>
      <c r="H473" s="34">
        <v>10260</v>
      </c>
      <c r="I473" s="34">
        <v>36</v>
      </c>
      <c r="J473" s="34">
        <v>22</v>
      </c>
    </row>
    <row r="474" spans="1:10">
      <c r="A474" s="34" t="s">
        <v>500</v>
      </c>
      <c r="B474" s="34" t="s">
        <v>57</v>
      </c>
      <c r="C474" s="34">
        <v>100</v>
      </c>
      <c r="D474" s="34" t="s">
        <v>16</v>
      </c>
      <c r="E474" s="34" t="s">
        <v>11</v>
      </c>
      <c r="F474" s="34" t="s">
        <v>726</v>
      </c>
      <c r="G474" s="34" t="s">
        <v>728</v>
      </c>
      <c r="H474" s="34">
        <v>5840</v>
      </c>
      <c r="I474" s="34">
        <v>24</v>
      </c>
      <c r="J474" s="34">
        <v>6</v>
      </c>
    </row>
    <row r="475" spans="1:10">
      <c r="A475" s="34" t="s">
        <v>501</v>
      </c>
      <c r="B475" s="34" t="s">
        <v>57</v>
      </c>
      <c r="C475" s="34">
        <v>100</v>
      </c>
      <c r="D475" s="34" t="s">
        <v>16</v>
      </c>
      <c r="E475" s="34" t="s">
        <v>11</v>
      </c>
      <c r="F475" s="34" t="s">
        <v>726</v>
      </c>
      <c r="G475" s="34" t="s">
        <v>729</v>
      </c>
      <c r="H475" s="34">
        <v>7490</v>
      </c>
      <c r="I475" s="34">
        <v>36</v>
      </c>
      <c r="J475" s="34">
        <v>18</v>
      </c>
    </row>
    <row r="476" spans="1:10">
      <c r="A476" s="34" t="s">
        <v>502</v>
      </c>
      <c r="B476" s="34" t="s">
        <v>57</v>
      </c>
      <c r="C476" s="34">
        <v>100</v>
      </c>
      <c r="D476" s="34" t="s">
        <v>16</v>
      </c>
      <c r="E476" s="34" t="s">
        <v>738</v>
      </c>
      <c r="F476" s="34" t="s">
        <v>726</v>
      </c>
      <c r="G476" s="34" t="s">
        <v>728</v>
      </c>
      <c r="H476" s="34">
        <v>9680</v>
      </c>
      <c r="I476" s="34">
        <v>26</v>
      </c>
      <c r="J476" s="34">
        <v>12</v>
      </c>
    </row>
    <row r="477" spans="1:10">
      <c r="A477" s="34" t="s">
        <v>503</v>
      </c>
      <c r="B477" s="34" t="s">
        <v>57</v>
      </c>
      <c r="C477" s="34">
        <v>100</v>
      </c>
      <c r="D477" s="34" t="s">
        <v>16</v>
      </c>
      <c r="E477" s="34" t="s">
        <v>738</v>
      </c>
      <c r="F477" s="34" t="s">
        <v>726</v>
      </c>
      <c r="G477" s="34" t="s">
        <v>729</v>
      </c>
      <c r="H477" s="34">
        <v>13270</v>
      </c>
      <c r="I477" s="34">
        <v>54</v>
      </c>
      <c r="J477" s="34">
        <v>36</v>
      </c>
    </row>
    <row r="478" spans="1:10">
      <c r="A478" s="34" t="s">
        <v>504</v>
      </c>
      <c r="B478" s="34" t="s">
        <v>57</v>
      </c>
      <c r="C478" s="34">
        <v>100</v>
      </c>
      <c r="D478" s="34" t="s">
        <v>10</v>
      </c>
      <c r="E478" s="34" t="s">
        <v>11</v>
      </c>
      <c r="F478" s="34" t="s">
        <v>726</v>
      </c>
      <c r="G478" s="34" t="s">
        <v>728</v>
      </c>
      <c r="H478" s="34">
        <v>6160</v>
      </c>
      <c r="I478" s="34">
        <v>24</v>
      </c>
      <c r="J478" s="34">
        <v>6</v>
      </c>
    </row>
    <row r="479" spans="1:10">
      <c r="A479" s="34" t="s">
        <v>505</v>
      </c>
      <c r="B479" s="34" t="s">
        <v>57</v>
      </c>
      <c r="C479" s="34">
        <v>100</v>
      </c>
      <c r="D479" s="34" t="s">
        <v>10</v>
      </c>
      <c r="E479" s="34" t="s">
        <v>11</v>
      </c>
      <c r="F479" s="34" t="s">
        <v>726</v>
      </c>
      <c r="G479" s="34" t="s">
        <v>729</v>
      </c>
      <c r="H479" s="34">
        <v>8260</v>
      </c>
      <c r="I479" s="34">
        <v>36</v>
      </c>
      <c r="J479" s="34">
        <v>18</v>
      </c>
    </row>
    <row r="480" spans="1:10">
      <c r="A480" s="34" t="s">
        <v>506</v>
      </c>
      <c r="B480" s="34" t="s">
        <v>57</v>
      </c>
      <c r="C480" s="34">
        <v>100</v>
      </c>
      <c r="D480" s="34" t="s">
        <v>10</v>
      </c>
      <c r="E480" s="34" t="s">
        <v>738</v>
      </c>
      <c r="F480" s="34" t="s">
        <v>726</v>
      </c>
      <c r="G480" s="34" t="s">
        <v>728</v>
      </c>
      <c r="H480" s="34">
        <v>10040</v>
      </c>
      <c r="I480" s="34">
        <v>26</v>
      </c>
      <c r="J480" s="34">
        <v>12</v>
      </c>
    </row>
    <row r="481" spans="1:10">
      <c r="A481" s="34" t="s">
        <v>507</v>
      </c>
      <c r="B481" s="34" t="s">
        <v>57</v>
      </c>
      <c r="C481" s="34">
        <v>100</v>
      </c>
      <c r="D481" s="34" t="s">
        <v>10</v>
      </c>
      <c r="E481" s="34" t="s">
        <v>738</v>
      </c>
      <c r="F481" s="34" t="s">
        <v>726</v>
      </c>
      <c r="G481" s="34" t="s">
        <v>729</v>
      </c>
      <c r="H481" s="34">
        <v>13810</v>
      </c>
      <c r="I481" s="34">
        <v>54</v>
      </c>
      <c r="J481" s="34">
        <v>36</v>
      </c>
    </row>
    <row r="482" spans="1:10">
      <c r="A482" s="34" t="s">
        <v>698</v>
      </c>
      <c r="B482" s="34" t="s">
        <v>9</v>
      </c>
      <c r="C482" s="34">
        <v>8</v>
      </c>
      <c r="D482" s="34" t="s">
        <v>10</v>
      </c>
      <c r="E482" s="34" t="s">
        <v>11</v>
      </c>
      <c r="F482" s="34" t="s">
        <v>726</v>
      </c>
      <c r="G482" s="34" t="s">
        <v>728</v>
      </c>
      <c r="H482" s="34">
        <v>1360</v>
      </c>
      <c r="I482" s="34">
        <v>4</v>
      </c>
      <c r="J482" s="34">
        <v>4</v>
      </c>
    </row>
    <row r="483" spans="1:10">
      <c r="A483" s="34" t="s">
        <v>573</v>
      </c>
      <c r="B483" s="34" t="s">
        <v>9</v>
      </c>
      <c r="C483" s="34">
        <v>8</v>
      </c>
      <c r="D483" s="34" t="s">
        <v>10</v>
      </c>
      <c r="E483" s="34" t="s">
        <v>11</v>
      </c>
      <c r="F483" s="34" t="s">
        <v>726</v>
      </c>
      <c r="G483" s="34" t="s">
        <v>729</v>
      </c>
      <c r="H483" s="34">
        <v>1560</v>
      </c>
      <c r="I483" s="34">
        <v>6</v>
      </c>
      <c r="J483" s="34">
        <v>4</v>
      </c>
    </row>
    <row r="484" spans="1:10">
      <c r="A484" s="34" t="s">
        <v>697</v>
      </c>
      <c r="B484" s="34" t="s">
        <v>9</v>
      </c>
      <c r="C484" s="34">
        <v>8</v>
      </c>
      <c r="D484" s="34" t="s">
        <v>10</v>
      </c>
      <c r="E484" s="34" t="s">
        <v>738</v>
      </c>
      <c r="F484" s="34" t="s">
        <v>726</v>
      </c>
      <c r="G484" s="34" t="s">
        <v>728</v>
      </c>
      <c r="H484" s="34">
        <v>1940</v>
      </c>
      <c r="I484" s="34">
        <v>4</v>
      </c>
      <c r="J484" s="34">
        <v>4</v>
      </c>
    </row>
    <row r="485" spans="1:10">
      <c r="A485" s="34" t="s">
        <v>574</v>
      </c>
      <c r="B485" s="34" t="s">
        <v>9</v>
      </c>
      <c r="C485" s="34">
        <v>8</v>
      </c>
      <c r="D485" s="34" t="s">
        <v>10</v>
      </c>
      <c r="E485" s="34" t="s">
        <v>738</v>
      </c>
      <c r="F485" s="34" t="s">
        <v>726</v>
      </c>
      <c r="G485" s="34" t="s">
        <v>729</v>
      </c>
      <c r="H485" s="34">
        <v>2220</v>
      </c>
      <c r="I485" s="34">
        <v>6</v>
      </c>
      <c r="J485" s="34">
        <v>4</v>
      </c>
    </row>
    <row r="486" spans="1:10">
      <c r="A486" s="34" t="s">
        <v>696</v>
      </c>
      <c r="B486" s="34" t="s">
        <v>9</v>
      </c>
      <c r="C486" s="34">
        <v>10</v>
      </c>
      <c r="D486" s="34" t="s">
        <v>10</v>
      </c>
      <c r="E486" s="34" t="s">
        <v>11</v>
      </c>
      <c r="F486" s="34" t="s">
        <v>726</v>
      </c>
      <c r="G486" s="34" t="s">
        <v>728</v>
      </c>
      <c r="H486" s="34">
        <v>1370</v>
      </c>
      <c r="I486" s="34">
        <v>4</v>
      </c>
      <c r="J486" s="34">
        <v>4</v>
      </c>
    </row>
    <row r="487" spans="1:10">
      <c r="A487" s="34" t="s">
        <v>575</v>
      </c>
      <c r="B487" s="34" t="s">
        <v>9</v>
      </c>
      <c r="C487" s="34">
        <v>10</v>
      </c>
      <c r="D487" s="34" t="s">
        <v>10</v>
      </c>
      <c r="E487" s="34" t="s">
        <v>11</v>
      </c>
      <c r="F487" s="34" t="s">
        <v>726</v>
      </c>
      <c r="G487" s="34" t="s">
        <v>729</v>
      </c>
      <c r="H487" s="34">
        <v>1580</v>
      </c>
      <c r="I487" s="34">
        <v>6</v>
      </c>
      <c r="J487" s="34">
        <v>4</v>
      </c>
    </row>
    <row r="488" spans="1:10">
      <c r="A488" s="34" t="s">
        <v>695</v>
      </c>
      <c r="B488" s="34" t="s">
        <v>9</v>
      </c>
      <c r="C488" s="34">
        <v>10</v>
      </c>
      <c r="D488" s="34" t="s">
        <v>10</v>
      </c>
      <c r="E488" s="34" t="s">
        <v>738</v>
      </c>
      <c r="F488" s="34" t="s">
        <v>726</v>
      </c>
      <c r="G488" s="34" t="s">
        <v>728</v>
      </c>
      <c r="H488" s="34">
        <v>2010</v>
      </c>
      <c r="I488" s="34">
        <v>4</v>
      </c>
      <c r="J488" s="34">
        <v>4</v>
      </c>
    </row>
    <row r="489" spans="1:10">
      <c r="A489" s="34" t="s">
        <v>576</v>
      </c>
      <c r="B489" s="34" t="s">
        <v>9</v>
      </c>
      <c r="C489" s="34">
        <v>10</v>
      </c>
      <c r="D489" s="34" t="s">
        <v>10</v>
      </c>
      <c r="E489" s="34" t="s">
        <v>738</v>
      </c>
      <c r="F489" s="34" t="s">
        <v>726</v>
      </c>
      <c r="G489" s="34" t="s">
        <v>729</v>
      </c>
      <c r="H489" s="34">
        <v>2310</v>
      </c>
      <c r="I489" s="34">
        <v>6</v>
      </c>
      <c r="J489" s="34">
        <v>4</v>
      </c>
    </row>
    <row r="490" spans="1:10">
      <c r="A490" s="34" t="s">
        <v>700</v>
      </c>
      <c r="B490" s="34" t="s">
        <v>9</v>
      </c>
      <c r="C490" s="34">
        <v>12</v>
      </c>
      <c r="D490" s="34" t="s">
        <v>10</v>
      </c>
      <c r="E490" s="34" t="s">
        <v>11</v>
      </c>
      <c r="F490" s="34" t="s">
        <v>726</v>
      </c>
      <c r="G490" s="34" t="s">
        <v>728</v>
      </c>
      <c r="H490" s="34">
        <v>1750</v>
      </c>
      <c r="I490" s="34">
        <v>4</v>
      </c>
      <c r="J490" s="34">
        <v>2</v>
      </c>
    </row>
    <row r="491" spans="1:10">
      <c r="A491" s="34" t="s">
        <v>577</v>
      </c>
      <c r="B491" s="34" t="s">
        <v>9</v>
      </c>
      <c r="C491" s="34">
        <v>12</v>
      </c>
      <c r="D491" s="34" t="s">
        <v>10</v>
      </c>
      <c r="E491" s="34" t="s">
        <v>11</v>
      </c>
      <c r="F491" s="34" t="s">
        <v>726</v>
      </c>
      <c r="G491" s="34" t="s">
        <v>729</v>
      </c>
      <c r="H491" s="34">
        <v>2010</v>
      </c>
      <c r="I491" s="34">
        <v>6</v>
      </c>
      <c r="J491" s="34">
        <v>4</v>
      </c>
    </row>
    <row r="492" spans="1:10">
      <c r="A492" s="34" t="s">
        <v>699</v>
      </c>
      <c r="B492" s="34" t="s">
        <v>9</v>
      </c>
      <c r="C492" s="34">
        <v>12</v>
      </c>
      <c r="D492" s="34" t="s">
        <v>10</v>
      </c>
      <c r="E492" s="34" t="s">
        <v>738</v>
      </c>
      <c r="F492" s="34" t="s">
        <v>726</v>
      </c>
      <c r="G492" s="34" t="s">
        <v>728</v>
      </c>
      <c r="H492" s="34">
        <v>2470</v>
      </c>
      <c r="I492" s="34">
        <v>4</v>
      </c>
      <c r="J492" s="34">
        <v>2</v>
      </c>
    </row>
    <row r="493" spans="1:10">
      <c r="A493" s="34" t="s">
        <v>578</v>
      </c>
      <c r="B493" s="34" t="s">
        <v>9</v>
      </c>
      <c r="C493" s="34">
        <v>12</v>
      </c>
      <c r="D493" s="34" t="s">
        <v>10</v>
      </c>
      <c r="E493" s="34" t="s">
        <v>738</v>
      </c>
      <c r="F493" s="34" t="s">
        <v>726</v>
      </c>
      <c r="G493" s="34" t="s">
        <v>729</v>
      </c>
      <c r="H493" s="34">
        <v>2840</v>
      </c>
      <c r="I493" s="34">
        <v>6</v>
      </c>
      <c r="J493" s="34">
        <v>4</v>
      </c>
    </row>
    <row r="494" spans="1:10">
      <c r="A494" s="34" t="s">
        <v>704</v>
      </c>
      <c r="B494" s="34" t="s">
        <v>9</v>
      </c>
      <c r="C494" s="34">
        <v>16</v>
      </c>
      <c r="D494" s="34" t="s">
        <v>10</v>
      </c>
      <c r="E494" s="34" t="s">
        <v>11</v>
      </c>
      <c r="F494" s="34" t="s">
        <v>727</v>
      </c>
      <c r="G494" s="34" t="s">
        <v>728</v>
      </c>
      <c r="H494" s="34">
        <v>1920</v>
      </c>
      <c r="I494" s="34">
        <v>4</v>
      </c>
      <c r="J494" s="34">
        <v>2</v>
      </c>
    </row>
    <row r="495" spans="1:10">
      <c r="A495" s="34" t="s">
        <v>579</v>
      </c>
      <c r="B495" s="34" t="s">
        <v>9</v>
      </c>
      <c r="C495" s="34">
        <v>16</v>
      </c>
      <c r="D495" s="34" t="s">
        <v>10</v>
      </c>
      <c r="E495" s="34" t="s">
        <v>11</v>
      </c>
      <c r="F495" s="34" t="s">
        <v>727</v>
      </c>
      <c r="G495" s="34" t="s">
        <v>729</v>
      </c>
      <c r="H495" s="34">
        <v>2220</v>
      </c>
      <c r="I495" s="34">
        <v>6</v>
      </c>
      <c r="J495" s="34">
        <v>4</v>
      </c>
    </row>
    <row r="496" spans="1:10">
      <c r="A496" s="34" t="s">
        <v>702</v>
      </c>
      <c r="B496" s="34" t="s">
        <v>9</v>
      </c>
      <c r="C496" s="34">
        <v>16</v>
      </c>
      <c r="D496" s="34" t="s">
        <v>10</v>
      </c>
      <c r="E496" s="34" t="s">
        <v>11</v>
      </c>
      <c r="F496" s="34" t="s">
        <v>726</v>
      </c>
      <c r="G496" s="34" t="s">
        <v>728</v>
      </c>
      <c r="H496" s="34">
        <v>1680</v>
      </c>
      <c r="I496" s="34">
        <v>6</v>
      </c>
      <c r="J496" s="34">
        <v>2</v>
      </c>
    </row>
    <row r="497" spans="1:10">
      <c r="A497" s="34" t="s">
        <v>580</v>
      </c>
      <c r="B497" s="34" t="s">
        <v>9</v>
      </c>
      <c r="C497" s="34">
        <v>16</v>
      </c>
      <c r="D497" s="34" t="s">
        <v>10</v>
      </c>
      <c r="E497" s="34" t="s">
        <v>11</v>
      </c>
      <c r="F497" s="34" t="s">
        <v>726</v>
      </c>
      <c r="G497" s="34" t="s">
        <v>729</v>
      </c>
      <c r="H497" s="34">
        <v>1930</v>
      </c>
      <c r="I497" s="34">
        <v>6</v>
      </c>
      <c r="J497" s="34">
        <v>4</v>
      </c>
    </row>
    <row r="498" spans="1:10">
      <c r="A498" s="34" t="s">
        <v>703</v>
      </c>
      <c r="B498" s="34" t="s">
        <v>9</v>
      </c>
      <c r="C498" s="34">
        <v>16</v>
      </c>
      <c r="D498" s="34" t="s">
        <v>10</v>
      </c>
      <c r="E498" s="34" t="s">
        <v>738</v>
      </c>
      <c r="F498" s="34" t="s">
        <v>727</v>
      </c>
      <c r="G498" s="34" t="s">
        <v>728</v>
      </c>
      <c r="H498" s="34">
        <v>3430</v>
      </c>
      <c r="I498" s="34">
        <v>4</v>
      </c>
      <c r="J498" s="34">
        <v>4</v>
      </c>
    </row>
    <row r="499" spans="1:10">
      <c r="A499" s="34" t="s">
        <v>581</v>
      </c>
      <c r="B499" s="34" t="s">
        <v>9</v>
      </c>
      <c r="C499" s="34">
        <v>16</v>
      </c>
      <c r="D499" s="34" t="s">
        <v>10</v>
      </c>
      <c r="E499" s="34" t="s">
        <v>738</v>
      </c>
      <c r="F499" s="34" t="s">
        <v>727</v>
      </c>
      <c r="G499" s="34" t="s">
        <v>729</v>
      </c>
      <c r="H499" s="34">
        <v>3950</v>
      </c>
      <c r="I499" s="34">
        <v>6</v>
      </c>
      <c r="J499" s="34">
        <v>4</v>
      </c>
    </row>
    <row r="500" spans="1:10">
      <c r="A500" s="34" t="s">
        <v>701</v>
      </c>
      <c r="B500" s="34" t="s">
        <v>9</v>
      </c>
      <c r="C500" s="34">
        <v>16</v>
      </c>
      <c r="D500" s="34" t="s">
        <v>10</v>
      </c>
      <c r="E500" s="34" t="s">
        <v>738</v>
      </c>
      <c r="F500" s="34" t="s">
        <v>726</v>
      </c>
      <c r="G500" s="34" t="s">
        <v>728</v>
      </c>
      <c r="H500" s="34">
        <v>2590</v>
      </c>
      <c r="I500" s="34">
        <v>6</v>
      </c>
      <c r="J500" s="34">
        <v>4</v>
      </c>
    </row>
    <row r="501" spans="1:10">
      <c r="A501" s="34" t="s">
        <v>582</v>
      </c>
      <c r="B501" s="34" t="s">
        <v>9</v>
      </c>
      <c r="C501" s="34">
        <v>16</v>
      </c>
      <c r="D501" s="34" t="s">
        <v>10</v>
      </c>
      <c r="E501" s="34" t="s">
        <v>738</v>
      </c>
      <c r="F501" s="34" t="s">
        <v>726</v>
      </c>
      <c r="G501" s="34" t="s">
        <v>729</v>
      </c>
      <c r="H501" s="34">
        <v>2980</v>
      </c>
      <c r="I501" s="34">
        <v>6</v>
      </c>
      <c r="J501" s="34">
        <v>6</v>
      </c>
    </row>
    <row r="502" spans="1:10">
      <c r="A502" s="34" t="s">
        <v>629</v>
      </c>
      <c r="B502" s="34" t="s">
        <v>9</v>
      </c>
      <c r="C502" s="34">
        <v>20</v>
      </c>
      <c r="D502" s="34" t="s">
        <v>10</v>
      </c>
      <c r="E502" s="34" t="s">
        <v>11</v>
      </c>
      <c r="F502" s="34" t="s">
        <v>727</v>
      </c>
      <c r="G502" s="34" t="s">
        <v>728</v>
      </c>
      <c r="H502" s="34">
        <v>2040</v>
      </c>
      <c r="I502" s="34">
        <v>6</v>
      </c>
      <c r="J502" s="34">
        <v>2</v>
      </c>
    </row>
    <row r="503" spans="1:10">
      <c r="A503" s="34" t="s">
        <v>583</v>
      </c>
      <c r="B503" s="34" t="s">
        <v>9</v>
      </c>
      <c r="C503" s="34">
        <v>20</v>
      </c>
      <c r="D503" s="34" t="s">
        <v>10</v>
      </c>
      <c r="E503" s="34" t="s">
        <v>11</v>
      </c>
      <c r="F503" s="34" t="s">
        <v>727</v>
      </c>
      <c r="G503" s="34" t="s">
        <v>729</v>
      </c>
      <c r="H503" s="34">
        <v>2810</v>
      </c>
      <c r="I503" s="34">
        <v>6</v>
      </c>
      <c r="J503" s="34">
        <v>2</v>
      </c>
    </row>
    <row r="504" spans="1:10">
      <c r="A504" s="34" t="s">
        <v>630</v>
      </c>
      <c r="B504" s="34" t="s">
        <v>9</v>
      </c>
      <c r="C504" s="34">
        <v>20</v>
      </c>
      <c r="D504" s="34" t="s">
        <v>10</v>
      </c>
      <c r="E504" s="34" t="s">
        <v>11</v>
      </c>
      <c r="F504" s="34" t="s">
        <v>726</v>
      </c>
      <c r="G504" s="34" t="s">
        <v>728</v>
      </c>
      <c r="H504" s="34">
        <v>1890</v>
      </c>
      <c r="I504" s="34">
        <v>6</v>
      </c>
      <c r="J504" s="34">
        <v>2</v>
      </c>
    </row>
    <row r="505" spans="1:10">
      <c r="A505" s="34" t="s">
        <v>584</v>
      </c>
      <c r="B505" s="34" t="s">
        <v>9</v>
      </c>
      <c r="C505" s="34">
        <v>20</v>
      </c>
      <c r="D505" s="34" t="s">
        <v>10</v>
      </c>
      <c r="E505" s="34" t="s">
        <v>11</v>
      </c>
      <c r="F505" s="34" t="s">
        <v>726</v>
      </c>
      <c r="G505" s="34" t="s">
        <v>729</v>
      </c>
      <c r="H505" s="34">
        <v>2610</v>
      </c>
      <c r="I505" s="34">
        <v>6</v>
      </c>
      <c r="J505" s="34">
        <v>2</v>
      </c>
    </row>
    <row r="506" spans="1:10">
      <c r="A506" s="34" t="s">
        <v>631</v>
      </c>
      <c r="B506" s="34" t="s">
        <v>9</v>
      </c>
      <c r="C506" s="34">
        <v>20</v>
      </c>
      <c r="D506" s="34" t="s">
        <v>10</v>
      </c>
      <c r="E506" s="34" t="s">
        <v>738</v>
      </c>
      <c r="F506" s="34" t="s">
        <v>727</v>
      </c>
      <c r="G506" s="34" t="s">
        <v>728</v>
      </c>
      <c r="H506" s="34">
        <v>3840</v>
      </c>
      <c r="I506" s="34">
        <v>6</v>
      </c>
      <c r="J506" s="34">
        <v>2</v>
      </c>
    </row>
    <row r="507" spans="1:10">
      <c r="A507" s="34" t="s">
        <v>585</v>
      </c>
      <c r="B507" s="34" t="s">
        <v>9</v>
      </c>
      <c r="C507" s="34">
        <v>20</v>
      </c>
      <c r="D507" s="34" t="s">
        <v>10</v>
      </c>
      <c r="E507" s="34" t="s">
        <v>738</v>
      </c>
      <c r="F507" s="34" t="s">
        <v>727</v>
      </c>
      <c r="G507" s="34" t="s">
        <v>729</v>
      </c>
      <c r="H507" s="34">
        <v>4440</v>
      </c>
      <c r="I507" s="34">
        <v>8</v>
      </c>
      <c r="J507" s="34">
        <v>4</v>
      </c>
    </row>
    <row r="508" spans="1:10">
      <c r="A508" s="34" t="s">
        <v>632</v>
      </c>
      <c r="B508" s="34" t="s">
        <v>9</v>
      </c>
      <c r="C508" s="34">
        <v>20</v>
      </c>
      <c r="D508" s="34" t="s">
        <v>10</v>
      </c>
      <c r="E508" s="34" t="s">
        <v>738</v>
      </c>
      <c r="F508" s="34" t="s">
        <v>726</v>
      </c>
      <c r="G508" s="34" t="s">
        <v>728</v>
      </c>
      <c r="H508" s="34">
        <v>3060</v>
      </c>
      <c r="I508" s="34">
        <v>6</v>
      </c>
      <c r="J508" s="34">
        <v>2</v>
      </c>
    </row>
    <row r="509" spans="1:10">
      <c r="A509" s="34" t="s">
        <v>586</v>
      </c>
      <c r="B509" s="34" t="s">
        <v>9</v>
      </c>
      <c r="C509" s="34">
        <v>20</v>
      </c>
      <c r="D509" s="34" t="s">
        <v>10</v>
      </c>
      <c r="E509" s="34" t="s">
        <v>738</v>
      </c>
      <c r="F509" s="34" t="s">
        <v>726</v>
      </c>
      <c r="G509" s="34" t="s">
        <v>729</v>
      </c>
      <c r="H509" s="34">
        <v>3980</v>
      </c>
      <c r="I509" s="34">
        <v>8</v>
      </c>
      <c r="J509" s="34">
        <v>4</v>
      </c>
    </row>
    <row r="510" spans="1:10">
      <c r="A510" s="34" t="s">
        <v>633</v>
      </c>
      <c r="B510" s="34" t="s">
        <v>9</v>
      </c>
      <c r="C510" s="34">
        <v>20</v>
      </c>
      <c r="D510" s="34" t="s">
        <v>16</v>
      </c>
      <c r="E510" s="34" t="s">
        <v>11</v>
      </c>
      <c r="F510" s="34" t="s">
        <v>727</v>
      </c>
      <c r="G510" s="34" t="s">
        <v>728</v>
      </c>
      <c r="H510" s="34">
        <v>2020</v>
      </c>
      <c r="I510" s="34">
        <v>6</v>
      </c>
      <c r="J510" s="34">
        <v>2</v>
      </c>
    </row>
    <row r="511" spans="1:10">
      <c r="A511" s="34" t="s">
        <v>587</v>
      </c>
      <c r="B511" s="34" t="s">
        <v>9</v>
      </c>
      <c r="C511" s="34">
        <v>20</v>
      </c>
      <c r="D511" s="34" t="s">
        <v>16</v>
      </c>
      <c r="E511" s="34" t="s">
        <v>11</v>
      </c>
      <c r="F511" s="34" t="s">
        <v>727</v>
      </c>
      <c r="G511" s="34" t="s">
        <v>729</v>
      </c>
      <c r="H511" s="34">
        <v>2340</v>
      </c>
      <c r="I511" s="34">
        <v>6</v>
      </c>
      <c r="J511" s="34">
        <v>2</v>
      </c>
    </row>
    <row r="512" spans="1:10">
      <c r="A512" s="34" t="s">
        <v>634</v>
      </c>
      <c r="B512" s="34" t="s">
        <v>9</v>
      </c>
      <c r="C512" s="34">
        <v>20</v>
      </c>
      <c r="D512" s="34" t="s">
        <v>16</v>
      </c>
      <c r="E512" s="34" t="s">
        <v>11</v>
      </c>
      <c r="F512" s="34" t="s">
        <v>726</v>
      </c>
      <c r="G512" s="34" t="s">
        <v>728</v>
      </c>
      <c r="H512" s="34">
        <v>1970</v>
      </c>
      <c r="I512" s="34">
        <v>6</v>
      </c>
      <c r="J512" s="34">
        <v>2</v>
      </c>
    </row>
    <row r="513" spans="1:10">
      <c r="A513" s="34" t="s">
        <v>588</v>
      </c>
      <c r="B513" s="34" t="s">
        <v>9</v>
      </c>
      <c r="C513" s="34">
        <v>20</v>
      </c>
      <c r="D513" s="34" t="s">
        <v>16</v>
      </c>
      <c r="E513" s="34" t="s">
        <v>11</v>
      </c>
      <c r="F513" s="34" t="s">
        <v>726</v>
      </c>
      <c r="G513" s="34" t="s">
        <v>729</v>
      </c>
      <c r="H513" s="34">
        <v>2550</v>
      </c>
      <c r="I513" s="34">
        <v>6</v>
      </c>
      <c r="J513" s="34">
        <v>2</v>
      </c>
    </row>
    <row r="514" spans="1:10">
      <c r="A514" s="34" t="s">
        <v>635</v>
      </c>
      <c r="B514" s="34" t="s">
        <v>9</v>
      </c>
      <c r="C514" s="34">
        <v>20</v>
      </c>
      <c r="D514" s="34" t="s">
        <v>16</v>
      </c>
      <c r="E514" s="34" t="s">
        <v>738</v>
      </c>
      <c r="F514" s="34" t="s">
        <v>727</v>
      </c>
      <c r="G514" s="34" t="s">
        <v>728</v>
      </c>
      <c r="H514" s="34">
        <v>4000</v>
      </c>
      <c r="I514" s="34">
        <v>6</v>
      </c>
      <c r="J514" s="34">
        <v>2</v>
      </c>
    </row>
    <row r="515" spans="1:10">
      <c r="A515" s="34" t="s">
        <v>589</v>
      </c>
      <c r="B515" s="34" t="s">
        <v>9</v>
      </c>
      <c r="C515" s="34">
        <v>20</v>
      </c>
      <c r="D515" s="34" t="s">
        <v>16</v>
      </c>
      <c r="E515" s="34" t="s">
        <v>738</v>
      </c>
      <c r="F515" s="34" t="s">
        <v>727</v>
      </c>
      <c r="G515" s="34" t="s">
        <v>729</v>
      </c>
      <c r="H515" s="34">
        <v>4610</v>
      </c>
      <c r="I515" s="34">
        <v>8</v>
      </c>
      <c r="J515" s="34">
        <v>4</v>
      </c>
    </row>
    <row r="516" spans="1:10">
      <c r="A516" s="34" t="s">
        <v>636</v>
      </c>
      <c r="B516" s="34" t="s">
        <v>9</v>
      </c>
      <c r="C516" s="34">
        <v>20</v>
      </c>
      <c r="D516" s="34" t="s">
        <v>16</v>
      </c>
      <c r="E516" s="34" t="s">
        <v>738</v>
      </c>
      <c r="F516" s="34" t="s">
        <v>726</v>
      </c>
      <c r="G516" s="34" t="s">
        <v>728</v>
      </c>
      <c r="H516" s="34">
        <v>3220</v>
      </c>
      <c r="I516" s="34">
        <v>6</v>
      </c>
      <c r="J516" s="34">
        <v>2</v>
      </c>
    </row>
    <row r="517" spans="1:10">
      <c r="A517" s="34" t="s">
        <v>590</v>
      </c>
      <c r="B517" s="34" t="s">
        <v>9</v>
      </c>
      <c r="C517" s="34">
        <v>20</v>
      </c>
      <c r="D517" s="34" t="s">
        <v>16</v>
      </c>
      <c r="E517" s="34" t="s">
        <v>738</v>
      </c>
      <c r="F517" s="34" t="s">
        <v>726</v>
      </c>
      <c r="G517" s="34" t="s">
        <v>729</v>
      </c>
      <c r="H517" s="34">
        <v>4170</v>
      </c>
      <c r="I517" s="34">
        <v>8</v>
      </c>
      <c r="J517" s="34">
        <v>4</v>
      </c>
    </row>
    <row r="518" spans="1:10">
      <c r="A518" s="34" t="s">
        <v>591</v>
      </c>
      <c r="B518" s="34" t="s">
        <v>9</v>
      </c>
      <c r="C518" s="34">
        <v>25</v>
      </c>
      <c r="D518" s="34" t="s">
        <v>10</v>
      </c>
      <c r="E518" s="34" t="s">
        <v>11</v>
      </c>
      <c r="F518" s="34" t="s">
        <v>727</v>
      </c>
      <c r="G518" s="34" t="s">
        <v>728</v>
      </c>
      <c r="H518" s="34">
        <v>2190</v>
      </c>
      <c r="I518" s="34">
        <v>6</v>
      </c>
      <c r="J518" s="34">
        <v>4</v>
      </c>
    </row>
    <row r="519" spans="1:10">
      <c r="A519" s="34" t="s">
        <v>592</v>
      </c>
      <c r="B519" s="34" t="s">
        <v>9</v>
      </c>
      <c r="C519" s="34">
        <v>25</v>
      </c>
      <c r="D519" s="34" t="s">
        <v>10</v>
      </c>
      <c r="E519" s="34" t="s">
        <v>11</v>
      </c>
      <c r="F519" s="34" t="s">
        <v>727</v>
      </c>
      <c r="G519" s="34" t="s">
        <v>729</v>
      </c>
      <c r="H519" s="34">
        <v>3100</v>
      </c>
      <c r="I519" s="34">
        <v>8</v>
      </c>
      <c r="J519" s="34">
        <v>4</v>
      </c>
    </row>
    <row r="520" spans="1:10">
      <c r="A520" s="34" t="s">
        <v>593</v>
      </c>
      <c r="B520" s="34" t="s">
        <v>9</v>
      </c>
      <c r="C520" s="34">
        <v>25</v>
      </c>
      <c r="D520" s="34" t="s">
        <v>10</v>
      </c>
      <c r="E520" s="34" t="s">
        <v>11</v>
      </c>
      <c r="F520" s="34" t="s">
        <v>726</v>
      </c>
      <c r="G520" s="34" t="s">
        <v>728</v>
      </c>
      <c r="H520" s="34">
        <v>1950</v>
      </c>
      <c r="I520" s="34">
        <v>6</v>
      </c>
      <c r="J520" s="34">
        <v>2</v>
      </c>
    </row>
    <row r="521" spans="1:10">
      <c r="A521" s="34" t="s">
        <v>594</v>
      </c>
      <c r="B521" s="34" t="s">
        <v>9</v>
      </c>
      <c r="C521" s="34">
        <v>25</v>
      </c>
      <c r="D521" s="34" t="s">
        <v>10</v>
      </c>
      <c r="E521" s="34" t="s">
        <v>11</v>
      </c>
      <c r="F521" s="34" t="s">
        <v>726</v>
      </c>
      <c r="G521" s="34" t="s">
        <v>729</v>
      </c>
      <c r="H521" s="34">
        <v>2990</v>
      </c>
      <c r="I521" s="34">
        <v>6</v>
      </c>
      <c r="J521" s="34">
        <v>4</v>
      </c>
    </row>
    <row r="522" spans="1:10">
      <c r="A522" s="34" t="s">
        <v>595</v>
      </c>
      <c r="B522" s="34" t="s">
        <v>9</v>
      </c>
      <c r="C522" s="34">
        <v>25</v>
      </c>
      <c r="D522" s="34" t="s">
        <v>10</v>
      </c>
      <c r="E522" s="34" t="s">
        <v>738</v>
      </c>
      <c r="F522" s="34" t="s">
        <v>727</v>
      </c>
      <c r="G522" s="34" t="s">
        <v>728</v>
      </c>
      <c r="H522" s="34">
        <v>4120</v>
      </c>
      <c r="I522" s="34">
        <v>6</v>
      </c>
      <c r="J522" s="34">
        <v>4</v>
      </c>
    </row>
    <row r="523" spans="1:10">
      <c r="A523" s="34" t="s">
        <v>596</v>
      </c>
      <c r="B523" s="34" t="s">
        <v>9</v>
      </c>
      <c r="C523" s="34">
        <v>25</v>
      </c>
      <c r="D523" s="34" t="s">
        <v>10</v>
      </c>
      <c r="E523" s="34" t="s">
        <v>738</v>
      </c>
      <c r="F523" s="34" t="s">
        <v>727</v>
      </c>
      <c r="G523" s="34" t="s">
        <v>729</v>
      </c>
      <c r="H523" s="34">
        <v>4740</v>
      </c>
      <c r="I523" s="34">
        <v>10</v>
      </c>
      <c r="J523" s="34">
        <v>6</v>
      </c>
    </row>
    <row r="524" spans="1:10">
      <c r="A524" s="34" t="s">
        <v>597</v>
      </c>
      <c r="B524" s="34" t="s">
        <v>9</v>
      </c>
      <c r="C524" s="34">
        <v>25</v>
      </c>
      <c r="D524" s="34" t="s">
        <v>10</v>
      </c>
      <c r="E524" s="34" t="s">
        <v>738</v>
      </c>
      <c r="F524" s="34" t="s">
        <v>726</v>
      </c>
      <c r="G524" s="34" t="s">
        <v>728</v>
      </c>
      <c r="H524" s="34">
        <v>3560</v>
      </c>
      <c r="I524" s="34">
        <v>6</v>
      </c>
      <c r="J524" s="34">
        <v>4</v>
      </c>
    </row>
    <row r="525" spans="1:10">
      <c r="A525" s="34" t="s">
        <v>598</v>
      </c>
      <c r="B525" s="34" t="s">
        <v>9</v>
      </c>
      <c r="C525" s="34">
        <v>25</v>
      </c>
      <c r="D525" s="34" t="s">
        <v>10</v>
      </c>
      <c r="E525" s="34" t="s">
        <v>738</v>
      </c>
      <c r="F525" s="34" t="s">
        <v>726</v>
      </c>
      <c r="G525" s="34" t="s">
        <v>729</v>
      </c>
      <c r="H525" s="34">
        <v>3300</v>
      </c>
      <c r="I525" s="34">
        <v>6</v>
      </c>
      <c r="J525" s="34">
        <v>4</v>
      </c>
    </row>
    <row r="526" spans="1:10">
      <c r="A526" s="34" t="s">
        <v>599</v>
      </c>
      <c r="B526" s="34" t="s">
        <v>9</v>
      </c>
      <c r="C526" s="34">
        <v>25</v>
      </c>
      <c r="D526" s="34" t="s">
        <v>16</v>
      </c>
      <c r="E526" s="34" t="s">
        <v>11</v>
      </c>
      <c r="F526" s="34" t="s">
        <v>727</v>
      </c>
      <c r="G526" s="34" t="s">
        <v>728</v>
      </c>
      <c r="H526" s="34">
        <v>2170</v>
      </c>
      <c r="I526" s="34">
        <v>6</v>
      </c>
      <c r="J526" s="34">
        <v>4</v>
      </c>
    </row>
    <row r="527" spans="1:10">
      <c r="A527" s="34" t="s">
        <v>600</v>
      </c>
      <c r="B527" s="34" t="s">
        <v>9</v>
      </c>
      <c r="C527" s="34">
        <v>25</v>
      </c>
      <c r="D527" s="34" t="s">
        <v>16</v>
      </c>
      <c r="E527" s="34" t="s">
        <v>11</v>
      </c>
      <c r="F527" s="34" t="s">
        <v>727</v>
      </c>
      <c r="G527" s="34" t="s">
        <v>729</v>
      </c>
      <c r="H527" s="34">
        <v>2570</v>
      </c>
      <c r="I527" s="34">
        <v>8</v>
      </c>
      <c r="J527" s="34">
        <v>4</v>
      </c>
    </row>
    <row r="528" spans="1:10">
      <c r="A528" s="34" t="s">
        <v>601</v>
      </c>
      <c r="B528" s="34" t="s">
        <v>9</v>
      </c>
      <c r="C528" s="34">
        <v>25</v>
      </c>
      <c r="D528" s="34" t="s">
        <v>16</v>
      </c>
      <c r="E528" s="34" t="s">
        <v>11</v>
      </c>
      <c r="F528" s="34" t="s">
        <v>726</v>
      </c>
      <c r="G528" s="34" t="s">
        <v>728</v>
      </c>
      <c r="H528" s="34">
        <v>2090</v>
      </c>
      <c r="I528" s="34">
        <v>6</v>
      </c>
      <c r="J528" s="34">
        <v>2</v>
      </c>
    </row>
    <row r="529" spans="1:10">
      <c r="A529" s="34" t="s">
        <v>602</v>
      </c>
      <c r="B529" s="34" t="s">
        <v>9</v>
      </c>
      <c r="C529" s="34">
        <v>25</v>
      </c>
      <c r="D529" s="34" t="s">
        <v>16</v>
      </c>
      <c r="E529" s="34" t="s">
        <v>11</v>
      </c>
      <c r="F529" s="34" t="s">
        <v>726</v>
      </c>
      <c r="G529" s="34" t="s">
        <v>729</v>
      </c>
      <c r="H529" s="34">
        <v>2520</v>
      </c>
      <c r="I529" s="34">
        <v>6</v>
      </c>
      <c r="J529" s="34">
        <v>4</v>
      </c>
    </row>
    <row r="530" spans="1:10">
      <c r="A530" s="34" t="s">
        <v>603</v>
      </c>
      <c r="B530" s="34" t="s">
        <v>9</v>
      </c>
      <c r="C530" s="34">
        <v>25</v>
      </c>
      <c r="D530" s="34" t="s">
        <v>16</v>
      </c>
      <c r="E530" s="34" t="s">
        <v>738</v>
      </c>
      <c r="F530" s="34" t="s">
        <v>727</v>
      </c>
      <c r="G530" s="34" t="s">
        <v>728</v>
      </c>
      <c r="H530" s="34">
        <v>4240</v>
      </c>
      <c r="I530" s="34">
        <v>6</v>
      </c>
      <c r="J530" s="34">
        <v>4</v>
      </c>
    </row>
    <row r="531" spans="1:10">
      <c r="A531" s="34" t="s">
        <v>604</v>
      </c>
      <c r="B531" s="34" t="s">
        <v>9</v>
      </c>
      <c r="C531" s="34">
        <v>25</v>
      </c>
      <c r="D531" s="34" t="s">
        <v>16</v>
      </c>
      <c r="E531" s="34" t="s">
        <v>738</v>
      </c>
      <c r="F531" s="34" t="s">
        <v>727</v>
      </c>
      <c r="G531" s="34" t="s">
        <v>729</v>
      </c>
      <c r="H531" s="34">
        <v>4860</v>
      </c>
      <c r="I531" s="34">
        <v>10</v>
      </c>
      <c r="J531" s="34">
        <v>6</v>
      </c>
    </row>
    <row r="532" spans="1:10">
      <c r="A532" s="34" t="s">
        <v>605</v>
      </c>
      <c r="B532" s="34" t="s">
        <v>9</v>
      </c>
      <c r="C532" s="34">
        <v>25</v>
      </c>
      <c r="D532" s="34" t="s">
        <v>16</v>
      </c>
      <c r="E532" s="34" t="s">
        <v>738</v>
      </c>
      <c r="F532" s="34" t="s">
        <v>726</v>
      </c>
      <c r="G532" s="34" t="s">
        <v>728</v>
      </c>
      <c r="H532" s="34">
        <v>4790</v>
      </c>
      <c r="I532" s="34">
        <v>6</v>
      </c>
      <c r="J532" s="34">
        <v>4</v>
      </c>
    </row>
    <row r="533" spans="1:10">
      <c r="A533" s="34" t="s">
        <v>606</v>
      </c>
      <c r="B533" s="34" t="s">
        <v>9</v>
      </c>
      <c r="C533" s="34">
        <v>25</v>
      </c>
      <c r="D533" s="34" t="s">
        <v>16</v>
      </c>
      <c r="E533" s="34" t="s">
        <v>738</v>
      </c>
      <c r="F533" s="34" t="s">
        <v>726</v>
      </c>
      <c r="G533" s="34" t="s">
        <v>729</v>
      </c>
      <c r="H533" s="34">
        <v>4350</v>
      </c>
      <c r="I533" s="34">
        <v>6</v>
      </c>
      <c r="J533" s="34">
        <v>6</v>
      </c>
    </row>
    <row r="534" spans="1:10">
      <c r="A534" s="34" t="s">
        <v>47</v>
      </c>
      <c r="B534" s="34" t="s">
        <v>9</v>
      </c>
      <c r="C534" s="34">
        <v>32</v>
      </c>
      <c r="D534" s="34" t="s">
        <v>10</v>
      </c>
      <c r="E534" s="34" t="s">
        <v>11</v>
      </c>
      <c r="F534" s="34" t="s">
        <v>727</v>
      </c>
      <c r="G534" s="34" t="s">
        <v>728</v>
      </c>
      <c r="H534" s="34">
        <v>3730</v>
      </c>
      <c r="I534" s="34">
        <v>8</v>
      </c>
      <c r="J534" s="34">
        <v>2</v>
      </c>
    </row>
    <row r="535" spans="1:10">
      <c r="A535" s="34" t="s">
        <v>286</v>
      </c>
      <c r="B535" s="34" t="s">
        <v>9</v>
      </c>
      <c r="C535" s="34">
        <v>32</v>
      </c>
      <c r="D535" s="34" t="s">
        <v>10</v>
      </c>
      <c r="E535" s="34" t="s">
        <v>11</v>
      </c>
      <c r="F535" s="34" t="s">
        <v>727</v>
      </c>
      <c r="G535" s="34" t="s">
        <v>729</v>
      </c>
      <c r="H535" s="34">
        <v>4970</v>
      </c>
      <c r="I535" s="34">
        <v>8</v>
      </c>
      <c r="J535" s="34">
        <v>4</v>
      </c>
    </row>
    <row r="536" spans="1:10">
      <c r="A536" s="34" t="s">
        <v>46</v>
      </c>
      <c r="B536" s="34" t="s">
        <v>9</v>
      </c>
      <c r="C536" s="34">
        <v>32</v>
      </c>
      <c r="D536" s="34" t="s">
        <v>10</v>
      </c>
      <c r="E536" s="34" t="s">
        <v>11</v>
      </c>
      <c r="F536" s="34" t="s">
        <v>726</v>
      </c>
      <c r="G536" s="34" t="s">
        <v>728</v>
      </c>
      <c r="H536" s="34">
        <v>3660</v>
      </c>
      <c r="I536" s="34">
        <v>8</v>
      </c>
      <c r="J536" s="34">
        <v>2</v>
      </c>
    </row>
    <row r="537" spans="1:10">
      <c r="A537" s="34" t="s">
        <v>287</v>
      </c>
      <c r="B537" s="34" t="s">
        <v>9</v>
      </c>
      <c r="C537" s="34">
        <v>32</v>
      </c>
      <c r="D537" s="34" t="s">
        <v>10</v>
      </c>
      <c r="E537" s="34" t="s">
        <v>11</v>
      </c>
      <c r="F537" s="34" t="s">
        <v>726</v>
      </c>
      <c r="G537" s="34" t="s">
        <v>729</v>
      </c>
      <c r="H537" s="34">
        <v>4410</v>
      </c>
      <c r="I537" s="34">
        <v>8</v>
      </c>
      <c r="J537" s="34">
        <v>4</v>
      </c>
    </row>
    <row r="538" spans="1:10">
      <c r="A538" s="34" t="s">
        <v>274</v>
      </c>
      <c r="B538" s="34" t="s">
        <v>9</v>
      </c>
      <c r="C538" s="34">
        <v>32</v>
      </c>
      <c r="D538" s="34" t="s">
        <v>10</v>
      </c>
      <c r="E538" s="34" t="s">
        <v>738</v>
      </c>
      <c r="F538" s="34" t="s">
        <v>727</v>
      </c>
      <c r="G538" s="34" t="s">
        <v>728</v>
      </c>
      <c r="H538" s="34">
        <v>6710</v>
      </c>
      <c r="I538" s="34">
        <v>8</v>
      </c>
      <c r="J538" s="34">
        <v>4</v>
      </c>
    </row>
    <row r="539" spans="1:10">
      <c r="A539" s="34" t="s">
        <v>275</v>
      </c>
      <c r="B539" s="34" t="s">
        <v>9</v>
      </c>
      <c r="C539" s="34">
        <v>32</v>
      </c>
      <c r="D539" s="34" t="s">
        <v>10</v>
      </c>
      <c r="E539" s="34" t="s">
        <v>738</v>
      </c>
      <c r="F539" s="34" t="s">
        <v>727</v>
      </c>
      <c r="G539" s="34" t="s">
        <v>729</v>
      </c>
      <c r="H539" s="34">
        <v>6970</v>
      </c>
      <c r="I539" s="34">
        <v>12</v>
      </c>
      <c r="J539" s="34">
        <v>6</v>
      </c>
    </row>
    <row r="540" spans="1:10">
      <c r="A540" s="34" t="s">
        <v>276</v>
      </c>
      <c r="B540" s="34" t="s">
        <v>9</v>
      </c>
      <c r="C540" s="34">
        <v>32</v>
      </c>
      <c r="D540" s="34" t="s">
        <v>10</v>
      </c>
      <c r="E540" s="34" t="s">
        <v>738</v>
      </c>
      <c r="F540" s="34" t="s">
        <v>726</v>
      </c>
      <c r="G540" s="34" t="s">
        <v>728</v>
      </c>
      <c r="H540" s="34">
        <v>7220</v>
      </c>
      <c r="I540" s="34">
        <v>10</v>
      </c>
      <c r="J540" s="34">
        <v>4</v>
      </c>
    </row>
    <row r="541" spans="1:10">
      <c r="A541" s="34" t="s">
        <v>277</v>
      </c>
      <c r="B541" s="34" t="s">
        <v>9</v>
      </c>
      <c r="C541" s="34">
        <v>32</v>
      </c>
      <c r="D541" s="34" t="s">
        <v>10</v>
      </c>
      <c r="E541" s="34" t="s">
        <v>738</v>
      </c>
      <c r="F541" s="34" t="s">
        <v>726</v>
      </c>
      <c r="G541" s="34" t="s">
        <v>729</v>
      </c>
      <c r="H541" s="34">
        <v>6200</v>
      </c>
      <c r="I541" s="34">
        <v>10</v>
      </c>
      <c r="J541" s="34">
        <v>8</v>
      </c>
    </row>
    <row r="542" spans="1:10">
      <c r="A542" s="34" t="s">
        <v>278</v>
      </c>
      <c r="B542" s="34" t="s">
        <v>9</v>
      </c>
      <c r="C542" s="34">
        <v>32</v>
      </c>
      <c r="D542" s="34" t="s">
        <v>16</v>
      </c>
      <c r="E542" s="34" t="s">
        <v>11</v>
      </c>
      <c r="F542" s="34" t="s">
        <v>727</v>
      </c>
      <c r="G542" s="34" t="s">
        <v>728</v>
      </c>
      <c r="H542" s="34">
        <v>4080</v>
      </c>
      <c r="I542" s="34">
        <v>8</v>
      </c>
      <c r="J542" s="34">
        <v>2</v>
      </c>
    </row>
    <row r="543" spans="1:10">
      <c r="A543" s="34" t="s">
        <v>279</v>
      </c>
      <c r="B543" s="34" t="s">
        <v>9</v>
      </c>
      <c r="C543" s="34">
        <v>32</v>
      </c>
      <c r="D543" s="34" t="s">
        <v>16</v>
      </c>
      <c r="E543" s="34" t="s">
        <v>11</v>
      </c>
      <c r="F543" s="34" t="s">
        <v>727</v>
      </c>
      <c r="G543" s="34" t="s">
        <v>729</v>
      </c>
      <c r="H543" s="34">
        <v>4040</v>
      </c>
      <c r="I543" s="34">
        <v>10</v>
      </c>
      <c r="J543" s="34">
        <v>4</v>
      </c>
    </row>
    <row r="544" spans="1:10">
      <c r="A544" s="34" t="s">
        <v>280</v>
      </c>
      <c r="B544" s="34" t="s">
        <v>9</v>
      </c>
      <c r="C544" s="34">
        <v>32</v>
      </c>
      <c r="D544" s="34" t="s">
        <v>16</v>
      </c>
      <c r="E544" s="34" t="s">
        <v>11</v>
      </c>
      <c r="F544" s="34" t="s">
        <v>726</v>
      </c>
      <c r="G544" s="34" t="s">
        <v>728</v>
      </c>
      <c r="H544" s="34">
        <v>3610</v>
      </c>
      <c r="I544" s="34">
        <v>8</v>
      </c>
      <c r="J544" s="34">
        <v>2</v>
      </c>
    </row>
    <row r="545" spans="1:10">
      <c r="A545" s="34" t="s">
        <v>281</v>
      </c>
      <c r="B545" s="34" t="s">
        <v>9</v>
      </c>
      <c r="C545" s="34">
        <v>32</v>
      </c>
      <c r="D545" s="34" t="s">
        <v>16</v>
      </c>
      <c r="E545" s="34" t="s">
        <v>11</v>
      </c>
      <c r="F545" s="34" t="s">
        <v>726</v>
      </c>
      <c r="G545" s="34" t="s">
        <v>729</v>
      </c>
      <c r="H545" s="34">
        <v>3840</v>
      </c>
      <c r="I545" s="34">
        <v>10</v>
      </c>
      <c r="J545" s="34">
        <v>4</v>
      </c>
    </row>
    <row r="546" spans="1:10">
      <c r="A546" s="34" t="s">
        <v>282</v>
      </c>
      <c r="B546" s="34" t="s">
        <v>9</v>
      </c>
      <c r="C546" s="34">
        <v>32</v>
      </c>
      <c r="D546" s="34" t="s">
        <v>16</v>
      </c>
      <c r="E546" s="34" t="s">
        <v>738</v>
      </c>
      <c r="F546" s="34" t="s">
        <v>727</v>
      </c>
      <c r="G546" s="34" t="s">
        <v>728</v>
      </c>
      <c r="H546" s="34">
        <v>6910</v>
      </c>
      <c r="I546" s="34">
        <v>8</v>
      </c>
      <c r="J546" s="34">
        <v>4</v>
      </c>
    </row>
    <row r="547" spans="1:10">
      <c r="A547" s="34" t="s">
        <v>283</v>
      </c>
      <c r="B547" s="34" t="s">
        <v>9</v>
      </c>
      <c r="C547" s="34">
        <v>32</v>
      </c>
      <c r="D547" s="34" t="s">
        <v>16</v>
      </c>
      <c r="E547" s="34" t="s">
        <v>738</v>
      </c>
      <c r="F547" s="34" t="s">
        <v>727</v>
      </c>
      <c r="G547" s="34" t="s">
        <v>729</v>
      </c>
      <c r="H547" s="34">
        <v>7160</v>
      </c>
      <c r="I547" s="34">
        <v>12</v>
      </c>
      <c r="J547" s="34">
        <v>6</v>
      </c>
    </row>
    <row r="548" spans="1:10">
      <c r="A548" s="34" t="s">
        <v>284</v>
      </c>
      <c r="B548" s="34" t="s">
        <v>9</v>
      </c>
      <c r="C548" s="34">
        <v>32</v>
      </c>
      <c r="D548" s="34" t="s">
        <v>16</v>
      </c>
      <c r="E548" s="34" t="s">
        <v>738</v>
      </c>
      <c r="F548" s="34" t="s">
        <v>726</v>
      </c>
      <c r="G548" s="34" t="s">
        <v>728</v>
      </c>
      <c r="H548" s="34">
        <v>6710</v>
      </c>
      <c r="I548" s="34">
        <v>8</v>
      </c>
      <c r="J548" s="34">
        <v>4</v>
      </c>
    </row>
    <row r="549" spans="1:10">
      <c r="A549" s="34" t="s">
        <v>285</v>
      </c>
      <c r="B549" s="34" t="s">
        <v>9</v>
      </c>
      <c r="C549" s="34">
        <v>32</v>
      </c>
      <c r="D549" s="34" t="s">
        <v>16</v>
      </c>
      <c r="E549" s="34" t="s">
        <v>738</v>
      </c>
      <c r="F549" s="34" t="s">
        <v>726</v>
      </c>
      <c r="G549" s="34" t="s">
        <v>729</v>
      </c>
      <c r="H549" s="34">
        <v>6380</v>
      </c>
      <c r="I549" s="34">
        <v>10</v>
      </c>
      <c r="J549" s="34">
        <v>8</v>
      </c>
    </row>
    <row r="550" spans="1:10">
      <c r="A550" s="34" t="s">
        <v>607</v>
      </c>
      <c r="B550" s="34" t="s">
        <v>9</v>
      </c>
      <c r="C550" s="34">
        <v>40</v>
      </c>
      <c r="D550" s="34" t="s">
        <v>10</v>
      </c>
      <c r="E550" s="34" t="s">
        <v>11</v>
      </c>
      <c r="F550" s="34" t="s">
        <v>727</v>
      </c>
      <c r="G550" s="34" t="s">
        <v>728</v>
      </c>
      <c r="H550" s="34">
        <v>5380</v>
      </c>
      <c r="I550" s="34">
        <v>8</v>
      </c>
      <c r="J550" s="34">
        <v>4</v>
      </c>
    </row>
    <row r="551" spans="1:10">
      <c r="A551" s="34" t="s">
        <v>608</v>
      </c>
      <c r="B551" s="34" t="s">
        <v>9</v>
      </c>
      <c r="C551" s="34">
        <v>40</v>
      </c>
      <c r="D551" s="34" t="s">
        <v>10</v>
      </c>
      <c r="E551" s="34" t="s">
        <v>11</v>
      </c>
      <c r="F551" s="34" t="s">
        <v>727</v>
      </c>
      <c r="G551" s="34" t="s">
        <v>729</v>
      </c>
      <c r="H551" s="34">
        <v>6800</v>
      </c>
      <c r="I551" s="34">
        <v>12</v>
      </c>
      <c r="J551" s="34">
        <v>6</v>
      </c>
    </row>
    <row r="552" spans="1:10">
      <c r="A552" s="34" t="s">
        <v>609</v>
      </c>
      <c r="B552" s="34" t="s">
        <v>9</v>
      </c>
      <c r="C552" s="34">
        <v>40</v>
      </c>
      <c r="D552" s="34" t="s">
        <v>10</v>
      </c>
      <c r="E552" s="34" t="s">
        <v>11</v>
      </c>
      <c r="F552" s="34" t="s">
        <v>726</v>
      </c>
      <c r="G552" s="34" t="s">
        <v>728</v>
      </c>
      <c r="H552" s="34">
        <v>5100</v>
      </c>
      <c r="I552" s="34">
        <v>10</v>
      </c>
      <c r="J552" s="34">
        <v>4</v>
      </c>
    </row>
    <row r="553" spans="1:10">
      <c r="A553" s="34" t="s">
        <v>610</v>
      </c>
      <c r="B553" s="34" t="s">
        <v>9</v>
      </c>
      <c r="C553" s="34">
        <v>40</v>
      </c>
      <c r="D553" s="34" t="s">
        <v>10</v>
      </c>
      <c r="E553" s="34" t="s">
        <v>11</v>
      </c>
      <c r="F553" s="34" t="s">
        <v>726</v>
      </c>
      <c r="G553" s="34" t="s">
        <v>729</v>
      </c>
      <c r="H553" s="34">
        <v>7340</v>
      </c>
      <c r="I553" s="34">
        <v>10</v>
      </c>
      <c r="J553" s="34">
        <v>6</v>
      </c>
    </row>
    <row r="554" spans="1:10">
      <c r="A554" s="34" t="s">
        <v>611</v>
      </c>
      <c r="B554" s="34" t="s">
        <v>9</v>
      </c>
      <c r="C554" s="34">
        <v>40</v>
      </c>
      <c r="D554" s="34" t="s">
        <v>10</v>
      </c>
      <c r="E554" s="34" t="s">
        <v>738</v>
      </c>
      <c r="F554" s="34" t="s">
        <v>727</v>
      </c>
      <c r="G554" s="34" t="s">
        <v>728</v>
      </c>
      <c r="H554" s="34">
        <v>9500</v>
      </c>
      <c r="I554" s="34">
        <v>10</v>
      </c>
      <c r="J554" s="34">
        <v>4</v>
      </c>
    </row>
    <row r="555" spans="1:10">
      <c r="A555" s="34" t="s">
        <v>612</v>
      </c>
      <c r="B555" s="34" t="s">
        <v>9</v>
      </c>
      <c r="C555" s="34">
        <v>40</v>
      </c>
      <c r="D555" s="34" t="s">
        <v>10</v>
      </c>
      <c r="E555" s="34" t="s">
        <v>738</v>
      </c>
      <c r="F555" s="34" t="s">
        <v>727</v>
      </c>
      <c r="G555" s="34" t="s">
        <v>729</v>
      </c>
      <c r="H555" s="34">
        <v>11170</v>
      </c>
      <c r="I555" s="34">
        <v>16</v>
      </c>
      <c r="J555" s="34">
        <v>10</v>
      </c>
    </row>
    <row r="556" spans="1:10">
      <c r="A556" s="34" t="s">
        <v>613</v>
      </c>
      <c r="B556" s="34" t="s">
        <v>9</v>
      </c>
      <c r="C556" s="34">
        <v>40</v>
      </c>
      <c r="D556" s="34" t="s">
        <v>10</v>
      </c>
      <c r="E556" s="34" t="s">
        <v>738</v>
      </c>
      <c r="F556" s="34" t="s">
        <v>726</v>
      </c>
      <c r="G556" s="34" t="s">
        <v>728</v>
      </c>
      <c r="H556" s="34">
        <v>10730</v>
      </c>
      <c r="I556" s="34">
        <v>12</v>
      </c>
      <c r="J556" s="34">
        <v>6</v>
      </c>
    </row>
    <row r="557" spans="1:10">
      <c r="A557" s="34" t="s">
        <v>614</v>
      </c>
      <c r="B557" s="34" t="s">
        <v>9</v>
      </c>
      <c r="C557" s="34">
        <v>40</v>
      </c>
      <c r="D557" s="34" t="s">
        <v>10</v>
      </c>
      <c r="E557" s="34" t="s">
        <v>738</v>
      </c>
      <c r="F557" s="34" t="s">
        <v>726</v>
      </c>
      <c r="G557" s="34" t="s">
        <v>729</v>
      </c>
      <c r="H557" s="34">
        <v>10300</v>
      </c>
      <c r="I557" s="34">
        <v>16</v>
      </c>
      <c r="J557" s="34">
        <v>10</v>
      </c>
    </row>
    <row r="558" spans="1:10">
      <c r="A558" s="34" t="s">
        <v>615</v>
      </c>
      <c r="B558" s="34" t="s">
        <v>9</v>
      </c>
      <c r="C558" s="34">
        <v>40</v>
      </c>
      <c r="D558" s="34" t="s">
        <v>16</v>
      </c>
      <c r="E558" s="34" t="s">
        <v>11</v>
      </c>
      <c r="F558" s="34" t="s">
        <v>727</v>
      </c>
      <c r="G558" s="34" t="s">
        <v>728</v>
      </c>
      <c r="H558" s="34">
        <v>5480</v>
      </c>
      <c r="I558" s="34">
        <v>8</v>
      </c>
      <c r="J558" s="34">
        <v>4</v>
      </c>
    </row>
    <row r="559" spans="1:10">
      <c r="A559" s="34" t="s">
        <v>616</v>
      </c>
      <c r="B559" s="34" t="s">
        <v>9</v>
      </c>
      <c r="C559" s="34">
        <v>40</v>
      </c>
      <c r="D559" s="34" t="s">
        <v>16</v>
      </c>
      <c r="E559" s="34" t="s">
        <v>11</v>
      </c>
      <c r="F559" s="34" t="s">
        <v>727</v>
      </c>
      <c r="G559" s="34" t="s">
        <v>729</v>
      </c>
      <c r="H559" s="34">
        <v>6420</v>
      </c>
      <c r="I559" s="34">
        <v>12</v>
      </c>
      <c r="J559" s="34">
        <v>6</v>
      </c>
    </row>
    <row r="560" spans="1:10">
      <c r="A560" s="34" t="s">
        <v>617</v>
      </c>
      <c r="B560" s="34" t="s">
        <v>9</v>
      </c>
      <c r="C560" s="34">
        <v>40</v>
      </c>
      <c r="D560" s="34" t="s">
        <v>16</v>
      </c>
      <c r="E560" s="34" t="s">
        <v>11</v>
      </c>
      <c r="F560" s="34" t="s">
        <v>726</v>
      </c>
      <c r="G560" s="34" t="s">
        <v>728</v>
      </c>
      <c r="H560" s="34">
        <v>5100</v>
      </c>
      <c r="I560" s="34">
        <v>10</v>
      </c>
      <c r="J560" s="34">
        <v>4</v>
      </c>
    </row>
    <row r="561" spans="1:10">
      <c r="A561" s="34" t="s">
        <v>618</v>
      </c>
      <c r="B561" s="34" t="s">
        <v>9</v>
      </c>
      <c r="C561" s="34">
        <v>40</v>
      </c>
      <c r="D561" s="34" t="s">
        <v>16</v>
      </c>
      <c r="E561" s="34" t="s">
        <v>11</v>
      </c>
      <c r="F561" s="34" t="s">
        <v>726</v>
      </c>
      <c r="G561" s="34" t="s">
        <v>729</v>
      </c>
      <c r="H561" s="34">
        <v>5900</v>
      </c>
      <c r="I561" s="34">
        <v>12</v>
      </c>
      <c r="J561" s="34">
        <v>6</v>
      </c>
    </row>
    <row r="562" spans="1:10">
      <c r="A562" s="34" t="s">
        <v>619</v>
      </c>
      <c r="B562" s="34" t="s">
        <v>9</v>
      </c>
      <c r="C562" s="34">
        <v>40</v>
      </c>
      <c r="D562" s="34" t="s">
        <v>16</v>
      </c>
      <c r="E562" s="34" t="s">
        <v>738</v>
      </c>
      <c r="F562" s="34" t="s">
        <v>727</v>
      </c>
      <c r="G562" s="34" t="s">
        <v>728</v>
      </c>
      <c r="H562" s="34">
        <v>9690</v>
      </c>
      <c r="I562" s="34">
        <v>10</v>
      </c>
      <c r="J562" s="34">
        <v>4</v>
      </c>
    </row>
    <row r="563" spans="1:10">
      <c r="A563" s="34" t="s">
        <v>620</v>
      </c>
      <c r="B563" s="34" t="s">
        <v>9</v>
      </c>
      <c r="C563" s="34">
        <v>40</v>
      </c>
      <c r="D563" s="34" t="s">
        <v>16</v>
      </c>
      <c r="E563" s="34" t="s">
        <v>738</v>
      </c>
      <c r="F563" s="34" t="s">
        <v>727</v>
      </c>
      <c r="G563" s="34" t="s">
        <v>729</v>
      </c>
      <c r="H563" s="34">
        <v>11250</v>
      </c>
      <c r="I563" s="34">
        <v>16</v>
      </c>
      <c r="J563" s="34">
        <v>10</v>
      </c>
    </row>
    <row r="564" spans="1:10">
      <c r="A564" s="34" t="s">
        <v>621</v>
      </c>
      <c r="B564" s="34" t="s">
        <v>9</v>
      </c>
      <c r="C564" s="34">
        <v>40</v>
      </c>
      <c r="D564" s="34" t="s">
        <v>16</v>
      </c>
      <c r="E564" s="34" t="s">
        <v>738</v>
      </c>
      <c r="F564" s="34" t="s">
        <v>726</v>
      </c>
      <c r="G564" s="34" t="s">
        <v>728</v>
      </c>
      <c r="H564" s="34">
        <v>9270</v>
      </c>
      <c r="I564" s="34">
        <v>12</v>
      </c>
      <c r="J564" s="34">
        <v>6</v>
      </c>
    </row>
    <row r="565" spans="1:10">
      <c r="A565" s="34" t="s">
        <v>622</v>
      </c>
      <c r="B565" s="34" t="s">
        <v>9</v>
      </c>
      <c r="C565" s="34">
        <v>40</v>
      </c>
      <c r="D565" s="34" t="s">
        <v>16</v>
      </c>
      <c r="E565" s="34" t="s">
        <v>738</v>
      </c>
      <c r="F565" s="34" t="s">
        <v>726</v>
      </c>
      <c r="G565" s="34" t="s">
        <v>729</v>
      </c>
      <c r="H565" s="34">
        <v>10380</v>
      </c>
      <c r="I565" s="34">
        <v>16</v>
      </c>
      <c r="J565" s="34">
        <v>10</v>
      </c>
    </row>
    <row r="566" spans="1:10">
      <c r="A566" s="34" t="s">
        <v>654</v>
      </c>
      <c r="B566" s="34" t="s">
        <v>9</v>
      </c>
      <c r="C566" s="34">
        <v>50</v>
      </c>
      <c r="D566" s="34" t="s">
        <v>10</v>
      </c>
      <c r="E566" s="34" t="s">
        <v>11</v>
      </c>
      <c r="F566" s="34" t="s">
        <v>727</v>
      </c>
      <c r="G566" s="34" t="s">
        <v>728</v>
      </c>
      <c r="H566" s="34">
        <v>5610</v>
      </c>
      <c r="I566" s="34">
        <v>10</v>
      </c>
      <c r="J566" s="34">
        <v>4</v>
      </c>
    </row>
    <row r="567" spans="1:10">
      <c r="A567" s="34" t="s">
        <v>656</v>
      </c>
      <c r="B567" s="34" t="s">
        <v>9</v>
      </c>
      <c r="C567" s="34">
        <v>50</v>
      </c>
      <c r="D567" s="34" t="s">
        <v>10</v>
      </c>
      <c r="E567" s="34" t="s">
        <v>11</v>
      </c>
      <c r="F567" s="34" t="s">
        <v>727</v>
      </c>
      <c r="G567" s="34" t="s">
        <v>729</v>
      </c>
      <c r="H567" s="34">
        <v>6870</v>
      </c>
      <c r="I567" s="34">
        <v>14</v>
      </c>
      <c r="J567" s="34">
        <v>10</v>
      </c>
    </row>
    <row r="568" spans="1:10">
      <c r="A568" s="34" t="s">
        <v>657</v>
      </c>
      <c r="B568" s="34" t="s">
        <v>9</v>
      </c>
      <c r="C568" s="34">
        <v>50</v>
      </c>
      <c r="D568" s="34" t="s">
        <v>10</v>
      </c>
      <c r="E568" s="34" t="s">
        <v>738</v>
      </c>
      <c r="F568" s="34" t="s">
        <v>727</v>
      </c>
      <c r="G568" s="34" t="s">
        <v>728</v>
      </c>
      <c r="H568" s="34">
        <v>9800</v>
      </c>
      <c r="I568" s="34">
        <v>12</v>
      </c>
      <c r="J568" s="34">
        <v>6</v>
      </c>
    </row>
    <row r="569" spans="1:10">
      <c r="A569" s="34" t="s">
        <v>658</v>
      </c>
      <c r="B569" s="34" t="s">
        <v>9</v>
      </c>
      <c r="C569" s="34">
        <v>50</v>
      </c>
      <c r="D569" s="34" t="s">
        <v>10</v>
      </c>
      <c r="E569" s="34" t="s">
        <v>738</v>
      </c>
      <c r="F569" s="34" t="s">
        <v>727</v>
      </c>
      <c r="G569" s="34" t="s">
        <v>729</v>
      </c>
      <c r="H569" s="34">
        <v>12370</v>
      </c>
      <c r="I569" s="34">
        <v>22</v>
      </c>
      <c r="J569" s="34">
        <v>16</v>
      </c>
    </row>
    <row r="570" spans="1:10">
      <c r="A570" s="34" t="s">
        <v>659</v>
      </c>
      <c r="B570" s="34" t="s">
        <v>9</v>
      </c>
      <c r="C570" s="34">
        <v>50</v>
      </c>
      <c r="D570" s="34" t="s">
        <v>16</v>
      </c>
      <c r="E570" s="34" t="s">
        <v>11</v>
      </c>
      <c r="F570" s="34" t="s">
        <v>727</v>
      </c>
      <c r="G570" s="34" t="s">
        <v>728</v>
      </c>
      <c r="H570" s="34">
        <v>5720</v>
      </c>
      <c r="I570" s="34">
        <v>10</v>
      </c>
      <c r="J570" s="34">
        <v>4</v>
      </c>
    </row>
    <row r="571" spans="1:10">
      <c r="A571" s="34" t="s">
        <v>660</v>
      </c>
      <c r="B571" s="34" t="s">
        <v>9</v>
      </c>
      <c r="C571" s="34">
        <v>50</v>
      </c>
      <c r="D571" s="34" t="s">
        <v>16</v>
      </c>
      <c r="E571" s="34" t="s">
        <v>11</v>
      </c>
      <c r="F571" s="34" t="s">
        <v>727</v>
      </c>
      <c r="G571" s="34" t="s">
        <v>729</v>
      </c>
      <c r="H571" s="34">
        <v>6810</v>
      </c>
      <c r="I571" s="34">
        <v>14</v>
      </c>
      <c r="J571" s="34">
        <v>10</v>
      </c>
    </row>
    <row r="572" spans="1:10">
      <c r="A572" s="34" t="s">
        <v>661</v>
      </c>
      <c r="B572" s="34" t="s">
        <v>9</v>
      </c>
      <c r="C572" s="34">
        <v>50</v>
      </c>
      <c r="D572" s="34" t="s">
        <v>16</v>
      </c>
      <c r="E572" s="34" t="s">
        <v>738</v>
      </c>
      <c r="F572" s="34" t="s">
        <v>727</v>
      </c>
      <c r="G572" s="34" t="s">
        <v>728</v>
      </c>
      <c r="H572" s="34">
        <v>10010</v>
      </c>
      <c r="I572" s="34">
        <v>12</v>
      </c>
      <c r="J572" s="34">
        <v>6</v>
      </c>
    </row>
    <row r="573" spans="1:10">
      <c r="A573" s="34" t="s">
        <v>662</v>
      </c>
      <c r="B573" s="34" t="s">
        <v>9</v>
      </c>
      <c r="C573" s="34">
        <v>50</v>
      </c>
      <c r="D573" s="34" t="s">
        <v>16</v>
      </c>
      <c r="E573" s="34" t="s">
        <v>738</v>
      </c>
      <c r="F573" s="34" t="s">
        <v>727</v>
      </c>
      <c r="G573" s="34" t="s">
        <v>729</v>
      </c>
      <c r="H573" s="34">
        <v>12250</v>
      </c>
      <c r="I573" s="34">
        <v>22</v>
      </c>
      <c r="J573" s="34">
        <v>16</v>
      </c>
    </row>
    <row r="574" spans="1:10">
      <c r="A574" s="34" t="s">
        <v>655</v>
      </c>
      <c r="B574" s="34" t="s">
        <v>9</v>
      </c>
      <c r="C574" s="34">
        <v>63</v>
      </c>
      <c r="D574" s="34" t="s">
        <v>10</v>
      </c>
      <c r="E574" s="34" t="s">
        <v>11</v>
      </c>
      <c r="F574" s="34" t="s">
        <v>727</v>
      </c>
      <c r="G574" s="34" t="s">
        <v>728</v>
      </c>
      <c r="H574" s="34">
        <v>6280</v>
      </c>
      <c r="I574" s="34">
        <v>10</v>
      </c>
      <c r="J574" s="34">
        <v>4</v>
      </c>
    </row>
    <row r="575" spans="1:10">
      <c r="A575" s="34" t="s">
        <v>663</v>
      </c>
      <c r="B575" s="34" t="s">
        <v>9</v>
      </c>
      <c r="C575" s="34">
        <v>63</v>
      </c>
      <c r="D575" s="34" t="s">
        <v>10</v>
      </c>
      <c r="E575" s="34" t="s">
        <v>11</v>
      </c>
      <c r="F575" s="34" t="s">
        <v>727</v>
      </c>
      <c r="G575" s="34" t="s">
        <v>729</v>
      </c>
      <c r="H575" s="34">
        <v>7610</v>
      </c>
      <c r="I575" s="34">
        <v>16</v>
      </c>
      <c r="J575" s="34">
        <v>10</v>
      </c>
    </row>
    <row r="576" spans="1:10">
      <c r="A576" s="34" t="s">
        <v>664</v>
      </c>
      <c r="B576" s="34" t="s">
        <v>9</v>
      </c>
      <c r="C576" s="34">
        <v>63</v>
      </c>
      <c r="D576" s="34" t="s">
        <v>10</v>
      </c>
      <c r="E576" s="34" t="s">
        <v>738</v>
      </c>
      <c r="F576" s="34" t="s">
        <v>727</v>
      </c>
      <c r="G576" s="34" t="s">
        <v>728</v>
      </c>
      <c r="H576" s="34">
        <v>11040</v>
      </c>
      <c r="I576" s="34">
        <v>12</v>
      </c>
      <c r="J576" s="34">
        <v>6</v>
      </c>
    </row>
    <row r="577" spans="1:10">
      <c r="A577" s="34" t="s">
        <v>665</v>
      </c>
      <c r="B577" s="34" t="s">
        <v>9</v>
      </c>
      <c r="C577" s="34">
        <v>63</v>
      </c>
      <c r="D577" s="34" t="s">
        <v>10</v>
      </c>
      <c r="E577" s="34" t="s">
        <v>738</v>
      </c>
      <c r="F577" s="34" t="s">
        <v>727</v>
      </c>
      <c r="G577" s="34" t="s">
        <v>729</v>
      </c>
      <c r="H577" s="34">
        <v>13760</v>
      </c>
      <c r="I577" s="34">
        <v>24</v>
      </c>
      <c r="J577" s="34">
        <v>16</v>
      </c>
    </row>
    <row r="578" spans="1:10">
      <c r="A578" s="34" t="s">
        <v>666</v>
      </c>
      <c r="B578" s="34" t="s">
        <v>9</v>
      </c>
      <c r="C578" s="34">
        <v>63</v>
      </c>
      <c r="D578" s="34" t="s">
        <v>16</v>
      </c>
      <c r="E578" s="34" t="s">
        <v>11</v>
      </c>
      <c r="F578" s="34" t="s">
        <v>727</v>
      </c>
      <c r="G578" s="34" t="s">
        <v>728</v>
      </c>
      <c r="H578" s="34">
        <v>6390</v>
      </c>
      <c r="I578" s="34">
        <v>10</v>
      </c>
      <c r="J578" s="34">
        <v>4</v>
      </c>
    </row>
    <row r="579" spans="1:10">
      <c r="A579" s="34" t="s">
        <v>667</v>
      </c>
      <c r="B579" s="34" t="s">
        <v>9</v>
      </c>
      <c r="C579" s="34">
        <v>63</v>
      </c>
      <c r="D579" s="34" t="s">
        <v>16</v>
      </c>
      <c r="E579" s="34" t="s">
        <v>11</v>
      </c>
      <c r="F579" s="34" t="s">
        <v>727</v>
      </c>
      <c r="G579" s="34" t="s">
        <v>729</v>
      </c>
      <c r="H579" s="34">
        <v>7560</v>
      </c>
      <c r="I579" s="34">
        <v>16</v>
      </c>
      <c r="J579" s="34">
        <v>10</v>
      </c>
    </row>
    <row r="580" spans="1:10">
      <c r="A580" s="34" t="s">
        <v>668</v>
      </c>
      <c r="B580" s="34" t="s">
        <v>9</v>
      </c>
      <c r="C580" s="34">
        <v>63</v>
      </c>
      <c r="D580" s="34" t="s">
        <v>16</v>
      </c>
      <c r="E580" s="34" t="s">
        <v>738</v>
      </c>
      <c r="F580" s="34" t="s">
        <v>727</v>
      </c>
      <c r="G580" s="34" t="s">
        <v>728</v>
      </c>
      <c r="H580" s="34">
        <v>11260</v>
      </c>
      <c r="I580" s="34">
        <v>12</v>
      </c>
      <c r="J580" s="34">
        <v>6</v>
      </c>
    </row>
    <row r="581" spans="1:10">
      <c r="A581" s="34" t="s">
        <v>669</v>
      </c>
      <c r="B581" s="34" t="s">
        <v>9</v>
      </c>
      <c r="C581" s="34">
        <v>63</v>
      </c>
      <c r="D581" s="34" t="s">
        <v>16</v>
      </c>
      <c r="E581" s="34" t="s">
        <v>738</v>
      </c>
      <c r="F581" s="34" t="s">
        <v>727</v>
      </c>
      <c r="G581" s="34" t="s">
        <v>729</v>
      </c>
      <c r="H581" s="34">
        <v>13660</v>
      </c>
      <c r="I581" s="34">
        <v>24</v>
      </c>
      <c r="J581" s="34">
        <v>16</v>
      </c>
    </row>
    <row r="582" spans="1:10">
      <c r="A582" s="34" t="s">
        <v>316</v>
      </c>
      <c r="B582" s="34" t="s">
        <v>17</v>
      </c>
      <c r="C582" s="34">
        <v>16</v>
      </c>
      <c r="D582" s="34" t="s">
        <v>10</v>
      </c>
      <c r="E582" s="34" t="s">
        <v>11</v>
      </c>
      <c r="F582" s="34" t="s">
        <v>726</v>
      </c>
      <c r="G582" s="34" t="s">
        <v>728</v>
      </c>
      <c r="H582" s="34">
        <v>2160</v>
      </c>
      <c r="I582" s="34">
        <v>4</v>
      </c>
      <c r="J582" s="34">
        <v>2</v>
      </c>
    </row>
    <row r="583" spans="1:10">
      <c r="A583" s="34" t="s">
        <v>288</v>
      </c>
      <c r="B583" s="34" t="s">
        <v>17</v>
      </c>
      <c r="C583" s="34">
        <v>16</v>
      </c>
      <c r="D583" s="34" t="s">
        <v>10</v>
      </c>
      <c r="E583" s="34" t="s">
        <v>11</v>
      </c>
      <c r="F583" s="34" t="s">
        <v>726</v>
      </c>
      <c r="G583" s="34" t="s">
        <v>729</v>
      </c>
      <c r="H583" s="34">
        <v>2760</v>
      </c>
      <c r="I583" s="34">
        <v>6</v>
      </c>
      <c r="J583" s="34">
        <v>4</v>
      </c>
    </row>
    <row r="584" spans="1:10">
      <c r="A584" s="34" t="s">
        <v>317</v>
      </c>
      <c r="B584" s="34" t="s">
        <v>17</v>
      </c>
      <c r="C584" s="34">
        <v>16</v>
      </c>
      <c r="D584" s="34" t="s">
        <v>10</v>
      </c>
      <c r="E584" s="34" t="s">
        <v>738</v>
      </c>
      <c r="F584" s="34" t="s">
        <v>726</v>
      </c>
      <c r="G584" s="34" t="s">
        <v>728</v>
      </c>
      <c r="H584" s="34">
        <v>3360</v>
      </c>
      <c r="I584" s="34">
        <v>4</v>
      </c>
      <c r="J584" s="34">
        <v>2</v>
      </c>
    </row>
    <row r="585" spans="1:10">
      <c r="A585" s="34" t="s">
        <v>289</v>
      </c>
      <c r="B585" s="34" t="s">
        <v>17</v>
      </c>
      <c r="C585" s="34">
        <v>16</v>
      </c>
      <c r="D585" s="34" t="s">
        <v>10</v>
      </c>
      <c r="E585" s="34" t="s">
        <v>738</v>
      </c>
      <c r="F585" s="34" t="s">
        <v>726</v>
      </c>
      <c r="G585" s="34" t="s">
        <v>729</v>
      </c>
      <c r="H585" s="34">
        <v>4290</v>
      </c>
      <c r="I585" s="34">
        <v>6</v>
      </c>
      <c r="J585" s="34">
        <v>4</v>
      </c>
    </row>
    <row r="586" spans="1:10">
      <c r="A586" s="34" t="s">
        <v>318</v>
      </c>
      <c r="B586" s="34" t="s">
        <v>17</v>
      </c>
      <c r="C586" s="34">
        <v>20</v>
      </c>
      <c r="D586" s="34" t="s">
        <v>10</v>
      </c>
      <c r="E586" s="34" t="s">
        <v>11</v>
      </c>
      <c r="F586" s="34" t="s">
        <v>726</v>
      </c>
      <c r="G586" s="34" t="s">
        <v>728</v>
      </c>
      <c r="H586" s="34">
        <v>2230</v>
      </c>
      <c r="I586" s="34">
        <v>4</v>
      </c>
      <c r="J586" s="34">
        <v>2</v>
      </c>
    </row>
    <row r="587" spans="1:10">
      <c r="A587" s="34" t="s">
        <v>290</v>
      </c>
      <c r="B587" s="34" t="s">
        <v>17</v>
      </c>
      <c r="C587" s="34">
        <v>20</v>
      </c>
      <c r="D587" s="34" t="s">
        <v>10</v>
      </c>
      <c r="E587" s="34" t="s">
        <v>11</v>
      </c>
      <c r="F587" s="34" t="s">
        <v>726</v>
      </c>
      <c r="G587" s="34" t="s">
        <v>729</v>
      </c>
      <c r="H587" s="34">
        <v>2530</v>
      </c>
      <c r="I587" s="34">
        <v>4</v>
      </c>
      <c r="J587" s="34">
        <v>2</v>
      </c>
    </row>
    <row r="588" spans="1:10">
      <c r="A588" s="34" t="s">
        <v>319</v>
      </c>
      <c r="B588" s="34" t="s">
        <v>17</v>
      </c>
      <c r="C588" s="34">
        <v>20</v>
      </c>
      <c r="D588" s="34" t="s">
        <v>10</v>
      </c>
      <c r="E588" s="34" t="s">
        <v>738</v>
      </c>
      <c r="F588" s="34" t="s">
        <v>726</v>
      </c>
      <c r="G588" s="34" t="s">
        <v>728</v>
      </c>
      <c r="H588" s="34">
        <v>3520</v>
      </c>
      <c r="I588" s="34">
        <v>4</v>
      </c>
      <c r="J588" s="34">
        <v>2</v>
      </c>
    </row>
    <row r="589" spans="1:10">
      <c r="A589" s="34" t="s">
        <v>291</v>
      </c>
      <c r="B589" s="34" t="s">
        <v>17</v>
      </c>
      <c r="C589" s="34">
        <v>20</v>
      </c>
      <c r="D589" s="34" t="s">
        <v>10</v>
      </c>
      <c r="E589" s="34" t="s">
        <v>738</v>
      </c>
      <c r="F589" s="34" t="s">
        <v>726</v>
      </c>
      <c r="G589" s="34" t="s">
        <v>729</v>
      </c>
      <c r="H589" s="34">
        <v>3990</v>
      </c>
      <c r="I589" s="34">
        <v>4</v>
      </c>
      <c r="J589" s="34">
        <v>4</v>
      </c>
    </row>
    <row r="590" spans="1:10">
      <c r="A590" s="34" t="s">
        <v>320</v>
      </c>
      <c r="B590" s="34" t="s">
        <v>17</v>
      </c>
      <c r="C590" s="34">
        <v>20</v>
      </c>
      <c r="D590" s="34" t="s">
        <v>16</v>
      </c>
      <c r="E590" s="34" t="s">
        <v>11</v>
      </c>
      <c r="F590" s="34" t="s">
        <v>726</v>
      </c>
      <c r="G590" s="34" t="s">
        <v>728</v>
      </c>
      <c r="H590" s="34">
        <v>2330</v>
      </c>
      <c r="I590" s="34">
        <v>4</v>
      </c>
      <c r="J590" s="34">
        <v>2</v>
      </c>
    </row>
    <row r="591" spans="1:10">
      <c r="A591" s="34" t="s">
        <v>292</v>
      </c>
      <c r="B591" s="34" t="s">
        <v>17</v>
      </c>
      <c r="C591" s="34">
        <v>20</v>
      </c>
      <c r="D591" s="34" t="s">
        <v>16</v>
      </c>
      <c r="E591" s="34" t="s">
        <v>11</v>
      </c>
      <c r="F591" s="34" t="s">
        <v>726</v>
      </c>
      <c r="G591" s="34" t="s">
        <v>729</v>
      </c>
      <c r="H591" s="34">
        <v>2640</v>
      </c>
      <c r="I591" s="34">
        <v>4</v>
      </c>
      <c r="J591" s="34">
        <v>2</v>
      </c>
    </row>
    <row r="592" spans="1:10">
      <c r="A592" s="34" t="s">
        <v>321</v>
      </c>
      <c r="B592" s="34" t="s">
        <v>17</v>
      </c>
      <c r="C592" s="34">
        <v>20</v>
      </c>
      <c r="D592" s="34" t="s">
        <v>16</v>
      </c>
      <c r="E592" s="34" t="s">
        <v>738</v>
      </c>
      <c r="F592" s="34" t="s">
        <v>726</v>
      </c>
      <c r="G592" s="34" t="s">
        <v>728</v>
      </c>
      <c r="H592" s="34">
        <v>3730</v>
      </c>
      <c r="I592" s="34">
        <v>4</v>
      </c>
      <c r="J592" s="34">
        <v>2</v>
      </c>
    </row>
    <row r="593" spans="1:10">
      <c r="A593" s="34" t="s">
        <v>293</v>
      </c>
      <c r="B593" s="34" t="s">
        <v>17</v>
      </c>
      <c r="C593" s="34">
        <v>20</v>
      </c>
      <c r="D593" s="34" t="s">
        <v>16</v>
      </c>
      <c r="E593" s="34" t="s">
        <v>738</v>
      </c>
      <c r="F593" s="34" t="s">
        <v>726</v>
      </c>
      <c r="G593" s="34" t="s">
        <v>729</v>
      </c>
      <c r="H593" s="34">
        <v>4210</v>
      </c>
      <c r="I593" s="34">
        <v>4</v>
      </c>
      <c r="J593" s="34">
        <v>4</v>
      </c>
    </row>
    <row r="594" spans="1:10">
      <c r="A594" s="34" t="s">
        <v>35</v>
      </c>
      <c r="B594" s="34" t="s">
        <v>17</v>
      </c>
      <c r="C594" s="34">
        <v>25</v>
      </c>
      <c r="D594" s="34" t="s">
        <v>10</v>
      </c>
      <c r="E594" s="34" t="s">
        <v>11</v>
      </c>
      <c r="F594" s="34" t="s">
        <v>726</v>
      </c>
      <c r="G594" s="34" t="s">
        <v>728</v>
      </c>
      <c r="H594" s="34">
        <v>2620</v>
      </c>
      <c r="I594" s="34">
        <v>4</v>
      </c>
      <c r="J594" s="34">
        <v>4</v>
      </c>
    </row>
    <row r="595" spans="1:10">
      <c r="A595" s="34" t="s">
        <v>294</v>
      </c>
      <c r="B595" s="34" t="s">
        <v>17</v>
      </c>
      <c r="C595" s="34">
        <v>25</v>
      </c>
      <c r="D595" s="34" t="s">
        <v>10</v>
      </c>
      <c r="E595" s="34" t="s">
        <v>11</v>
      </c>
      <c r="F595" s="34" t="s">
        <v>726</v>
      </c>
      <c r="G595" s="34" t="s">
        <v>729</v>
      </c>
      <c r="H595" s="34">
        <v>3040</v>
      </c>
      <c r="I595" s="34">
        <v>6</v>
      </c>
      <c r="J595" s="34">
        <v>4</v>
      </c>
    </row>
    <row r="596" spans="1:10">
      <c r="A596" s="34" t="s">
        <v>295</v>
      </c>
      <c r="B596" s="34" t="s">
        <v>17</v>
      </c>
      <c r="C596" s="34">
        <v>25</v>
      </c>
      <c r="D596" s="34" t="s">
        <v>10</v>
      </c>
      <c r="E596" s="34" t="s">
        <v>738</v>
      </c>
      <c r="F596" s="34" t="s">
        <v>726</v>
      </c>
      <c r="G596" s="34" t="s">
        <v>728</v>
      </c>
      <c r="H596" s="34">
        <v>4360</v>
      </c>
      <c r="I596" s="34">
        <v>6</v>
      </c>
      <c r="J596" s="34">
        <v>4</v>
      </c>
    </row>
    <row r="597" spans="1:10">
      <c r="A597" s="34" t="s">
        <v>296</v>
      </c>
      <c r="B597" s="34" t="s">
        <v>17</v>
      </c>
      <c r="C597" s="34">
        <v>25</v>
      </c>
      <c r="D597" s="34" t="s">
        <v>10</v>
      </c>
      <c r="E597" s="34" t="s">
        <v>738</v>
      </c>
      <c r="F597" s="34" t="s">
        <v>726</v>
      </c>
      <c r="G597" s="34" t="s">
        <v>729</v>
      </c>
      <c r="H597" s="34">
        <v>5010</v>
      </c>
      <c r="I597" s="34">
        <v>8</v>
      </c>
      <c r="J597" s="34">
        <v>6</v>
      </c>
    </row>
    <row r="598" spans="1:10">
      <c r="A598" s="34" t="s">
        <v>297</v>
      </c>
      <c r="B598" s="34" t="s">
        <v>17</v>
      </c>
      <c r="C598" s="34">
        <v>25</v>
      </c>
      <c r="D598" s="34" t="s">
        <v>16</v>
      </c>
      <c r="E598" s="34" t="s">
        <v>11</v>
      </c>
      <c r="F598" s="34" t="s">
        <v>726</v>
      </c>
      <c r="G598" s="34" t="s">
        <v>728</v>
      </c>
      <c r="H598" s="34">
        <v>2720</v>
      </c>
      <c r="I598" s="34">
        <v>4</v>
      </c>
      <c r="J598" s="34">
        <v>4</v>
      </c>
    </row>
    <row r="599" spans="1:10">
      <c r="A599" s="34" t="s">
        <v>298</v>
      </c>
      <c r="B599" s="34" t="s">
        <v>17</v>
      </c>
      <c r="C599" s="34">
        <v>25</v>
      </c>
      <c r="D599" s="34" t="s">
        <v>16</v>
      </c>
      <c r="E599" s="34" t="s">
        <v>11</v>
      </c>
      <c r="F599" s="34" t="s">
        <v>726</v>
      </c>
      <c r="G599" s="34" t="s">
        <v>729</v>
      </c>
      <c r="H599" s="34">
        <v>3150</v>
      </c>
      <c r="I599" s="34">
        <v>6</v>
      </c>
      <c r="J599" s="34">
        <v>4</v>
      </c>
    </row>
    <row r="600" spans="1:10">
      <c r="A600" s="34" t="s">
        <v>299</v>
      </c>
      <c r="B600" s="34" t="s">
        <v>17</v>
      </c>
      <c r="C600" s="34">
        <v>25</v>
      </c>
      <c r="D600" s="34" t="s">
        <v>16</v>
      </c>
      <c r="E600" s="34" t="s">
        <v>738</v>
      </c>
      <c r="F600" s="34" t="s">
        <v>726</v>
      </c>
      <c r="G600" s="34" t="s">
        <v>728</v>
      </c>
      <c r="H600" s="34">
        <v>4560</v>
      </c>
      <c r="I600" s="34">
        <v>6</v>
      </c>
      <c r="J600" s="34">
        <v>4</v>
      </c>
    </row>
    <row r="601" spans="1:10">
      <c r="A601" s="34" t="s">
        <v>300</v>
      </c>
      <c r="B601" s="34" t="s">
        <v>17</v>
      </c>
      <c r="C601" s="34">
        <v>25</v>
      </c>
      <c r="D601" s="34" t="s">
        <v>16</v>
      </c>
      <c r="E601" s="34" t="s">
        <v>738</v>
      </c>
      <c r="F601" s="34" t="s">
        <v>726</v>
      </c>
      <c r="G601" s="34" t="s">
        <v>729</v>
      </c>
      <c r="H601" s="34">
        <v>5230</v>
      </c>
      <c r="I601" s="34">
        <v>8</v>
      </c>
      <c r="J601" s="34">
        <v>6</v>
      </c>
    </row>
    <row r="602" spans="1:10">
      <c r="A602" s="34" t="s">
        <v>36</v>
      </c>
      <c r="B602" s="34" t="s">
        <v>17</v>
      </c>
      <c r="C602" s="34">
        <v>32</v>
      </c>
      <c r="D602" s="34" t="s">
        <v>10</v>
      </c>
      <c r="E602" s="34" t="s">
        <v>11</v>
      </c>
      <c r="F602" s="34" t="s">
        <v>726</v>
      </c>
      <c r="G602" s="34" t="s">
        <v>728</v>
      </c>
      <c r="H602" s="34">
        <v>3480</v>
      </c>
      <c r="I602" s="34">
        <v>4</v>
      </c>
      <c r="J602" s="34">
        <v>2</v>
      </c>
    </row>
    <row r="603" spans="1:10">
      <c r="A603" s="34" t="s">
        <v>301</v>
      </c>
      <c r="B603" s="34" t="s">
        <v>17</v>
      </c>
      <c r="C603" s="34">
        <v>32</v>
      </c>
      <c r="D603" s="34" t="s">
        <v>10</v>
      </c>
      <c r="E603" s="34" t="s">
        <v>11</v>
      </c>
      <c r="F603" s="34" t="s">
        <v>726</v>
      </c>
      <c r="G603" s="34" t="s">
        <v>729</v>
      </c>
      <c r="H603" s="34">
        <v>4020</v>
      </c>
      <c r="I603" s="34">
        <v>6</v>
      </c>
      <c r="J603" s="34">
        <v>4</v>
      </c>
    </row>
    <row r="604" spans="1:10">
      <c r="A604" s="34" t="s">
        <v>302</v>
      </c>
      <c r="B604" s="34" t="s">
        <v>17</v>
      </c>
      <c r="C604" s="34">
        <v>32</v>
      </c>
      <c r="D604" s="34" t="s">
        <v>10</v>
      </c>
      <c r="E604" s="34" t="s">
        <v>738</v>
      </c>
      <c r="F604" s="34" t="s">
        <v>726</v>
      </c>
      <c r="G604" s="34" t="s">
        <v>728</v>
      </c>
      <c r="H604" s="34">
        <v>5830</v>
      </c>
      <c r="I604" s="34">
        <v>6</v>
      </c>
      <c r="J604" s="34">
        <v>4</v>
      </c>
    </row>
    <row r="605" spans="1:10">
      <c r="A605" s="34" t="s">
        <v>303</v>
      </c>
      <c r="B605" s="34" t="s">
        <v>17</v>
      </c>
      <c r="C605" s="34">
        <v>32</v>
      </c>
      <c r="D605" s="34" t="s">
        <v>10</v>
      </c>
      <c r="E605" s="34" t="s">
        <v>738</v>
      </c>
      <c r="F605" s="34" t="s">
        <v>726</v>
      </c>
      <c r="G605" s="34" t="s">
        <v>729</v>
      </c>
      <c r="H605" s="34">
        <v>6900</v>
      </c>
      <c r="I605" s="34">
        <v>10</v>
      </c>
      <c r="J605" s="34">
        <v>8</v>
      </c>
    </row>
    <row r="606" spans="1:10">
      <c r="A606" s="34" t="s">
        <v>304</v>
      </c>
      <c r="B606" s="34" t="s">
        <v>17</v>
      </c>
      <c r="C606" s="34">
        <v>32</v>
      </c>
      <c r="D606" s="34" t="s">
        <v>16</v>
      </c>
      <c r="E606" s="34" t="s">
        <v>11</v>
      </c>
      <c r="F606" s="34" t="s">
        <v>726</v>
      </c>
      <c r="G606" s="34" t="s">
        <v>728</v>
      </c>
      <c r="H606" s="34">
        <v>3600</v>
      </c>
      <c r="I606" s="34">
        <v>4</v>
      </c>
      <c r="J606" s="34">
        <v>2</v>
      </c>
    </row>
    <row r="607" spans="1:10">
      <c r="A607" s="34" t="s">
        <v>305</v>
      </c>
      <c r="B607" s="34" t="s">
        <v>17</v>
      </c>
      <c r="C607" s="34">
        <v>32</v>
      </c>
      <c r="D607" s="34" t="s">
        <v>16</v>
      </c>
      <c r="E607" s="34" t="s">
        <v>11</v>
      </c>
      <c r="F607" s="34" t="s">
        <v>726</v>
      </c>
      <c r="G607" s="34" t="s">
        <v>729</v>
      </c>
      <c r="H607" s="34">
        <v>4160</v>
      </c>
      <c r="I607" s="34">
        <v>6</v>
      </c>
      <c r="J607" s="34">
        <v>4</v>
      </c>
    </row>
    <row r="608" spans="1:10">
      <c r="A608" s="34" t="s">
        <v>306</v>
      </c>
      <c r="B608" s="34" t="s">
        <v>17</v>
      </c>
      <c r="C608" s="34">
        <v>32</v>
      </c>
      <c r="D608" s="34" t="s">
        <v>16</v>
      </c>
      <c r="E608" s="34" t="s">
        <v>738</v>
      </c>
      <c r="F608" s="34" t="s">
        <v>726</v>
      </c>
      <c r="G608" s="34" t="s">
        <v>728</v>
      </c>
      <c r="H608" s="34">
        <v>6090</v>
      </c>
      <c r="I608" s="34">
        <v>6</v>
      </c>
      <c r="J608" s="34">
        <v>4</v>
      </c>
    </row>
    <row r="609" spans="1:12">
      <c r="A609" s="34" t="s">
        <v>307</v>
      </c>
      <c r="B609" s="34" t="s">
        <v>17</v>
      </c>
      <c r="C609" s="34">
        <v>32</v>
      </c>
      <c r="D609" s="34" t="s">
        <v>16</v>
      </c>
      <c r="E609" s="34" t="s">
        <v>738</v>
      </c>
      <c r="F609" s="34" t="s">
        <v>726</v>
      </c>
      <c r="G609" s="34" t="s">
        <v>729</v>
      </c>
      <c r="H609" s="34">
        <v>7170</v>
      </c>
      <c r="I609" s="34">
        <v>10</v>
      </c>
      <c r="J609" s="34">
        <v>8</v>
      </c>
    </row>
    <row r="610" spans="1:12">
      <c r="A610" s="34" t="s">
        <v>308</v>
      </c>
      <c r="B610" s="34" t="s">
        <v>17</v>
      </c>
      <c r="C610" s="34">
        <v>40</v>
      </c>
      <c r="D610" s="34" t="s">
        <v>10</v>
      </c>
      <c r="E610" s="34" t="s">
        <v>11</v>
      </c>
      <c r="F610" s="34" t="s">
        <v>726</v>
      </c>
      <c r="G610" s="34" t="s">
        <v>728</v>
      </c>
      <c r="H610" s="34">
        <v>3590</v>
      </c>
      <c r="I610" s="34">
        <v>6</v>
      </c>
      <c r="J610" s="34">
        <v>4</v>
      </c>
    </row>
    <row r="611" spans="1:12">
      <c r="A611" s="34" t="s">
        <v>309</v>
      </c>
      <c r="B611" s="34" t="s">
        <v>17</v>
      </c>
      <c r="C611" s="34">
        <v>40</v>
      </c>
      <c r="D611" s="34" t="s">
        <v>10</v>
      </c>
      <c r="E611" s="34" t="s">
        <v>11</v>
      </c>
      <c r="F611" s="34" t="s">
        <v>726</v>
      </c>
      <c r="G611" s="34" t="s">
        <v>729</v>
      </c>
      <c r="H611" s="34">
        <v>4200</v>
      </c>
      <c r="I611" s="34">
        <v>8</v>
      </c>
      <c r="J611" s="34">
        <v>6</v>
      </c>
    </row>
    <row r="612" spans="1:12">
      <c r="A612" s="34" t="s">
        <v>310</v>
      </c>
      <c r="B612" s="34" t="s">
        <v>17</v>
      </c>
      <c r="C612" s="34">
        <v>40</v>
      </c>
      <c r="D612" s="34" t="s">
        <v>10</v>
      </c>
      <c r="E612" s="34" t="s">
        <v>738</v>
      </c>
      <c r="F612" s="34" t="s">
        <v>726</v>
      </c>
      <c r="G612" s="34" t="s">
        <v>728</v>
      </c>
      <c r="H612" s="34">
        <v>5940</v>
      </c>
      <c r="I612" s="34">
        <v>8</v>
      </c>
      <c r="J612" s="34">
        <v>6</v>
      </c>
    </row>
    <row r="613" spans="1:12">
      <c r="A613" s="34" t="s">
        <v>311</v>
      </c>
      <c r="B613" s="34" t="s">
        <v>17</v>
      </c>
      <c r="C613" s="34">
        <v>40</v>
      </c>
      <c r="D613" s="34" t="s">
        <v>10</v>
      </c>
      <c r="E613" s="34" t="s">
        <v>738</v>
      </c>
      <c r="F613" s="34" t="s">
        <v>726</v>
      </c>
      <c r="G613" s="34" t="s">
        <v>729</v>
      </c>
      <c r="H613" s="34">
        <v>7270</v>
      </c>
      <c r="I613" s="34">
        <v>14</v>
      </c>
      <c r="J613" s="34">
        <v>12</v>
      </c>
    </row>
    <row r="614" spans="1:12">
      <c r="A614" s="34" t="s">
        <v>312</v>
      </c>
      <c r="B614" s="34" t="s">
        <v>17</v>
      </c>
      <c r="C614" s="34">
        <v>40</v>
      </c>
      <c r="D614" s="34" t="s">
        <v>16</v>
      </c>
      <c r="E614" s="34" t="s">
        <v>11</v>
      </c>
      <c r="F614" s="34" t="s">
        <v>726</v>
      </c>
      <c r="G614" s="34" t="s">
        <v>728</v>
      </c>
      <c r="H614" s="34">
        <v>3710</v>
      </c>
      <c r="I614" s="34">
        <v>6</v>
      </c>
      <c r="J614" s="34">
        <v>4</v>
      </c>
    </row>
    <row r="615" spans="1:12">
      <c r="A615" s="34" t="s">
        <v>313</v>
      </c>
      <c r="B615" s="34" t="s">
        <v>17</v>
      </c>
      <c r="C615" s="34">
        <v>40</v>
      </c>
      <c r="D615" s="34" t="s">
        <v>16</v>
      </c>
      <c r="E615" s="34" t="s">
        <v>11</v>
      </c>
      <c r="F615" s="34" t="s">
        <v>726</v>
      </c>
      <c r="G615" s="34" t="s">
        <v>729</v>
      </c>
      <c r="H615" s="34">
        <v>4320</v>
      </c>
      <c r="I615" s="34">
        <v>8</v>
      </c>
      <c r="J615" s="34">
        <v>6</v>
      </c>
    </row>
    <row r="616" spans="1:12">
      <c r="A616" s="34" t="s">
        <v>314</v>
      </c>
      <c r="B616" s="34" t="s">
        <v>17</v>
      </c>
      <c r="C616" s="34">
        <v>40</v>
      </c>
      <c r="D616" s="34" t="s">
        <v>16</v>
      </c>
      <c r="E616" s="34" t="s">
        <v>738</v>
      </c>
      <c r="F616" s="34" t="s">
        <v>726</v>
      </c>
      <c r="G616" s="34" t="s">
        <v>728</v>
      </c>
      <c r="H616" s="34">
        <v>6200</v>
      </c>
      <c r="I616" s="34">
        <v>8</v>
      </c>
      <c r="J616" s="34">
        <v>6</v>
      </c>
    </row>
    <row r="617" spans="1:12">
      <c r="A617" s="34" t="s">
        <v>315</v>
      </c>
      <c r="B617" s="34" t="s">
        <v>17</v>
      </c>
      <c r="C617" s="34">
        <v>40</v>
      </c>
      <c r="D617" s="34" t="s">
        <v>16</v>
      </c>
      <c r="E617" s="34" t="s">
        <v>738</v>
      </c>
      <c r="F617" s="34" t="s">
        <v>726</v>
      </c>
      <c r="G617" s="34" t="s">
        <v>729</v>
      </c>
      <c r="H617" s="34">
        <v>7530</v>
      </c>
      <c r="I617" s="34">
        <v>14</v>
      </c>
      <c r="J617" s="34">
        <v>12</v>
      </c>
    </row>
    <row r="618" spans="1:12">
      <c r="A618" s="34" t="s">
        <v>378</v>
      </c>
      <c r="B618" s="34" t="s">
        <v>20</v>
      </c>
      <c r="C618" s="34">
        <v>20</v>
      </c>
      <c r="D618" s="34" t="s">
        <v>16</v>
      </c>
      <c r="E618" s="34" t="s">
        <v>11</v>
      </c>
      <c r="F618" s="34" t="s">
        <v>726</v>
      </c>
      <c r="G618" s="34" t="s">
        <v>728</v>
      </c>
      <c r="H618" s="34">
        <v>4560</v>
      </c>
      <c r="I618" s="34">
        <v>8</v>
      </c>
      <c r="J618" s="34">
        <v>4</v>
      </c>
    </row>
    <row r="619" spans="1:12">
      <c r="A619" s="34" t="s">
        <v>379</v>
      </c>
      <c r="B619" s="34" t="s">
        <v>20</v>
      </c>
      <c r="C619" s="34">
        <v>20</v>
      </c>
      <c r="D619" s="34" t="s">
        <v>16</v>
      </c>
      <c r="E619" s="34" t="s">
        <v>11</v>
      </c>
      <c r="F619" s="34" t="s">
        <v>726</v>
      </c>
      <c r="G619" s="34" t="s">
        <v>729</v>
      </c>
      <c r="H619" s="34">
        <v>5720</v>
      </c>
      <c r="I619" s="34">
        <v>10</v>
      </c>
      <c r="J619" s="34">
        <v>6</v>
      </c>
    </row>
    <row r="620" spans="1:12">
      <c r="A620" s="34" t="s">
        <v>380</v>
      </c>
      <c r="B620" s="34" t="s">
        <v>20</v>
      </c>
      <c r="C620" s="34">
        <v>25</v>
      </c>
      <c r="D620" s="34" t="s">
        <v>16</v>
      </c>
      <c r="E620" s="34" t="s">
        <v>11</v>
      </c>
      <c r="F620" s="34" t="s">
        <v>726</v>
      </c>
      <c r="G620" s="34" t="s">
        <v>728</v>
      </c>
      <c r="H620" s="34">
        <v>4930</v>
      </c>
      <c r="I620" s="34">
        <v>8</v>
      </c>
      <c r="J620" s="34">
        <v>4</v>
      </c>
      <c r="L620" s="35"/>
    </row>
    <row r="621" spans="1:12">
      <c r="A621" s="34" t="s">
        <v>381</v>
      </c>
      <c r="B621" s="34" t="s">
        <v>20</v>
      </c>
      <c r="C621" s="34">
        <v>25</v>
      </c>
      <c r="D621" s="34" t="s">
        <v>16</v>
      </c>
      <c r="E621" s="34" t="s">
        <v>11</v>
      </c>
      <c r="F621" s="34" t="s">
        <v>726</v>
      </c>
      <c r="G621" s="34" t="s">
        <v>729</v>
      </c>
      <c r="H621" s="34">
        <v>5820</v>
      </c>
      <c r="I621" s="34">
        <v>10</v>
      </c>
      <c r="J621" s="34">
        <v>6</v>
      </c>
    </row>
    <row r="622" spans="1:12">
      <c r="A622" s="34" t="s">
        <v>382</v>
      </c>
      <c r="B622" s="34" t="s">
        <v>20</v>
      </c>
      <c r="C622" s="34">
        <v>32</v>
      </c>
      <c r="D622" s="34" t="s">
        <v>16</v>
      </c>
      <c r="E622" s="34" t="s">
        <v>11</v>
      </c>
      <c r="F622" s="34" t="s">
        <v>726</v>
      </c>
      <c r="G622" s="34" t="s">
        <v>728</v>
      </c>
      <c r="H622" s="34">
        <v>5280</v>
      </c>
      <c r="I622" s="34">
        <v>10</v>
      </c>
      <c r="J622" s="34">
        <v>4</v>
      </c>
    </row>
    <row r="623" spans="1:12">
      <c r="A623" s="34" t="s">
        <v>383</v>
      </c>
      <c r="B623" s="34" t="s">
        <v>20</v>
      </c>
      <c r="C623" s="34">
        <v>32</v>
      </c>
      <c r="D623" s="34" t="s">
        <v>16</v>
      </c>
      <c r="E623" s="34" t="s">
        <v>11</v>
      </c>
      <c r="F623" s="34" t="s">
        <v>726</v>
      </c>
      <c r="G623" s="34" t="s">
        <v>729</v>
      </c>
      <c r="H623" s="34">
        <v>6340</v>
      </c>
      <c r="I623" s="34">
        <v>12</v>
      </c>
      <c r="J623" s="34">
        <v>6</v>
      </c>
    </row>
    <row r="624" spans="1:12">
      <c r="A624" s="34" t="s">
        <v>384</v>
      </c>
      <c r="B624" s="34" t="s">
        <v>20</v>
      </c>
      <c r="C624" s="34">
        <v>40</v>
      </c>
      <c r="D624" s="34" t="s">
        <v>16</v>
      </c>
      <c r="E624" s="34" t="s">
        <v>11</v>
      </c>
      <c r="F624" s="34" t="s">
        <v>726</v>
      </c>
      <c r="G624" s="34" t="s">
        <v>728</v>
      </c>
      <c r="H624" s="34">
        <v>6270</v>
      </c>
      <c r="I624" s="34">
        <v>10</v>
      </c>
      <c r="J624" s="34">
        <v>4</v>
      </c>
    </row>
    <row r="625" spans="1:12">
      <c r="A625" s="34" t="s">
        <v>385</v>
      </c>
      <c r="B625" s="34" t="s">
        <v>20</v>
      </c>
      <c r="C625" s="34">
        <v>40</v>
      </c>
      <c r="D625" s="34" t="s">
        <v>16</v>
      </c>
      <c r="E625" s="34" t="s">
        <v>11</v>
      </c>
      <c r="F625" s="34" t="s">
        <v>726</v>
      </c>
      <c r="G625" s="34" t="s">
        <v>729</v>
      </c>
      <c r="H625" s="34">
        <v>6720</v>
      </c>
      <c r="I625" s="34">
        <v>14</v>
      </c>
      <c r="J625" s="34">
        <v>6</v>
      </c>
    </row>
    <row r="626" spans="1:12">
      <c r="A626" s="34" t="s">
        <v>386</v>
      </c>
      <c r="B626" s="34" t="s">
        <v>20</v>
      </c>
      <c r="C626" s="34">
        <v>50</v>
      </c>
      <c r="D626" s="34" t="s">
        <v>16</v>
      </c>
      <c r="E626" s="34" t="s">
        <v>11</v>
      </c>
      <c r="F626" s="34" t="s">
        <v>726</v>
      </c>
      <c r="G626" s="34" t="s">
        <v>728</v>
      </c>
      <c r="H626" s="34">
        <v>6380</v>
      </c>
      <c r="I626" s="34">
        <v>12</v>
      </c>
      <c r="J626" s="34">
        <v>4</v>
      </c>
    </row>
    <row r="627" spans="1:12">
      <c r="A627" s="34" t="s">
        <v>387</v>
      </c>
      <c r="B627" s="34" t="s">
        <v>20</v>
      </c>
      <c r="C627" s="34">
        <v>50</v>
      </c>
      <c r="D627" s="34" t="s">
        <v>16</v>
      </c>
      <c r="E627" s="34" t="s">
        <v>11</v>
      </c>
      <c r="F627" s="34" t="s">
        <v>726</v>
      </c>
      <c r="G627" s="34" t="s">
        <v>729</v>
      </c>
      <c r="H627" s="34">
        <v>7790</v>
      </c>
      <c r="I627" s="34">
        <v>20</v>
      </c>
      <c r="J627" s="34">
        <v>12</v>
      </c>
    </row>
    <row r="628" spans="1:12">
      <c r="A628" s="34" t="s">
        <v>388</v>
      </c>
      <c r="B628" s="34" t="s">
        <v>20</v>
      </c>
      <c r="C628" s="34">
        <v>63</v>
      </c>
      <c r="D628" s="34" t="s">
        <v>16</v>
      </c>
      <c r="E628" s="34" t="s">
        <v>11</v>
      </c>
      <c r="F628" s="34" t="s">
        <v>726</v>
      </c>
      <c r="G628" s="34" t="s">
        <v>728</v>
      </c>
      <c r="H628" s="34">
        <v>7260</v>
      </c>
      <c r="I628" s="34">
        <v>12</v>
      </c>
      <c r="J628" s="34">
        <v>4</v>
      </c>
      <c r="L628" s="35"/>
    </row>
    <row r="629" spans="1:12">
      <c r="A629" s="34" t="s">
        <v>389</v>
      </c>
      <c r="B629" s="34" t="s">
        <v>20</v>
      </c>
      <c r="C629" s="34">
        <v>63</v>
      </c>
      <c r="D629" s="34" t="s">
        <v>16</v>
      </c>
      <c r="E629" s="34" t="s">
        <v>11</v>
      </c>
      <c r="F629" s="34" t="s">
        <v>726</v>
      </c>
      <c r="G629" s="34" t="s">
        <v>729</v>
      </c>
      <c r="H629" s="34">
        <v>8840</v>
      </c>
      <c r="I629" s="34">
        <v>22</v>
      </c>
      <c r="J629" s="34">
        <v>12</v>
      </c>
    </row>
    <row r="630" spans="1:12">
      <c r="A630" s="34" t="s">
        <v>390</v>
      </c>
      <c r="B630" s="34" t="s">
        <v>20</v>
      </c>
      <c r="C630" s="34">
        <v>80</v>
      </c>
      <c r="D630" s="34" t="s">
        <v>16</v>
      </c>
      <c r="E630" s="34" t="s">
        <v>11</v>
      </c>
      <c r="F630" s="34" t="s">
        <v>726</v>
      </c>
      <c r="G630" s="34" t="s">
        <v>728</v>
      </c>
      <c r="H630" s="34">
        <v>8660</v>
      </c>
      <c r="I630" s="34">
        <v>16</v>
      </c>
      <c r="J630" s="34">
        <v>4</v>
      </c>
      <c r="L630" s="35"/>
    </row>
    <row r="631" spans="1:12">
      <c r="A631" s="34" t="s">
        <v>391</v>
      </c>
      <c r="B631" s="34" t="s">
        <v>20</v>
      </c>
      <c r="C631" s="34">
        <v>80</v>
      </c>
      <c r="D631" s="34" t="s">
        <v>16</v>
      </c>
      <c r="E631" s="34" t="s">
        <v>11</v>
      </c>
      <c r="F631" s="34" t="s">
        <v>726</v>
      </c>
      <c r="G631" s="34" t="s">
        <v>729</v>
      </c>
      <c r="H631" s="34">
        <v>10670</v>
      </c>
      <c r="I631" s="34">
        <v>26</v>
      </c>
      <c r="J631" s="34">
        <v>14</v>
      </c>
    </row>
    <row r="632" spans="1:12">
      <c r="A632" s="34" t="s">
        <v>392</v>
      </c>
      <c r="B632" s="34" t="s">
        <v>20</v>
      </c>
      <c r="C632" s="34">
        <v>100</v>
      </c>
      <c r="D632" s="34" t="s">
        <v>16</v>
      </c>
      <c r="E632" s="34" t="s">
        <v>11</v>
      </c>
      <c r="F632" s="34" t="s">
        <v>726</v>
      </c>
      <c r="G632" s="34" t="s">
        <v>728</v>
      </c>
      <c r="H632" s="34">
        <v>11290</v>
      </c>
      <c r="I632" s="34">
        <v>20</v>
      </c>
      <c r="J632" s="34">
        <v>4</v>
      </c>
      <c r="L632" s="35"/>
    </row>
    <row r="633" spans="1:12">
      <c r="A633" s="34" t="s">
        <v>393</v>
      </c>
      <c r="B633" s="34" t="s">
        <v>20</v>
      </c>
      <c r="C633" s="34">
        <v>100</v>
      </c>
      <c r="D633" s="34" t="s">
        <v>16</v>
      </c>
      <c r="E633" s="34" t="s">
        <v>11</v>
      </c>
      <c r="F633" s="34" t="s">
        <v>726</v>
      </c>
      <c r="G633" s="34" t="s">
        <v>729</v>
      </c>
      <c r="H633" s="34">
        <v>13820</v>
      </c>
      <c r="I633" s="34">
        <v>30</v>
      </c>
      <c r="J633" s="34">
        <v>14</v>
      </c>
    </row>
    <row r="634" spans="1:12">
      <c r="A634" s="34" t="s">
        <v>705</v>
      </c>
      <c r="B634" s="34" t="s">
        <v>59</v>
      </c>
      <c r="C634" s="34">
        <v>12</v>
      </c>
      <c r="D634" s="34" t="s">
        <v>676</v>
      </c>
      <c r="E634" s="34" t="s">
        <v>11</v>
      </c>
      <c r="F634" s="34" t="s">
        <v>726</v>
      </c>
      <c r="G634" s="34" t="s">
        <v>728</v>
      </c>
      <c r="H634" s="34">
        <v>7820</v>
      </c>
      <c r="I634" s="34">
        <v>10</v>
      </c>
      <c r="J634" s="34">
        <v>4</v>
      </c>
    </row>
    <row r="635" spans="1:12">
      <c r="A635" s="34" t="s">
        <v>706</v>
      </c>
      <c r="B635" s="34" t="s">
        <v>59</v>
      </c>
      <c r="C635" s="34">
        <v>12</v>
      </c>
      <c r="D635" s="34" t="s">
        <v>676</v>
      </c>
      <c r="E635" s="34" t="s">
        <v>11</v>
      </c>
      <c r="F635" s="34" t="s">
        <v>726</v>
      </c>
      <c r="G635" s="34" t="s">
        <v>729</v>
      </c>
      <c r="H635" s="34">
        <v>12930</v>
      </c>
      <c r="I635" s="34">
        <v>14</v>
      </c>
      <c r="J635" s="34">
        <v>8</v>
      </c>
    </row>
    <row r="636" spans="1:12">
      <c r="A636" s="34" t="s">
        <v>707</v>
      </c>
      <c r="B636" s="34" t="s">
        <v>59</v>
      </c>
      <c r="C636" s="34">
        <v>16</v>
      </c>
      <c r="D636" s="34" t="s">
        <v>676</v>
      </c>
      <c r="E636" s="34" t="s">
        <v>11</v>
      </c>
      <c r="F636" s="34" t="s">
        <v>726</v>
      </c>
      <c r="G636" s="34" t="s">
        <v>728</v>
      </c>
      <c r="H636" s="34">
        <v>9080</v>
      </c>
      <c r="I636" s="34">
        <v>10</v>
      </c>
      <c r="J636" s="34">
        <v>4</v>
      </c>
    </row>
    <row r="637" spans="1:12">
      <c r="A637" s="34" t="s">
        <v>708</v>
      </c>
      <c r="B637" s="34" t="s">
        <v>59</v>
      </c>
      <c r="C637" s="34">
        <v>16</v>
      </c>
      <c r="D637" s="34" t="s">
        <v>676</v>
      </c>
      <c r="E637" s="34" t="s">
        <v>11</v>
      </c>
      <c r="F637" s="34" t="s">
        <v>726</v>
      </c>
      <c r="G637" s="34" t="s">
        <v>729</v>
      </c>
      <c r="H637" s="34">
        <v>17510</v>
      </c>
      <c r="I637" s="34">
        <v>16</v>
      </c>
      <c r="J637" s="34">
        <v>8</v>
      </c>
    </row>
    <row r="638" spans="1:12">
      <c r="A638" s="34" t="s">
        <v>709</v>
      </c>
      <c r="B638" s="34" t="s">
        <v>59</v>
      </c>
      <c r="C638" s="34">
        <v>20</v>
      </c>
      <c r="D638" s="34" t="s">
        <v>676</v>
      </c>
      <c r="E638" s="34" t="s">
        <v>11</v>
      </c>
      <c r="F638" s="34" t="s">
        <v>726</v>
      </c>
      <c r="G638" s="34" t="s">
        <v>728</v>
      </c>
      <c r="H638" s="34">
        <v>11130</v>
      </c>
      <c r="I638" s="34">
        <v>10</v>
      </c>
      <c r="J638" s="34">
        <v>6</v>
      </c>
    </row>
    <row r="639" spans="1:12">
      <c r="A639" s="34" t="s">
        <v>710</v>
      </c>
      <c r="B639" s="34" t="s">
        <v>59</v>
      </c>
      <c r="C639" s="34">
        <v>20</v>
      </c>
      <c r="D639" s="34" t="s">
        <v>676</v>
      </c>
      <c r="E639" s="34" t="s">
        <v>11</v>
      </c>
      <c r="F639" s="34" t="s">
        <v>726</v>
      </c>
      <c r="G639" s="34" t="s">
        <v>729</v>
      </c>
      <c r="H639" s="34">
        <v>20120</v>
      </c>
      <c r="I639" s="34">
        <v>16</v>
      </c>
      <c r="J639" s="34">
        <v>6</v>
      </c>
    </row>
    <row r="640" spans="1:12">
      <c r="A640" s="34" t="s">
        <v>711</v>
      </c>
      <c r="B640" s="34" t="s">
        <v>59</v>
      </c>
      <c r="C640" s="34">
        <v>25</v>
      </c>
      <c r="D640" s="34" t="s">
        <v>676</v>
      </c>
      <c r="E640" s="34" t="s">
        <v>11</v>
      </c>
      <c r="F640" s="34" t="s">
        <v>726</v>
      </c>
      <c r="G640" s="34" t="s">
        <v>728</v>
      </c>
      <c r="H640" s="34">
        <v>12180</v>
      </c>
      <c r="I640" s="34">
        <v>14</v>
      </c>
      <c r="J640" s="34">
        <v>6</v>
      </c>
    </row>
    <row r="641" spans="1:10">
      <c r="A641" s="34" t="s">
        <v>712</v>
      </c>
      <c r="B641" s="34" t="s">
        <v>59</v>
      </c>
      <c r="C641" s="34">
        <v>25</v>
      </c>
      <c r="D641" s="34" t="s">
        <v>676</v>
      </c>
      <c r="E641" s="34" t="s">
        <v>11</v>
      </c>
      <c r="F641" s="34" t="s">
        <v>726</v>
      </c>
      <c r="G641" s="34" t="s">
        <v>729</v>
      </c>
      <c r="H641" s="34">
        <v>21210</v>
      </c>
      <c r="I641" s="34">
        <v>30</v>
      </c>
      <c r="J641" s="34">
        <v>16</v>
      </c>
    </row>
    <row r="642" spans="1:10">
      <c r="A642" s="34" t="s">
        <v>713</v>
      </c>
      <c r="B642" s="34" t="s">
        <v>59</v>
      </c>
      <c r="C642" s="34">
        <v>32</v>
      </c>
      <c r="D642" s="34" t="s">
        <v>676</v>
      </c>
      <c r="E642" s="34" t="s">
        <v>11</v>
      </c>
      <c r="F642" s="34" t="s">
        <v>726</v>
      </c>
      <c r="G642" s="34" t="s">
        <v>728</v>
      </c>
      <c r="H642" s="34">
        <v>13550</v>
      </c>
      <c r="I642" s="34">
        <v>18</v>
      </c>
      <c r="J642" s="34">
        <v>6</v>
      </c>
    </row>
    <row r="643" spans="1:10">
      <c r="A643" s="34" t="s">
        <v>714</v>
      </c>
      <c r="B643" s="34" t="s">
        <v>59</v>
      </c>
      <c r="C643" s="34">
        <v>32</v>
      </c>
      <c r="D643" s="34" t="s">
        <v>676</v>
      </c>
      <c r="E643" s="34" t="s">
        <v>11</v>
      </c>
      <c r="F643" s="34" t="s">
        <v>726</v>
      </c>
      <c r="G643" s="34" t="s">
        <v>729</v>
      </c>
      <c r="H643" s="34">
        <v>22550</v>
      </c>
      <c r="I643" s="34">
        <v>40</v>
      </c>
      <c r="J643" s="34">
        <v>22</v>
      </c>
    </row>
    <row r="644" spans="1:10">
      <c r="A644" s="34" t="s">
        <v>715</v>
      </c>
      <c r="B644" s="34" t="s">
        <v>59</v>
      </c>
      <c r="C644" s="34">
        <v>40</v>
      </c>
      <c r="D644" s="34" t="s">
        <v>676</v>
      </c>
      <c r="E644" s="34" t="s">
        <v>11</v>
      </c>
      <c r="F644" s="34" t="s">
        <v>726</v>
      </c>
      <c r="G644" s="34" t="s">
        <v>728</v>
      </c>
      <c r="H644" s="34">
        <v>15220</v>
      </c>
      <c r="I644" s="34">
        <v>22</v>
      </c>
      <c r="J644" s="34">
        <v>6</v>
      </c>
    </row>
    <row r="645" spans="1:10">
      <c r="A645" s="34" t="s">
        <v>716</v>
      </c>
      <c r="B645" s="34" t="s">
        <v>59</v>
      </c>
      <c r="C645" s="34">
        <v>40</v>
      </c>
      <c r="D645" s="34" t="s">
        <v>676</v>
      </c>
      <c r="E645" s="34" t="s">
        <v>11</v>
      </c>
      <c r="F645" s="34" t="s">
        <v>726</v>
      </c>
      <c r="G645" s="34" t="s">
        <v>729</v>
      </c>
      <c r="H645" s="34">
        <v>23910</v>
      </c>
      <c r="I645" s="34">
        <v>44</v>
      </c>
      <c r="J645" s="34">
        <v>22</v>
      </c>
    </row>
    <row r="646" spans="1:10">
      <c r="A646" s="34" t="s">
        <v>717</v>
      </c>
      <c r="B646" s="34" t="s">
        <v>59</v>
      </c>
      <c r="C646" s="34">
        <v>50</v>
      </c>
      <c r="D646" s="34" t="s">
        <v>676</v>
      </c>
      <c r="E646" s="34" t="s">
        <v>11</v>
      </c>
      <c r="F646" s="34" t="s">
        <v>726</v>
      </c>
      <c r="G646" s="34" t="s">
        <v>728</v>
      </c>
      <c r="H646" s="34">
        <v>18640</v>
      </c>
      <c r="I646" s="34">
        <v>30</v>
      </c>
      <c r="J646" s="34">
        <v>10</v>
      </c>
    </row>
    <row r="647" spans="1:10">
      <c r="A647" s="34" t="s">
        <v>718</v>
      </c>
      <c r="B647" s="34" t="s">
        <v>59</v>
      </c>
      <c r="C647" s="34">
        <v>50</v>
      </c>
      <c r="D647" s="34" t="s">
        <v>676</v>
      </c>
      <c r="E647" s="34" t="s">
        <v>11</v>
      </c>
      <c r="F647" s="34" t="s">
        <v>726</v>
      </c>
      <c r="G647" s="34" t="s">
        <v>729</v>
      </c>
      <c r="H647" s="34">
        <v>31720</v>
      </c>
      <c r="I647" s="34">
        <v>62</v>
      </c>
      <c r="J647" s="34">
        <v>32</v>
      </c>
    </row>
    <row r="648" spans="1:10">
      <c r="A648" s="34" t="s">
        <v>719</v>
      </c>
      <c r="B648" s="34" t="s">
        <v>59</v>
      </c>
      <c r="C648" s="34">
        <v>63</v>
      </c>
      <c r="D648" s="34" t="s">
        <v>676</v>
      </c>
      <c r="E648" s="34" t="s">
        <v>11</v>
      </c>
      <c r="F648" s="34" t="s">
        <v>726</v>
      </c>
      <c r="G648" s="34" t="s">
        <v>728</v>
      </c>
      <c r="H648" s="34">
        <v>20020</v>
      </c>
      <c r="I648" s="34">
        <v>32</v>
      </c>
      <c r="J648" s="34">
        <v>10</v>
      </c>
    </row>
    <row r="649" spans="1:10">
      <c r="A649" s="34" t="s">
        <v>720</v>
      </c>
      <c r="B649" s="34" t="s">
        <v>59</v>
      </c>
      <c r="C649" s="34">
        <v>63</v>
      </c>
      <c r="D649" s="34" t="s">
        <v>676</v>
      </c>
      <c r="E649" s="34" t="s">
        <v>11</v>
      </c>
      <c r="F649" s="34" t="s">
        <v>726</v>
      </c>
      <c r="G649" s="34" t="s">
        <v>729</v>
      </c>
      <c r="H649" s="34">
        <v>39880</v>
      </c>
      <c r="I649" s="34">
        <v>70</v>
      </c>
      <c r="J649" s="34">
        <v>32</v>
      </c>
    </row>
    <row r="650" spans="1:10">
      <c r="A650" s="34" t="s">
        <v>623</v>
      </c>
      <c r="B650" s="34" t="s">
        <v>60</v>
      </c>
      <c r="C650" s="34">
        <v>16</v>
      </c>
      <c r="D650" s="34" t="s">
        <v>671</v>
      </c>
      <c r="E650" s="34" t="s">
        <v>628</v>
      </c>
      <c r="F650" s="34" t="s">
        <v>726</v>
      </c>
      <c r="G650" s="34">
        <v>0</v>
      </c>
      <c r="H650" s="34">
        <v>7620</v>
      </c>
      <c r="I650" s="34">
        <v>6</v>
      </c>
      <c r="J650" s="34">
        <v>2</v>
      </c>
    </row>
    <row r="651" spans="1:10">
      <c r="A651" s="34" t="s">
        <v>624</v>
      </c>
      <c r="B651" s="34" t="s">
        <v>60</v>
      </c>
      <c r="C651" s="34">
        <v>20</v>
      </c>
      <c r="D651" s="34" t="s">
        <v>671</v>
      </c>
      <c r="E651" s="34" t="s">
        <v>628</v>
      </c>
      <c r="F651" s="34" t="s">
        <v>726</v>
      </c>
      <c r="G651" s="34">
        <v>0</v>
      </c>
      <c r="H651" s="34">
        <v>9800</v>
      </c>
      <c r="I651" s="34">
        <v>8</v>
      </c>
      <c r="J651" s="34">
        <v>2</v>
      </c>
    </row>
    <row r="652" spans="1:10">
      <c r="A652" s="34" t="s">
        <v>625</v>
      </c>
      <c r="B652" s="34" t="s">
        <v>60</v>
      </c>
      <c r="C652" s="34">
        <v>25</v>
      </c>
      <c r="D652" s="34" t="s">
        <v>671</v>
      </c>
      <c r="E652" s="34" t="s">
        <v>628</v>
      </c>
      <c r="F652" s="34" t="s">
        <v>726</v>
      </c>
      <c r="G652" s="34">
        <v>0</v>
      </c>
      <c r="H652" s="34">
        <v>10790</v>
      </c>
      <c r="I652" s="34">
        <v>8</v>
      </c>
      <c r="J652" s="34">
        <v>2</v>
      </c>
    </row>
    <row r="653" spans="1:10">
      <c r="A653" s="34" t="s">
        <v>626</v>
      </c>
      <c r="B653" s="34" t="s">
        <v>60</v>
      </c>
      <c r="C653" s="34">
        <v>32</v>
      </c>
      <c r="D653" s="34" t="s">
        <v>671</v>
      </c>
      <c r="E653" s="34" t="s">
        <v>628</v>
      </c>
      <c r="F653" s="34" t="s">
        <v>726</v>
      </c>
      <c r="G653" s="34">
        <v>0</v>
      </c>
      <c r="H653" s="34">
        <v>14400</v>
      </c>
      <c r="I653" s="34">
        <v>10</v>
      </c>
      <c r="J653" s="34">
        <v>2</v>
      </c>
    </row>
    <row r="654" spans="1:10">
      <c r="A654" s="34" t="s">
        <v>731</v>
      </c>
      <c r="B654" s="34" t="s">
        <v>721</v>
      </c>
      <c r="C654" s="34">
        <v>32</v>
      </c>
      <c r="D654" s="34" t="s">
        <v>676</v>
      </c>
      <c r="E654" s="34" t="s">
        <v>628</v>
      </c>
      <c r="F654" s="34" t="s">
        <v>730</v>
      </c>
      <c r="G654" s="34" t="s">
        <v>728</v>
      </c>
      <c r="H654" s="34">
        <v>7860</v>
      </c>
      <c r="I654" s="34">
        <v>6</v>
      </c>
      <c r="J654" s="34">
        <v>0</v>
      </c>
    </row>
    <row r="655" spans="1:10">
      <c r="A655" s="34" t="s">
        <v>732</v>
      </c>
      <c r="B655" s="34" t="s">
        <v>721</v>
      </c>
      <c r="C655" s="34">
        <v>40</v>
      </c>
      <c r="D655" s="34" t="s">
        <v>676</v>
      </c>
      <c r="E655" s="34" t="s">
        <v>628</v>
      </c>
      <c r="F655" s="34" t="s">
        <v>730</v>
      </c>
      <c r="G655" s="34" t="s">
        <v>728</v>
      </c>
      <c r="H655" s="34">
        <v>9140</v>
      </c>
      <c r="I655" s="34">
        <v>10</v>
      </c>
      <c r="J655" s="34">
        <v>0</v>
      </c>
    </row>
    <row r="656" spans="1:10">
      <c r="A656" s="34" t="s">
        <v>733</v>
      </c>
      <c r="B656" s="34" t="s">
        <v>721</v>
      </c>
      <c r="C656" s="34">
        <v>50</v>
      </c>
      <c r="D656" s="34" t="s">
        <v>676</v>
      </c>
      <c r="E656" s="34" t="s">
        <v>628</v>
      </c>
      <c r="F656" s="34" t="s">
        <v>730</v>
      </c>
      <c r="G656" s="34" t="s">
        <v>728</v>
      </c>
      <c r="H656" s="34">
        <v>13970</v>
      </c>
      <c r="I656" s="34">
        <v>14</v>
      </c>
      <c r="J656" s="34">
        <v>0</v>
      </c>
    </row>
    <row r="657" spans="1:10">
      <c r="A657" s="34" t="s">
        <v>734</v>
      </c>
      <c r="B657" s="34" t="s">
        <v>721</v>
      </c>
      <c r="C657" s="34">
        <v>63</v>
      </c>
      <c r="D657" s="34" t="s">
        <v>676</v>
      </c>
      <c r="E657" s="34" t="s">
        <v>628</v>
      </c>
      <c r="F657" s="34" t="s">
        <v>730</v>
      </c>
      <c r="G657" s="34" t="s">
        <v>728</v>
      </c>
      <c r="H657" s="34">
        <v>15860</v>
      </c>
      <c r="I657" s="34">
        <v>18</v>
      </c>
      <c r="J657" s="34">
        <v>0</v>
      </c>
    </row>
    <row r="658" spans="1:10">
      <c r="A658" s="34" t="s">
        <v>735</v>
      </c>
      <c r="B658" s="34" t="s">
        <v>721</v>
      </c>
      <c r="C658" s="34">
        <v>80</v>
      </c>
      <c r="D658" s="34" t="s">
        <v>676</v>
      </c>
      <c r="E658" s="34" t="s">
        <v>628</v>
      </c>
      <c r="F658" s="34" t="s">
        <v>730</v>
      </c>
      <c r="G658" s="34" t="s">
        <v>728</v>
      </c>
      <c r="H658" s="34">
        <v>31100</v>
      </c>
      <c r="I658" s="34">
        <v>22</v>
      </c>
      <c r="J658" s="34">
        <v>0</v>
      </c>
    </row>
    <row r="659" spans="1:10">
      <c r="A659" s="34" t="s">
        <v>736</v>
      </c>
      <c r="B659" s="34" t="s">
        <v>721</v>
      </c>
      <c r="C659" s="34">
        <v>100</v>
      </c>
      <c r="D659" s="34" t="s">
        <v>676</v>
      </c>
      <c r="E659" s="34" t="s">
        <v>628</v>
      </c>
      <c r="F659" s="34" t="s">
        <v>730</v>
      </c>
      <c r="G659" s="34" t="s">
        <v>728</v>
      </c>
      <c r="H659" s="34">
        <v>39600</v>
      </c>
      <c r="I659" s="34">
        <v>26</v>
      </c>
      <c r="J659" s="34">
        <v>0</v>
      </c>
    </row>
  </sheetData>
  <sheetProtection algorithmName="SHA-512" hashValue="wXp39M4zXNWwlBd+MffUyyjtesLUUhjH6dJxfrZtfrBlxUu+sUmEyYcWvhWpcgnljWiKf8hO6YrNTHuBLJb+RQ==" saltValue="8onRgmRhoZwiFofJ+zum5Q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Z1426"/>
  <sheetViews>
    <sheetView workbookViewId="0">
      <pane ySplit="1" topLeftCell="A2" activePane="bottomLeft" state="frozen"/>
      <selection activeCell="H6" sqref="H6:J7"/>
      <selection pane="bottomLeft" activeCell="BZ1" sqref="A1:BZ1048576"/>
    </sheetView>
  </sheetViews>
  <sheetFormatPr defaultColWidth="8.85546875" defaultRowHeight="15" zeroHeight="1"/>
  <cols>
    <col min="1" max="1" width="9" style="34" hidden="1" customWidth="1"/>
    <col min="2" max="2" width="17" style="43" hidden="1" customWidth="1"/>
    <col min="3" max="3" width="9" style="34" hidden="1" customWidth="1"/>
    <col min="4" max="4" width="17" style="43" hidden="1" customWidth="1"/>
    <col min="5" max="5" width="37.7109375" style="43" hidden="1" customWidth="1"/>
    <col min="6" max="6" width="9" style="34" hidden="1" customWidth="1"/>
    <col min="7" max="11" width="17" style="43" hidden="1" customWidth="1"/>
    <col min="12" max="12" width="0" style="43" hidden="1" customWidth="1"/>
    <col min="13" max="16" width="9" style="43" hidden="1" customWidth="1"/>
    <col min="17" max="17" width="0" style="43" hidden="1" customWidth="1"/>
    <col min="18" max="20" width="13.85546875" style="43" hidden="1" customWidth="1"/>
    <col min="21" max="21" width="9" style="43" hidden="1" customWidth="1"/>
    <col min="22" max="24" width="0" style="43" hidden="1" customWidth="1"/>
    <col min="25" max="25" width="9" style="43" hidden="1" customWidth="1"/>
    <col min="26" max="26" width="0" style="43" hidden="1" customWidth="1"/>
    <col min="27" max="27" width="25.28515625" style="43" hidden="1" customWidth="1"/>
    <col min="28" max="28" width="18.85546875" style="43" hidden="1" customWidth="1"/>
    <col min="29" max="29" width="36.28515625" style="43" hidden="1" customWidth="1"/>
    <col min="30" max="30" width="43" style="43" hidden="1" customWidth="1"/>
    <col min="31" max="31" width="0" style="43" hidden="1" customWidth="1"/>
    <col min="32" max="32" width="9" style="43" hidden="1" customWidth="1"/>
    <col min="33" max="34" width="0" style="43" hidden="1" customWidth="1"/>
    <col min="35" max="35" width="9" style="43" hidden="1" customWidth="1"/>
    <col min="36" max="36" width="12.85546875" style="43" hidden="1" customWidth="1"/>
    <col min="37" max="37" width="13" style="43" hidden="1" customWidth="1"/>
    <col min="38" max="38" width="14.28515625" style="43" hidden="1" customWidth="1"/>
    <col min="39" max="39" width="0" style="43" hidden="1" customWidth="1"/>
    <col min="40" max="40" width="6.7109375" style="43" hidden="1" customWidth="1"/>
    <col min="41" max="41" width="0" style="43" hidden="1" customWidth="1"/>
    <col min="42" max="42" width="24.42578125" style="44" hidden="1" customWidth="1"/>
    <col min="43" max="44" width="0" style="43" hidden="1" customWidth="1"/>
    <col min="45" max="45" width="9" style="43" hidden="1" customWidth="1"/>
    <col min="46" max="48" width="0" style="43" hidden="1" customWidth="1"/>
    <col min="49" max="49" width="10.28515625" style="43" hidden="1" customWidth="1"/>
    <col min="50" max="50" width="0" style="43" hidden="1" customWidth="1"/>
    <col min="51" max="51" width="14.42578125" style="43" hidden="1" customWidth="1"/>
    <col min="52" max="52" width="9" style="43" hidden="1" customWidth="1"/>
    <col min="53" max="53" width="13.7109375" style="43" hidden="1" customWidth="1"/>
    <col min="54" max="54" width="16" style="43" hidden="1" customWidth="1"/>
    <col min="55" max="56" width="0" style="43" hidden="1" customWidth="1"/>
    <col min="57" max="57" width="9" style="43" hidden="1" customWidth="1"/>
    <col min="58" max="58" width="0" style="43" hidden="1" customWidth="1"/>
    <col min="59" max="59" width="9" style="43" hidden="1" customWidth="1"/>
    <col min="60" max="60" width="17" style="43" hidden="1" customWidth="1"/>
    <col min="61" max="61" width="0" style="43" hidden="1" customWidth="1"/>
    <col min="62" max="62" width="9" style="43" hidden="1" customWidth="1"/>
    <col min="63" max="63" width="0" style="34" hidden="1" customWidth="1"/>
    <col min="64" max="64" width="29.85546875" style="43" hidden="1" customWidth="1"/>
    <col min="65" max="65" width="9" style="43" hidden="1" customWidth="1"/>
    <col min="66" max="66" width="0" style="43" hidden="1" customWidth="1"/>
    <col min="67" max="67" width="9" style="43" hidden="1" customWidth="1"/>
    <col min="68" max="74" width="0" style="34" hidden="1" customWidth="1"/>
    <col min="75" max="76" width="9" style="34" hidden="1" customWidth="1"/>
    <col min="77" max="78" width="0" style="34" hidden="1" customWidth="1"/>
  </cols>
  <sheetData>
    <row r="1" spans="1:76" ht="15" customHeight="1">
      <c r="A1" s="34" t="s">
        <v>97</v>
      </c>
      <c r="B1" s="36" t="s">
        <v>63</v>
      </c>
      <c r="C1" s="34" t="s">
        <v>82</v>
      </c>
      <c r="D1" s="36" t="s">
        <v>67</v>
      </c>
      <c r="E1" s="36" t="s">
        <v>84</v>
      </c>
      <c r="F1" s="34" t="s">
        <v>97</v>
      </c>
      <c r="G1" s="36" t="s">
        <v>101</v>
      </c>
      <c r="H1" s="36"/>
      <c r="I1" s="36" t="s">
        <v>96</v>
      </c>
      <c r="J1" s="36" t="s">
        <v>93</v>
      </c>
      <c r="K1" s="36"/>
      <c r="L1" s="36"/>
      <c r="M1" s="36" t="s">
        <v>61</v>
      </c>
      <c r="N1" s="36" t="s">
        <v>98</v>
      </c>
      <c r="O1" s="36"/>
      <c r="P1" s="36"/>
      <c r="Q1" s="36"/>
      <c r="R1" s="36" t="s">
        <v>63</v>
      </c>
      <c r="S1" s="36" t="s">
        <v>61</v>
      </c>
      <c r="T1" s="36"/>
      <c r="U1" s="36" t="s">
        <v>83</v>
      </c>
      <c r="V1" s="36"/>
      <c r="W1" s="36"/>
      <c r="X1" s="36"/>
      <c r="Y1" s="36"/>
      <c r="Z1" s="36" t="s">
        <v>63</v>
      </c>
      <c r="AA1" s="36" t="s">
        <v>725</v>
      </c>
      <c r="AB1" s="36" t="s">
        <v>62</v>
      </c>
      <c r="AC1" s="37" t="s">
        <v>724</v>
      </c>
      <c r="AD1" s="36" t="s">
        <v>69</v>
      </c>
      <c r="AE1" s="36"/>
      <c r="AF1" s="36" t="s">
        <v>92</v>
      </c>
      <c r="AG1" s="36"/>
      <c r="AH1" s="36" t="s">
        <v>63</v>
      </c>
      <c r="AI1" s="36"/>
      <c r="AJ1" s="36" t="s">
        <v>66</v>
      </c>
      <c r="AK1" s="36"/>
      <c r="AL1" s="36" t="s">
        <v>105</v>
      </c>
      <c r="AM1" s="36"/>
      <c r="AN1" s="36" t="s">
        <v>94</v>
      </c>
      <c r="AO1" s="36" t="s">
        <v>63</v>
      </c>
      <c r="AP1" s="38" t="s">
        <v>68</v>
      </c>
      <c r="AQ1" s="36"/>
      <c r="AR1" s="36"/>
      <c r="AS1" s="36" t="s">
        <v>95</v>
      </c>
      <c r="AT1" s="36" t="s">
        <v>63</v>
      </c>
      <c r="AU1" s="39" t="s">
        <v>5</v>
      </c>
      <c r="AV1" s="36"/>
      <c r="AW1" s="36"/>
      <c r="AX1" s="36"/>
      <c r="AY1" s="36" t="s">
        <v>63</v>
      </c>
      <c r="AZ1" s="36" t="s">
        <v>61</v>
      </c>
      <c r="BA1" s="36" t="s">
        <v>72</v>
      </c>
      <c r="BB1" s="36" t="s">
        <v>71</v>
      </c>
      <c r="BC1" s="36"/>
      <c r="BD1" s="36"/>
      <c r="BE1" s="36" t="s">
        <v>64</v>
      </c>
      <c r="BF1" s="36"/>
      <c r="BG1" s="36"/>
      <c r="BH1" s="36"/>
      <c r="BI1" s="36" t="s">
        <v>63</v>
      </c>
      <c r="BJ1" s="36" t="s">
        <v>61</v>
      </c>
      <c r="BK1" s="34" t="s">
        <v>100</v>
      </c>
      <c r="BL1" s="36"/>
      <c r="BM1" s="36"/>
      <c r="BN1" s="36" t="s">
        <v>73</v>
      </c>
      <c r="BO1" s="36" t="s">
        <v>74</v>
      </c>
      <c r="BV1" s="36" t="s">
        <v>63</v>
      </c>
      <c r="BW1" s="36" t="s">
        <v>725</v>
      </c>
      <c r="BX1" s="36" t="s">
        <v>62</v>
      </c>
    </row>
    <row r="2" spans="1:76" ht="30">
      <c r="A2" s="34" t="e">
        <f>SUMIF(#REF!,B2,#REF!)</f>
        <v>#REF!</v>
      </c>
      <c r="B2" s="36" t="s">
        <v>18</v>
      </c>
      <c r="C2" s="34">
        <f>COUNTA($B$2:$B2)</f>
        <v>1</v>
      </c>
      <c r="D2" s="36">
        <f>IF(B2="","",IFERROR(VLOOKUP(B2,изображения!A:B,2,FALSE),"добавьте на вкладку изображения"))</f>
        <v>0</v>
      </c>
      <c r="E2" s="40" t="s">
        <v>86</v>
      </c>
      <c r="F2" s="34" t="e">
        <f>A2</f>
        <v>#REF!</v>
      </c>
      <c r="G2" s="40">
        <v>1</v>
      </c>
      <c r="H2" s="40">
        <f>COUNTA($K$2:K2)</f>
        <v>1</v>
      </c>
      <c r="I2" s="40" t="str">
        <f t="shared" ref="I2:I65" si="0">CONCATENATE(VLOOKUP(L2,B:C,2,FALSE),"-",J2)</f>
        <v>4-1</v>
      </c>
      <c r="J2" s="36">
        <f>COUNTIFS($L$2:L2,L2,$L$2:L2,L2)</f>
        <v>1</v>
      </c>
      <c r="K2" s="36" t="str">
        <f t="shared" ref="K2:K20" si="1">CONCATENATE(L2,"-",M2)</f>
        <v>KVBC-32</v>
      </c>
      <c r="L2" s="36" t="s">
        <v>14</v>
      </c>
      <c r="M2" s="36">
        <v>32</v>
      </c>
      <c r="N2" s="36" t="e">
        <f>SUMIF(#REF!,K2,#REF!)</f>
        <v>#REF!</v>
      </c>
      <c r="O2" s="36">
        <f t="shared" ref="O2" si="2">COUNTIF(Z:Z,K2)</f>
        <v>1</v>
      </c>
      <c r="P2" s="36">
        <f>COUNTIF($T$1:T2,T2)</f>
        <v>1</v>
      </c>
      <c r="Q2" s="36" t="str">
        <f>CONCATENATE(P2,"-",T2)</f>
        <v>1-KVFM-12</v>
      </c>
      <c r="R2" s="36" t="s">
        <v>59</v>
      </c>
      <c r="S2" s="36">
        <v>12</v>
      </c>
      <c r="T2" s="36" t="str">
        <f t="shared" ref="T2:T65" si="3">CONCATENATE(R2,IF(S2=0,"","-"),S2)</f>
        <v>KVFM-12</v>
      </c>
      <c r="U2" s="36">
        <v>10</v>
      </c>
      <c r="V2" s="36" t="str">
        <f t="shared" ref="V2:V65" si="4">CONCATENATE(U2,IF(P2=COUNTIF(T:T,T2),"",","))</f>
        <v>10,</v>
      </c>
      <c r="W2" s="36"/>
      <c r="X2" s="36"/>
      <c r="Y2" s="36" t="str">
        <f>CONCATENATE(Цилиндры!A3,"-",Цилиндры!B3)</f>
        <v>KVNC-50</v>
      </c>
      <c r="Z2" s="36"/>
      <c r="AA2" s="36">
        <f>IFERROR(VLOOKUP($Y$2,$Z:$AD,2,FALSE),VLOOKUP(Цилиндры!$A$3,$X:$AD,4,FALSE))</f>
        <v>5</v>
      </c>
      <c r="AB2" s="36">
        <f>IFERROR(VLOOKUP($Y$2,$Z:$AD,3,FALSE),VLOOKUP(Цилиндры!$A$3,$X:$AD,5,FALSE))</f>
        <v>1250</v>
      </c>
      <c r="AC2" s="36">
        <f>IFERROR(VLOOKUP($Y$2,$Z:$AD,4,FALSE),VLOOKUP(Цилиндры!$A$3,$X:$AD,6,FALSE))</f>
        <v>300</v>
      </c>
      <c r="AD2" s="36">
        <f>IFERROR(IF(EXACT(Цилиндры!E3,"Наружная"),VLOOKUP($Y$2,$Z:$AD,5,FALSE),0),IF(EXACT(Цилиндры!E3,"Наружная"),VLOOKUP(Цилиндры!$A$3,$X:$AD,7,FALSE),0))</f>
        <v>70</v>
      </c>
      <c r="AE2" s="36" t="str">
        <f>IF(AND(EXACT(Цилиндры!C3,""),EXACT(Цилиндры!D3,"")),"Введите ход цилиндра",IF(Цилиндры!C3=Цилиндры!D3,IF(Цилиндры!D3&lt;='варианты маркировки'!AB2,IF(Цилиндры!D3&gt;='варианты маркировки'!AA2,"",CONCATENATE("Выберите ход больше: ",'варианты маркировки'!AA2," мм")),CONCATENATE("Выберите ход меньше: ",'варианты маркировки'!AB2," мм")),IF(AND(Цилиндры!C3&gt;0,Цилиндры!D3&gt;0),"Выберите стандартный или произвольный ход",IF(EXACT(Цилиндры!C3,""),IF(EXACT(Цилиндры!D3,""),"",IF(Цилиндры!D3&gt;='варианты маркировки'!AA2,IF(Цилиндры!D3&lt;='варианты маркировки'!AB2,"",CONCATENATE("Выберите ход меньше: ",'варианты маркировки'!AB2," мм")),CONCATENATE("Выберите ход больше: ",'варианты маркировки'!AA2," мм"))),IF(EXACT(Цилиндры!C3,""),"",IF(Цилиндры!C3&gt;='варианты маркировки'!AA2,IF(Цилиндры!C3&lt;='варианты маркировки'!AB2,"",CONCATENATE("Выберите ход меньше: ",'варианты маркировки'!AB2," мм")),CONCATENATE("Выберите ход больше: ",'варианты маркировки'!AA2," мм")))))))</f>
        <v/>
      </c>
      <c r="AF2" s="36">
        <f>COUNTIFS(AG$2:AG2,AG2)</f>
        <v>1</v>
      </c>
      <c r="AG2" s="36" t="str">
        <f>CONCATENATE(AH2,"-",AI2)</f>
        <v>KVBC-32</v>
      </c>
      <c r="AH2" s="36" t="s">
        <v>14</v>
      </c>
      <c r="AI2" s="36">
        <v>32</v>
      </c>
      <c r="AJ2" s="37" t="s">
        <v>10</v>
      </c>
      <c r="AK2" s="36" t="str">
        <f>CONCATENATE(AG2,,AJ2)</f>
        <v>KVBC-32Наружная</v>
      </c>
      <c r="AL2" s="36" t="e">
        <f>VLOOKUP(AG2,#REF!,40,FALSE)</f>
        <v>#REF!</v>
      </c>
      <c r="AM2" s="36"/>
      <c r="AN2" s="36">
        <f>COUNTIFS(AO$2:AO2,AO2,AO$2:AO2,AO2)</f>
        <v>1</v>
      </c>
      <c r="AO2" s="36" t="s">
        <v>14</v>
      </c>
      <c r="AP2" s="38" t="s">
        <v>11</v>
      </c>
      <c r="AQ2" s="36" t="str">
        <f>CONCATENATE(AO2,AP2)</f>
        <v>KVBCОдносторонний</v>
      </c>
      <c r="AR2" s="36"/>
      <c r="AS2" s="36">
        <f>COUNTIFS(AT$2:AT2,AT2,AT$2:AT2,AT2)</f>
        <v>1</v>
      </c>
      <c r="AT2" s="36" t="s">
        <v>14</v>
      </c>
      <c r="AU2" s="36" t="s">
        <v>13</v>
      </c>
      <c r="AV2" s="36" t="str">
        <f t="shared" ref="AV2:AV26" si="5">CONCATENATE(AT2,AU2)</f>
        <v>KVBCПри помощи датчиков положения</v>
      </c>
      <c r="AW2" s="36">
        <f t="shared" ref="AW2:AW15" si="6">AS2</f>
        <v>1</v>
      </c>
      <c r="AX2" s="36"/>
      <c r="AY2" s="36" t="s">
        <v>14</v>
      </c>
      <c r="AZ2" s="36">
        <v>32</v>
      </c>
      <c r="BA2" s="36" t="str">
        <f>CONCATENATE(AY2,"-",AZ2)</f>
        <v>KVBC-32</v>
      </c>
      <c r="BB2" s="41" t="s">
        <v>727</v>
      </c>
      <c r="BC2" s="36" t="str">
        <f t="shared" ref="BC2:BC18" si="7">CONCATENATE(BA2,BB2)</f>
        <v>KVBC-32Воздушное регулируемое</v>
      </c>
      <c r="BD2" s="36"/>
      <c r="BE2" s="42">
        <v>8</v>
      </c>
      <c r="BF2" s="36"/>
      <c r="BG2" s="36">
        <f>COUNTIFS(BH$2:BH2,BH2,BH$2:BH2,BH2)</f>
        <v>1</v>
      </c>
      <c r="BH2" s="36" t="str">
        <f t="shared" ref="BH2:BH15" si="8">CONCATENATE(BI2,"-",BJ2)</f>
        <v>KVBC-32</v>
      </c>
      <c r="BI2" s="36" t="s">
        <v>14</v>
      </c>
      <c r="BJ2" s="36">
        <v>32</v>
      </c>
      <c r="BK2" s="41" t="s">
        <v>728</v>
      </c>
      <c r="BL2" s="41" t="str">
        <f t="shared" ref="BL2:BL15" si="9">CONCATENATE(BH2,BK2)</f>
        <v>KVBC-32Сталь 45 с покрытием твёрдым хромом</v>
      </c>
      <c r="BM2" s="36" t="e">
        <f>VLOOKUP(BH2,#REF!,40,FALSE)</f>
        <v>#REF!</v>
      </c>
      <c r="BN2" s="37" t="s">
        <v>10</v>
      </c>
      <c r="BO2" s="36"/>
      <c r="BQ2" s="34" t="str">
        <f>Цилиндры!L5</f>
        <v/>
      </c>
      <c r="BR2" s="34" t="str">
        <f>IF(EXACT(Цилиндры!$L$5,"Исполнение задней крышки"),"с резьбой","")</f>
        <v/>
      </c>
      <c r="BU2" s="36" t="e">
        <f>CONCATENATE(#REF!,"-",#REF!)</f>
        <v>#REF!</v>
      </c>
      <c r="BV2" s="36"/>
      <c r="BW2" s="36" t="e">
        <f>IFERROR(VLOOKUP(BU2,$Z:$AD,2,FALSE),VLOOKUP(#REF!,$X:$AD,4,FALSE))</f>
        <v>#REF!</v>
      </c>
      <c r="BX2" s="36" t="e">
        <f>IFERROR(VLOOKUP(BU2,$Z:$AD,3,FALSE),VLOOKUP(#REF!,$X:$AD,5,FALSE))</f>
        <v>#REF!</v>
      </c>
    </row>
    <row r="3" spans="1:76" ht="30">
      <c r="A3" s="34" t="e">
        <f>SUMIF(#REF!,B3,#REF!)</f>
        <v>#REF!</v>
      </c>
      <c r="B3" s="36" t="s">
        <v>19</v>
      </c>
      <c r="C3" s="34">
        <f>COUNTA($B$2:$B3)</f>
        <v>2</v>
      </c>
      <c r="D3" s="36">
        <f>IF(B3="","",IFERROR(VLOOKUP(B3,изображения!A:B,2,FALSE),"добавьте на вкладку изображения"))</f>
        <v>0</v>
      </c>
      <c r="E3" s="40" t="s">
        <v>91</v>
      </c>
      <c r="F3" s="34" t="e">
        <f t="shared" ref="F3:F14" si="10">A3</f>
        <v>#REF!</v>
      </c>
      <c r="G3" s="40">
        <v>1</v>
      </c>
      <c r="H3" s="40">
        <f>COUNTA($K$2:K3)</f>
        <v>2</v>
      </c>
      <c r="I3" s="40" t="str">
        <f t="shared" si="0"/>
        <v>4-2</v>
      </c>
      <c r="J3" s="36">
        <f>COUNTIFS($L$2:L3,L3,$L$2:L3,L3)</f>
        <v>2</v>
      </c>
      <c r="K3" s="36" t="str">
        <f t="shared" si="1"/>
        <v>KVBC-40</v>
      </c>
      <c r="L3" s="36" t="s">
        <v>14</v>
      </c>
      <c r="M3" s="36">
        <v>40</v>
      </c>
      <c r="N3" s="36" t="e">
        <f>SUMIF(#REF!,K3,#REF!)</f>
        <v>#REF!</v>
      </c>
      <c r="O3" s="36">
        <f t="shared" ref="O3:O66" si="11">COUNTIF(Z:Z,K3)</f>
        <v>1</v>
      </c>
      <c r="P3" s="36">
        <f>COUNTIF($T$1:T3,T3)</f>
        <v>2</v>
      </c>
      <c r="Q3" s="36" t="str">
        <f t="shared" ref="Q3:Q66" si="12">CONCATENATE(P3,"-",T3)</f>
        <v>2-KVFM-12</v>
      </c>
      <c r="R3" s="36" t="s">
        <v>59</v>
      </c>
      <c r="S3" s="36">
        <v>12</v>
      </c>
      <c r="T3" s="36" t="str">
        <f t="shared" si="3"/>
        <v>KVFM-12</v>
      </c>
      <c r="U3" s="36">
        <v>20</v>
      </c>
      <c r="V3" s="36" t="str">
        <f t="shared" si="4"/>
        <v>20,</v>
      </c>
      <c r="W3" s="36"/>
      <c r="X3" s="36" t="s">
        <v>18</v>
      </c>
      <c r="Y3" s="36">
        <v>32</v>
      </c>
      <c r="Z3" s="36" t="str">
        <f>CONCATENATE(X3,"-",Y3)</f>
        <v>KVNG-32</v>
      </c>
      <c r="AA3" s="36">
        <v>5</v>
      </c>
      <c r="AB3" s="36">
        <v>1250</v>
      </c>
      <c r="AC3" s="36">
        <v>200</v>
      </c>
      <c r="AD3" s="36">
        <v>35</v>
      </c>
      <c r="AE3" s="36" t="str">
        <f>IFERROR(IF(AND(0&lt;=Цилиндры!J3,Цилиндры!J3&lt;=$AC$2),"",CONCATENATE("выберите удлиненние меньше: ",$AC$2," мм")),"")</f>
        <v/>
      </c>
      <c r="AF3" s="36">
        <f>COUNTIFS(AG$2:AG3,AG3)</f>
        <v>2</v>
      </c>
      <c r="AG3" s="36" t="str">
        <f t="shared" ref="AG3:AG35" si="13">CONCATENATE(AH3,"-",AI3)</f>
        <v>KVBC-32</v>
      </c>
      <c r="AH3" s="36" t="s">
        <v>14</v>
      </c>
      <c r="AI3" s="36">
        <v>32</v>
      </c>
      <c r="AJ3" s="37" t="s">
        <v>16</v>
      </c>
      <c r="AK3" s="36" t="str">
        <f t="shared" ref="AK3:AK35" si="14">CONCATENATE(AG3,,AJ3)</f>
        <v>KVBC-32Внутренняя</v>
      </c>
      <c r="AL3" s="36" t="e">
        <f>VLOOKUP(AG3,#REF!,40,FALSE)</f>
        <v>#REF!</v>
      </c>
      <c r="AM3" s="36"/>
      <c r="AN3" s="36">
        <f>COUNTIFS(AO$2:AO3,AO3,AO$2:AO3,AO3)</f>
        <v>2</v>
      </c>
      <c r="AO3" s="36" t="s">
        <v>14</v>
      </c>
      <c r="AP3" s="36" t="s">
        <v>738</v>
      </c>
      <c r="AQ3" s="36" t="str">
        <f t="shared" ref="AQ3:AQ22" si="15">CONCATENATE(AO3,AP3)</f>
        <v>KVBCДвусторонний</v>
      </c>
      <c r="AR3" s="36"/>
      <c r="AS3" s="36">
        <f>COUNTIFS(AT$2:AT3,AT3,AT$2:AT3,AT3)</f>
        <v>1</v>
      </c>
      <c r="AT3" s="36" t="s">
        <v>57</v>
      </c>
      <c r="AU3" s="36" t="s">
        <v>13</v>
      </c>
      <c r="AV3" s="36" t="str">
        <f t="shared" si="5"/>
        <v>KVDAПри помощи датчиков положения</v>
      </c>
      <c r="AW3" s="36">
        <f t="shared" si="6"/>
        <v>1</v>
      </c>
      <c r="AX3" s="36"/>
      <c r="AY3" s="36" t="s">
        <v>14</v>
      </c>
      <c r="AZ3" s="36">
        <v>40</v>
      </c>
      <c r="BA3" s="36" t="str">
        <f t="shared" ref="BA3:BA18" si="16">CONCATENATE(AY3,"-",AZ3)</f>
        <v>KVBC-40</v>
      </c>
      <c r="BB3" s="41" t="s">
        <v>727</v>
      </c>
      <c r="BC3" s="36" t="str">
        <f t="shared" si="7"/>
        <v>KVBC-40Воздушное регулируемое</v>
      </c>
      <c r="BD3" s="36"/>
      <c r="BE3" s="36">
        <v>10</v>
      </c>
      <c r="BF3" s="36"/>
      <c r="BG3" s="36">
        <f>COUNTIFS(BH$2:BH3,BH3,BH$2:BH3,BH3)</f>
        <v>2</v>
      </c>
      <c r="BH3" s="36" t="str">
        <f t="shared" si="8"/>
        <v>KVBC-32</v>
      </c>
      <c r="BI3" s="36" t="s">
        <v>14</v>
      </c>
      <c r="BJ3" s="36">
        <v>32</v>
      </c>
      <c r="BK3" s="41" t="s">
        <v>729</v>
      </c>
      <c r="BL3" s="41" t="str">
        <f t="shared" si="9"/>
        <v>KVBC-32Сталь нержавеющая AISI 304 с покрытием твёрдым хромом</v>
      </c>
      <c r="BM3" s="36" t="e">
        <f>VLOOKUP(BH3,#REF!,40,FALSE)</f>
        <v>#REF!</v>
      </c>
      <c r="BN3" s="37" t="s">
        <v>16</v>
      </c>
      <c r="BO3" s="36" t="s">
        <v>75</v>
      </c>
      <c r="BQ3" s="34" t="str">
        <f>Цилиндры!L5</f>
        <v/>
      </c>
      <c r="BR3" s="34" t="str">
        <f>IF(EXACT(Цилиндры!$L$5,"Исполнение задней крышки"),"без резьбы","")</f>
        <v/>
      </c>
    </row>
    <row r="4" spans="1:76">
      <c r="A4" s="34" t="e">
        <f>SUMIF(#REF!,B4,#REF!)</f>
        <v>#REF!</v>
      </c>
      <c r="B4" s="36" t="s">
        <v>55</v>
      </c>
      <c r="C4" s="34">
        <f>COUNTA($B$2:$B4)</f>
        <v>3</v>
      </c>
      <c r="D4" s="36">
        <f>IF(B4="","",IFERROR(VLOOKUP(B4,изображения!A:B,2,FALSE),"добавьте на вкладку изображения"))</f>
        <v>0</v>
      </c>
      <c r="E4" s="40" t="s">
        <v>85</v>
      </c>
      <c r="F4" s="34" t="e">
        <f t="shared" si="10"/>
        <v>#REF!</v>
      </c>
      <c r="G4" s="40">
        <v>1</v>
      </c>
      <c r="H4" s="40">
        <f>COUNTA($K$2:K4)</f>
        <v>3</v>
      </c>
      <c r="I4" s="40" t="str">
        <f t="shared" si="0"/>
        <v>4-3</v>
      </c>
      <c r="J4" s="36">
        <f>COUNTIFS($L$2:L4,L4,$L$2:L4,L4)</f>
        <v>3</v>
      </c>
      <c r="K4" s="36" t="str">
        <f t="shared" si="1"/>
        <v>KVBC-50</v>
      </c>
      <c r="L4" s="36" t="s">
        <v>14</v>
      </c>
      <c r="M4" s="36">
        <v>50</v>
      </c>
      <c r="N4" s="36" t="e">
        <f>SUMIF(#REF!,K4,#REF!)</f>
        <v>#REF!</v>
      </c>
      <c r="O4" s="36">
        <f t="shared" si="11"/>
        <v>1</v>
      </c>
      <c r="P4" s="36">
        <f>COUNTIF($T$1:T4,T4)</f>
        <v>3</v>
      </c>
      <c r="Q4" s="36" t="str">
        <f t="shared" si="12"/>
        <v>3-KVFM-12</v>
      </c>
      <c r="R4" s="36" t="s">
        <v>59</v>
      </c>
      <c r="S4" s="36">
        <v>12</v>
      </c>
      <c r="T4" s="36" t="str">
        <f t="shared" si="3"/>
        <v>KVFM-12</v>
      </c>
      <c r="U4" s="36">
        <v>25</v>
      </c>
      <c r="V4" s="36" t="str">
        <f t="shared" si="4"/>
        <v>25,</v>
      </c>
      <c r="W4" s="36"/>
      <c r="X4" s="36" t="s">
        <v>18</v>
      </c>
      <c r="Y4" s="36">
        <v>40</v>
      </c>
      <c r="Z4" s="36" t="str">
        <f t="shared" ref="Z4:Z13" si="17">CONCATENATE(X4,"-",Y4)</f>
        <v>KVNG-40</v>
      </c>
      <c r="AA4" s="36">
        <v>5</v>
      </c>
      <c r="AB4" s="36">
        <v>1250</v>
      </c>
      <c r="AC4" s="36">
        <v>200</v>
      </c>
      <c r="AD4" s="36">
        <v>35</v>
      </c>
      <c r="AE4" s="36" t="str">
        <f>IFERROR(IF(AND(0&lt;=Цилиндры!K3,Цилиндры!K3&lt;=AD2),"",CONCATENATE("выберите удлиненние меньше: ",$AD$2," мм")),"")</f>
        <v/>
      </c>
      <c r="AF4" s="36">
        <f>COUNTIFS(AG$2:AG4,AG4)</f>
        <v>1</v>
      </c>
      <c r="AG4" s="36" t="str">
        <f t="shared" si="13"/>
        <v>KVBC-40</v>
      </c>
      <c r="AH4" s="36" t="s">
        <v>14</v>
      </c>
      <c r="AI4" s="36">
        <v>40</v>
      </c>
      <c r="AJ4" s="37" t="s">
        <v>10</v>
      </c>
      <c r="AK4" s="36" t="str">
        <f t="shared" si="14"/>
        <v>KVBC-40Наружная</v>
      </c>
      <c r="AL4" s="36" t="e">
        <f>VLOOKUP(AG4,#REF!,40,FALSE)</f>
        <v>#REF!</v>
      </c>
      <c r="AM4" s="36"/>
      <c r="AN4" s="36">
        <f>COUNTIFS(AO$2:AO4,AO4,AO$2:AO4,AO4)</f>
        <v>1</v>
      </c>
      <c r="AO4" s="36" t="s">
        <v>57</v>
      </c>
      <c r="AP4" s="38" t="s">
        <v>11</v>
      </c>
      <c r="AQ4" s="36" t="str">
        <f t="shared" si="15"/>
        <v>KVDAОдносторонний</v>
      </c>
      <c r="AR4" s="36"/>
      <c r="AS4" s="36">
        <f>COUNTIFS(AT$2:AT4,AT4,AT$2:AT4,AT4)</f>
        <v>1</v>
      </c>
      <c r="AT4" s="36" t="s">
        <v>15</v>
      </c>
      <c r="AU4" s="36" t="s">
        <v>13</v>
      </c>
      <c r="AV4" s="36" t="str">
        <f t="shared" si="5"/>
        <v>KVDNПри помощи датчиков положения</v>
      </c>
      <c r="AW4" s="36">
        <f t="shared" si="6"/>
        <v>1</v>
      </c>
      <c r="AX4" s="36"/>
      <c r="AY4" s="36" t="s">
        <v>14</v>
      </c>
      <c r="AZ4" s="36">
        <v>50</v>
      </c>
      <c r="BA4" s="36" t="str">
        <f t="shared" si="16"/>
        <v>KVBC-50</v>
      </c>
      <c r="BB4" s="41" t="s">
        <v>727</v>
      </c>
      <c r="BC4" s="36" t="str">
        <f t="shared" si="7"/>
        <v>KVBC-50Воздушное регулируемое</v>
      </c>
      <c r="BD4" s="36"/>
      <c r="BE4" s="36">
        <v>12</v>
      </c>
      <c r="BF4" s="36"/>
      <c r="BG4" s="36">
        <f>COUNTIFS(BH$2:BH4,BH4,BH$2:BH4,BH4)</f>
        <v>1</v>
      </c>
      <c r="BH4" s="36" t="str">
        <f t="shared" si="8"/>
        <v>KVBC-40</v>
      </c>
      <c r="BI4" s="36" t="s">
        <v>14</v>
      </c>
      <c r="BJ4" s="36">
        <v>40</v>
      </c>
      <c r="BK4" s="41" t="s">
        <v>728</v>
      </c>
      <c r="BL4" s="41" t="str">
        <f t="shared" si="9"/>
        <v>KVBC-40Сталь 45 с покрытием твёрдым хромом</v>
      </c>
      <c r="BM4" s="36" t="e">
        <f>VLOOKUP(BH4,#REF!,40,FALSE)</f>
        <v>#REF!</v>
      </c>
      <c r="BN4" s="36" t="s">
        <v>738</v>
      </c>
      <c r="BO4" s="36" t="s">
        <v>77</v>
      </c>
    </row>
    <row r="5" spans="1:76" ht="30">
      <c r="A5" s="34" t="e">
        <f>SUMIF(#REF!,B5,#REF!)</f>
        <v>#REF!</v>
      </c>
      <c r="B5" s="36" t="s">
        <v>14</v>
      </c>
      <c r="C5" s="34">
        <f>COUNTA($B$2:$B5)</f>
        <v>4</v>
      </c>
      <c r="D5" s="36">
        <f>IF(B5="","",IFERROR(VLOOKUP(B5,изображения!A:B,2,FALSE),"добавьте на вкладку изображения"))</f>
        <v>0</v>
      </c>
      <c r="E5" s="40" t="s">
        <v>672</v>
      </c>
      <c r="F5" s="34" t="e">
        <f t="shared" si="10"/>
        <v>#REF!</v>
      </c>
      <c r="G5" s="40">
        <v>1</v>
      </c>
      <c r="H5" s="40">
        <f>COUNTA($K$2:K5)</f>
        <v>4</v>
      </c>
      <c r="I5" s="40" t="str">
        <f t="shared" si="0"/>
        <v>4-4</v>
      </c>
      <c r="J5" s="36">
        <f>COUNTIFS($L$2:L5,L5,$L$2:L5,L5)</f>
        <v>4</v>
      </c>
      <c r="K5" s="36" t="str">
        <f t="shared" si="1"/>
        <v>KVBC-63</v>
      </c>
      <c r="L5" s="36" t="s">
        <v>14</v>
      </c>
      <c r="M5" s="36">
        <v>63</v>
      </c>
      <c r="N5" s="36" t="e">
        <f>SUMIF(#REF!,K5,#REF!)</f>
        <v>#REF!</v>
      </c>
      <c r="O5" s="36">
        <f t="shared" si="11"/>
        <v>1</v>
      </c>
      <c r="P5" s="36">
        <f>COUNTIF($T$1:T5,T5)</f>
        <v>4</v>
      </c>
      <c r="Q5" s="36" t="str">
        <f t="shared" si="12"/>
        <v>4-KVFM-12</v>
      </c>
      <c r="R5" s="36" t="s">
        <v>59</v>
      </c>
      <c r="S5" s="36">
        <v>12</v>
      </c>
      <c r="T5" s="36" t="str">
        <f t="shared" si="3"/>
        <v>KVFM-12</v>
      </c>
      <c r="U5" s="36">
        <v>30</v>
      </c>
      <c r="V5" s="36" t="str">
        <f t="shared" si="4"/>
        <v>30,</v>
      </c>
      <c r="W5" s="36"/>
      <c r="X5" s="36" t="s">
        <v>18</v>
      </c>
      <c r="Y5" s="36">
        <v>50</v>
      </c>
      <c r="Z5" s="36" t="str">
        <f t="shared" si="17"/>
        <v>KVNG-50</v>
      </c>
      <c r="AA5" s="36">
        <v>5</v>
      </c>
      <c r="AB5" s="36">
        <v>1250</v>
      </c>
      <c r="AC5" s="36">
        <v>300</v>
      </c>
      <c r="AD5" s="36">
        <v>70</v>
      </c>
      <c r="AE5" s="36"/>
      <c r="AF5" s="36">
        <f>COUNTIFS(AG$2:AG5,AG5)</f>
        <v>2</v>
      </c>
      <c r="AG5" s="36" t="str">
        <f t="shared" si="13"/>
        <v>KVBC-40</v>
      </c>
      <c r="AH5" s="36" t="s">
        <v>14</v>
      </c>
      <c r="AI5" s="36">
        <v>40</v>
      </c>
      <c r="AJ5" s="37" t="s">
        <v>16</v>
      </c>
      <c r="AK5" s="36" t="str">
        <f t="shared" si="14"/>
        <v>KVBC-40Внутренняя</v>
      </c>
      <c r="AL5" s="36" t="e">
        <f>VLOOKUP(AG5,#REF!,40,FALSE)</f>
        <v>#REF!</v>
      </c>
      <c r="AM5" s="36"/>
      <c r="AN5" s="36">
        <f>COUNTIFS(AO$2:AO5,AO5,AO$2:AO5,AO5)</f>
        <v>2</v>
      </c>
      <c r="AO5" s="36" t="s">
        <v>57</v>
      </c>
      <c r="AP5" s="36" t="s">
        <v>738</v>
      </c>
      <c r="AQ5" s="36" t="str">
        <f t="shared" si="15"/>
        <v>KVDAДвусторонний</v>
      </c>
      <c r="AR5" s="36"/>
      <c r="AS5" s="36">
        <f>COUNTIFS(AT$2:AT5,AT5,AT$2:AT5,AT5)</f>
        <v>1</v>
      </c>
      <c r="AT5" s="36" t="s">
        <v>59</v>
      </c>
      <c r="AU5" s="36" t="s">
        <v>13</v>
      </c>
      <c r="AV5" s="36" t="str">
        <f t="shared" si="5"/>
        <v>KVFMПри помощи датчиков положения</v>
      </c>
      <c r="AW5" s="36">
        <f t="shared" si="6"/>
        <v>1</v>
      </c>
      <c r="AX5" s="36"/>
      <c r="AY5" s="36" t="s">
        <v>14</v>
      </c>
      <c r="AZ5" s="36">
        <v>63</v>
      </c>
      <c r="BA5" s="36" t="str">
        <f t="shared" si="16"/>
        <v>KVBC-63</v>
      </c>
      <c r="BB5" s="41" t="s">
        <v>727</v>
      </c>
      <c r="BC5" s="36" t="str">
        <f t="shared" si="7"/>
        <v>KVBC-63Воздушное регулируемое</v>
      </c>
      <c r="BD5" s="36"/>
      <c r="BE5" s="36">
        <v>16</v>
      </c>
      <c r="BF5" s="36"/>
      <c r="BG5" s="36">
        <f>COUNTIFS(BH$2:BH5,BH5,BH$2:BH5,BH5)</f>
        <v>2</v>
      </c>
      <c r="BH5" s="36" t="str">
        <f t="shared" si="8"/>
        <v>KVBC-40</v>
      </c>
      <c r="BI5" s="36" t="s">
        <v>14</v>
      </c>
      <c r="BJ5" s="36">
        <v>40</v>
      </c>
      <c r="BK5" s="41" t="s">
        <v>729</v>
      </c>
      <c r="BL5" s="41" t="str">
        <f t="shared" si="9"/>
        <v>KVBC-40Сталь нержавеющая AISI 304 с покрытием твёрдым хромом</v>
      </c>
      <c r="BM5" s="36" t="e">
        <f>VLOOKUP(BH5,#REF!,40,FALSE)</f>
        <v>#REF!</v>
      </c>
      <c r="BN5" s="38" t="s">
        <v>11</v>
      </c>
      <c r="BO5" s="36"/>
    </row>
    <row r="6" spans="1:76">
      <c r="A6" s="34" t="e">
        <f>SUMIF(#REF!,B6,#REF!)</f>
        <v>#REF!</v>
      </c>
      <c r="B6" s="36" t="s">
        <v>15</v>
      </c>
      <c r="C6" s="34">
        <f>COUNTA($B$2:$B6)</f>
        <v>5</v>
      </c>
      <c r="D6" s="36">
        <f>IF(B6="","",IFERROR(VLOOKUP(B6,изображения!A:B,2,FALSE),"добавьте на вкладку изображения"))</f>
        <v>0</v>
      </c>
      <c r="E6" s="40" t="s">
        <v>89</v>
      </c>
      <c r="F6" s="34" t="e">
        <f t="shared" si="10"/>
        <v>#REF!</v>
      </c>
      <c r="G6" s="40">
        <v>1</v>
      </c>
      <c r="H6" s="40">
        <f>COUNTA($K$2:K6)</f>
        <v>5</v>
      </c>
      <c r="I6" s="40" t="str">
        <f t="shared" si="0"/>
        <v>4-5</v>
      </c>
      <c r="J6" s="36">
        <f>COUNTIFS($L$2:L6,L6,$L$2:L6,L6)</f>
        <v>5</v>
      </c>
      <c r="K6" s="36" t="str">
        <f t="shared" si="1"/>
        <v>KVBC-80</v>
      </c>
      <c r="L6" s="36" t="s">
        <v>14</v>
      </c>
      <c r="M6" s="36">
        <v>80</v>
      </c>
      <c r="N6" s="36" t="e">
        <f>SUMIF(#REF!,K6,#REF!)</f>
        <v>#REF!</v>
      </c>
      <c r="O6" s="36">
        <f t="shared" si="11"/>
        <v>1</v>
      </c>
      <c r="P6" s="36">
        <f>COUNTIF($T$1:T6,T6)</f>
        <v>5</v>
      </c>
      <c r="Q6" s="36" t="str">
        <f t="shared" si="12"/>
        <v>5-KVFM-12</v>
      </c>
      <c r="R6" s="36" t="s">
        <v>59</v>
      </c>
      <c r="S6" s="36">
        <v>12</v>
      </c>
      <c r="T6" s="36" t="str">
        <f t="shared" si="3"/>
        <v>KVFM-12</v>
      </c>
      <c r="U6" s="36">
        <v>40</v>
      </c>
      <c r="V6" s="36" t="str">
        <f t="shared" si="4"/>
        <v>40,</v>
      </c>
      <c r="W6" s="36"/>
      <c r="X6" s="36" t="s">
        <v>18</v>
      </c>
      <c r="Y6" s="36">
        <v>63</v>
      </c>
      <c r="Z6" s="36" t="str">
        <f t="shared" si="17"/>
        <v>KVNG-63</v>
      </c>
      <c r="AA6" s="36">
        <v>5</v>
      </c>
      <c r="AB6" s="36">
        <v>1250</v>
      </c>
      <c r="AC6" s="36">
        <v>300</v>
      </c>
      <c r="AD6" s="36">
        <v>70</v>
      </c>
      <c r="AE6" s="36"/>
      <c r="AF6" s="36">
        <f>COUNTIFS(AG$2:AG6,AG6)</f>
        <v>1</v>
      </c>
      <c r="AG6" s="36" t="str">
        <f t="shared" si="13"/>
        <v>KVBC-50</v>
      </c>
      <c r="AH6" s="36" t="s">
        <v>14</v>
      </c>
      <c r="AI6" s="36">
        <v>50</v>
      </c>
      <c r="AJ6" s="37" t="s">
        <v>10</v>
      </c>
      <c r="AK6" s="36" t="str">
        <f t="shared" si="14"/>
        <v>KVBC-50Наружная</v>
      </c>
      <c r="AL6" s="36" t="e">
        <f>VLOOKUP(AG6,#REF!,40,FALSE)</f>
        <v>#REF!</v>
      </c>
      <c r="AM6" s="36"/>
      <c r="AN6" s="36">
        <f>COUNTIFS(AO$2:AO6,AO6,AO$2:AO6,AO6)</f>
        <v>1</v>
      </c>
      <c r="AO6" s="36" t="s">
        <v>15</v>
      </c>
      <c r="AP6" s="38" t="s">
        <v>11</v>
      </c>
      <c r="AQ6" s="36" t="str">
        <f t="shared" si="15"/>
        <v>KVDNОдносторонний</v>
      </c>
      <c r="AR6" s="36"/>
      <c r="AS6" s="36">
        <f>COUNTIFS(AT$2:AT6,AT6,AT$2:AT6,AT6)</f>
        <v>1</v>
      </c>
      <c r="AT6" s="36" t="s">
        <v>17</v>
      </c>
      <c r="AU6" s="36" t="s">
        <v>13</v>
      </c>
      <c r="AV6" s="36" t="str">
        <f t="shared" si="5"/>
        <v>KVMALПри помощи датчиков положения</v>
      </c>
      <c r="AW6" s="36">
        <f t="shared" si="6"/>
        <v>1</v>
      </c>
      <c r="AX6" s="36"/>
      <c r="AY6" s="36" t="s">
        <v>14</v>
      </c>
      <c r="AZ6" s="36">
        <v>80</v>
      </c>
      <c r="BA6" s="36" t="str">
        <f t="shared" si="16"/>
        <v>KVBC-80</v>
      </c>
      <c r="BB6" s="41" t="s">
        <v>727</v>
      </c>
      <c r="BC6" s="36" t="str">
        <f t="shared" si="7"/>
        <v>KVBC-80Воздушное регулируемое</v>
      </c>
      <c r="BD6" s="36"/>
      <c r="BE6" s="36">
        <v>20</v>
      </c>
      <c r="BF6" s="36"/>
      <c r="BG6" s="36">
        <f>COUNTIFS(BH$2:BH6,BH6,BH$2:BH6,BH6)</f>
        <v>1</v>
      </c>
      <c r="BH6" s="36" t="str">
        <f t="shared" si="8"/>
        <v>KVBC-50</v>
      </c>
      <c r="BI6" s="36" t="s">
        <v>14</v>
      </c>
      <c r="BJ6" s="36">
        <v>50</v>
      </c>
      <c r="BK6" s="41" t="s">
        <v>728</v>
      </c>
      <c r="BL6" s="41" t="str">
        <f t="shared" si="9"/>
        <v>KVBC-50Сталь 45 с покрытием твёрдым хромом</v>
      </c>
      <c r="BM6" s="36" t="e">
        <f>VLOOKUP(BH6,#REF!,40,FALSE)</f>
        <v>#REF!</v>
      </c>
      <c r="BN6" s="36" t="s">
        <v>13</v>
      </c>
      <c r="BO6" s="36" t="s">
        <v>76</v>
      </c>
    </row>
    <row r="7" spans="1:76">
      <c r="A7" s="34" t="e">
        <f>SUMIF(#REF!,B7,#REF!)</f>
        <v>#REF!</v>
      </c>
      <c r="B7" s="36" t="s">
        <v>58</v>
      </c>
      <c r="C7" s="34">
        <f>COUNTA($B$2:$B7)</f>
        <v>6</v>
      </c>
      <c r="D7" s="36">
        <f>IF(B7="","",IFERROR(VLOOKUP(B7,изображения!A:B,2,FALSE),"добавьте на вкладку изображения"))</f>
        <v>0</v>
      </c>
      <c r="E7" s="40" t="s">
        <v>675</v>
      </c>
      <c r="F7" s="34" t="e">
        <f t="shared" si="10"/>
        <v>#REF!</v>
      </c>
      <c r="G7" s="40">
        <v>1</v>
      </c>
      <c r="H7" s="40">
        <f>COUNTA($K$2:K7)</f>
        <v>6</v>
      </c>
      <c r="I7" s="40" t="str">
        <f t="shared" si="0"/>
        <v>4-6</v>
      </c>
      <c r="J7" s="36">
        <f>COUNTIFS($L$2:L7,L7,$L$2:L7,L7)</f>
        <v>6</v>
      </c>
      <c r="K7" s="36" t="str">
        <f t="shared" si="1"/>
        <v>KVBC-100</v>
      </c>
      <c r="L7" s="36" t="s">
        <v>14</v>
      </c>
      <c r="M7" s="36">
        <v>100</v>
      </c>
      <c r="N7" s="36" t="e">
        <f>SUMIF(#REF!,K7,#REF!)</f>
        <v>#REF!</v>
      </c>
      <c r="O7" s="36">
        <f t="shared" si="11"/>
        <v>1</v>
      </c>
      <c r="P7" s="36">
        <f>COUNTIF($T$1:T7,T7)</f>
        <v>6</v>
      </c>
      <c r="Q7" s="36" t="str">
        <f t="shared" si="12"/>
        <v>6-KVFM-12</v>
      </c>
      <c r="R7" s="36" t="s">
        <v>59</v>
      </c>
      <c r="S7" s="36">
        <v>12</v>
      </c>
      <c r="T7" s="36" t="str">
        <f t="shared" si="3"/>
        <v>KVFM-12</v>
      </c>
      <c r="U7" s="36">
        <v>50</v>
      </c>
      <c r="V7" s="36" t="str">
        <f t="shared" si="4"/>
        <v>50,</v>
      </c>
      <c r="W7" s="36"/>
      <c r="X7" s="36" t="s">
        <v>18</v>
      </c>
      <c r="Y7" s="36">
        <v>80</v>
      </c>
      <c r="Z7" s="36" t="str">
        <f t="shared" si="17"/>
        <v>KVNG-80</v>
      </c>
      <c r="AA7" s="36">
        <v>5</v>
      </c>
      <c r="AB7" s="36">
        <v>1250</v>
      </c>
      <c r="AC7" s="36">
        <v>400</v>
      </c>
      <c r="AD7" s="36">
        <v>70</v>
      </c>
      <c r="AE7" s="36"/>
      <c r="AF7" s="36">
        <f>COUNTIFS(AG$2:AG7,AG7)</f>
        <v>2</v>
      </c>
      <c r="AG7" s="36" t="str">
        <f t="shared" si="13"/>
        <v>KVBC-50</v>
      </c>
      <c r="AH7" s="36" t="s">
        <v>14</v>
      </c>
      <c r="AI7" s="36">
        <v>50</v>
      </c>
      <c r="AJ7" s="37" t="s">
        <v>16</v>
      </c>
      <c r="AK7" s="36" t="str">
        <f t="shared" si="14"/>
        <v>KVBC-50Внутренняя</v>
      </c>
      <c r="AL7" s="36" t="e">
        <f>VLOOKUP(AG7,#REF!,40,FALSE)</f>
        <v>#REF!</v>
      </c>
      <c r="AM7" s="36"/>
      <c r="AN7" s="36">
        <f>COUNTIFS(AO$2:AO7,AO7,AO$2:AO7,AO7)</f>
        <v>2</v>
      </c>
      <c r="AO7" s="36" t="s">
        <v>15</v>
      </c>
      <c r="AP7" s="36" t="s">
        <v>738</v>
      </c>
      <c r="AQ7" s="36" t="str">
        <f t="shared" si="15"/>
        <v>KVDNДвусторонний</v>
      </c>
      <c r="AR7" s="36"/>
      <c r="AS7" s="36"/>
      <c r="AT7" s="36" t="s">
        <v>56</v>
      </c>
      <c r="AU7" s="36" t="s">
        <v>13</v>
      </c>
      <c r="AV7" s="36" t="str">
        <f t="shared" si="5"/>
        <v>KVMAL-M01При помощи датчиков положения</v>
      </c>
      <c r="AW7" s="36">
        <f t="shared" si="6"/>
        <v>0</v>
      </c>
      <c r="AX7" s="36"/>
      <c r="AY7" s="36" t="s">
        <v>14</v>
      </c>
      <c r="AZ7" s="36">
        <v>100</v>
      </c>
      <c r="BA7" s="36" t="str">
        <f t="shared" si="16"/>
        <v>KVBC-100</v>
      </c>
      <c r="BB7" s="41" t="s">
        <v>727</v>
      </c>
      <c r="BC7" s="36" t="str">
        <f t="shared" si="7"/>
        <v>KVBC-100Воздушное регулируемое</v>
      </c>
      <c r="BD7" s="36"/>
      <c r="BE7" s="36">
        <v>25</v>
      </c>
      <c r="BF7" s="36"/>
      <c r="BG7" s="36">
        <f>COUNTIFS(BH$2:BH7,BH7,BH$2:BH7,BH7)</f>
        <v>2</v>
      </c>
      <c r="BH7" s="36" t="str">
        <f t="shared" si="8"/>
        <v>KVBC-50</v>
      </c>
      <c r="BI7" s="36" t="s">
        <v>14</v>
      </c>
      <c r="BJ7" s="36">
        <v>50</v>
      </c>
      <c r="BK7" s="41" t="s">
        <v>729</v>
      </c>
      <c r="BL7" s="41" t="str">
        <f t="shared" si="9"/>
        <v>KVBC-50Сталь нержавеющая AISI 304 с покрытием твёрдым хромом</v>
      </c>
      <c r="BM7" s="36" t="e">
        <f>VLOOKUP(BH7,#REF!,40,FALSE)</f>
        <v>#REF!</v>
      </c>
      <c r="BN7" s="36" t="s">
        <v>70</v>
      </c>
      <c r="BO7" s="36"/>
    </row>
    <row r="8" spans="1:76">
      <c r="A8" s="34" t="e">
        <f>SUMIF(#REF!,B8,#REF!)</f>
        <v>#REF!</v>
      </c>
      <c r="B8" s="36" t="s">
        <v>57</v>
      </c>
      <c r="C8" s="34">
        <f>COUNTA($B$2:$B8)</f>
        <v>7</v>
      </c>
      <c r="D8" s="36">
        <f>IF(B8="","",IFERROR(VLOOKUP(B8,изображения!A:B,2,FALSE),"добавьте на вкладку изображения"))</f>
        <v>0</v>
      </c>
      <c r="E8" s="40" t="s">
        <v>673</v>
      </c>
      <c r="F8" s="34" t="e">
        <f t="shared" si="10"/>
        <v>#REF!</v>
      </c>
      <c r="G8" s="40">
        <v>1</v>
      </c>
      <c r="H8" s="40">
        <f>COUNTA($K$2:K8)</f>
        <v>7</v>
      </c>
      <c r="I8" s="40" t="str">
        <f t="shared" si="0"/>
        <v>4-7</v>
      </c>
      <c r="J8" s="36">
        <f>COUNTIFS($L$2:L8,L8,$L$2:L8,L8)</f>
        <v>7</v>
      </c>
      <c r="K8" s="36" t="str">
        <f t="shared" si="1"/>
        <v>KVBC-125</v>
      </c>
      <c r="L8" s="36" t="s">
        <v>14</v>
      </c>
      <c r="M8" s="36">
        <v>125</v>
      </c>
      <c r="N8" s="36" t="e">
        <f>SUMIF(#REF!,K8,#REF!)</f>
        <v>#REF!</v>
      </c>
      <c r="O8" s="36">
        <f t="shared" si="11"/>
        <v>1</v>
      </c>
      <c r="P8" s="36">
        <f>COUNTIF($T$1:T8,T8)</f>
        <v>7</v>
      </c>
      <c r="Q8" s="36" t="str">
        <f t="shared" si="12"/>
        <v>7-KVFM-12</v>
      </c>
      <c r="R8" s="36" t="s">
        <v>59</v>
      </c>
      <c r="S8" s="36">
        <v>12</v>
      </c>
      <c r="T8" s="36" t="str">
        <f t="shared" si="3"/>
        <v>KVFM-12</v>
      </c>
      <c r="U8" s="36">
        <v>80</v>
      </c>
      <c r="V8" s="36" t="str">
        <f t="shared" si="4"/>
        <v>80,</v>
      </c>
      <c r="W8" s="36"/>
      <c r="X8" s="36" t="s">
        <v>18</v>
      </c>
      <c r="Y8" s="36">
        <v>100</v>
      </c>
      <c r="Z8" s="36" t="str">
        <f t="shared" si="17"/>
        <v>KVNG-100</v>
      </c>
      <c r="AA8" s="36">
        <v>5</v>
      </c>
      <c r="AB8" s="36">
        <v>1250</v>
      </c>
      <c r="AC8" s="36">
        <v>400</v>
      </c>
      <c r="AD8" s="36">
        <v>70</v>
      </c>
      <c r="AE8" s="36"/>
      <c r="AF8" s="36">
        <f>COUNTIFS(AG$2:AG8,AG8)</f>
        <v>1</v>
      </c>
      <c r="AG8" s="36" t="str">
        <f t="shared" si="13"/>
        <v>KVBC-63</v>
      </c>
      <c r="AH8" s="36" t="s">
        <v>14</v>
      </c>
      <c r="AI8" s="36">
        <v>63</v>
      </c>
      <c r="AJ8" s="37" t="s">
        <v>10</v>
      </c>
      <c r="AK8" s="36" t="str">
        <f t="shared" si="14"/>
        <v>KVBC-63Наружная</v>
      </c>
      <c r="AL8" s="36" t="e">
        <f>VLOOKUP(AG8,#REF!,40,FALSE)</f>
        <v>#REF!</v>
      </c>
      <c r="AM8" s="36"/>
      <c r="AN8" s="36">
        <f>COUNTIFS(AO$2:AO8,AO8,AO$2:AO8,AO8)</f>
        <v>1</v>
      </c>
      <c r="AO8" s="36" t="s">
        <v>59</v>
      </c>
      <c r="AP8" s="38" t="s">
        <v>11</v>
      </c>
      <c r="AQ8" s="36" t="str">
        <f t="shared" si="15"/>
        <v>KVFMОдносторонний</v>
      </c>
      <c r="AR8" s="36"/>
      <c r="AS8" s="36">
        <f>COUNTIFS(AT$2:AT8,AT8,AT$2:AT8,AT8)</f>
        <v>1</v>
      </c>
      <c r="AT8" s="36" t="s">
        <v>55</v>
      </c>
      <c r="AU8" s="36" t="s">
        <v>13</v>
      </c>
      <c r="AV8" s="36" t="str">
        <f t="shared" si="5"/>
        <v>KVNCПри помощи датчиков положения</v>
      </c>
      <c r="AW8" s="36">
        <f t="shared" si="6"/>
        <v>1</v>
      </c>
      <c r="AX8" s="36"/>
      <c r="AY8" s="36" t="s">
        <v>14</v>
      </c>
      <c r="AZ8" s="36">
        <v>125</v>
      </c>
      <c r="BA8" s="36" t="str">
        <f t="shared" si="16"/>
        <v>KVBC-125</v>
      </c>
      <c r="BB8" s="41" t="s">
        <v>727</v>
      </c>
      <c r="BC8" s="36" t="str">
        <f t="shared" si="7"/>
        <v>KVBC-125Воздушное регулируемое</v>
      </c>
      <c r="BD8" s="36"/>
      <c r="BE8" s="36">
        <v>32</v>
      </c>
      <c r="BF8" s="36"/>
      <c r="BG8" s="36">
        <f>COUNTIFS(BH$2:BH8,BH8,BH$2:BH8,BH8)</f>
        <v>1</v>
      </c>
      <c r="BH8" s="36" t="str">
        <f t="shared" si="8"/>
        <v>KVBC-63</v>
      </c>
      <c r="BI8" s="36" t="s">
        <v>14</v>
      </c>
      <c r="BJ8" s="36">
        <v>63</v>
      </c>
      <c r="BK8" s="41" t="s">
        <v>728</v>
      </c>
      <c r="BL8" s="41" t="str">
        <f t="shared" si="9"/>
        <v>KVBC-63Сталь 45 с покрытием твёрдым хромом</v>
      </c>
      <c r="BM8" s="36" t="e">
        <f>VLOOKUP(BH8,#REF!,40,FALSE)</f>
        <v>#REF!</v>
      </c>
      <c r="BN8" s="41" t="s">
        <v>727</v>
      </c>
      <c r="BO8" s="36" t="s">
        <v>78</v>
      </c>
    </row>
    <row r="9" spans="1:76">
      <c r="A9" s="34" t="e">
        <f>SUMIF(#REF!,B9,#REF!)</f>
        <v>#REF!</v>
      </c>
      <c r="B9" s="36" t="s">
        <v>9</v>
      </c>
      <c r="C9" s="34">
        <f>COUNTA($B$2:$B9)</f>
        <v>8</v>
      </c>
      <c r="D9" s="36">
        <f>IF(B9="","",IFERROR(VLOOKUP(B9,изображения!A:B,2,FALSE),"добавьте на вкладку изображения"))</f>
        <v>0</v>
      </c>
      <c r="E9" s="40" t="s">
        <v>87</v>
      </c>
      <c r="F9" s="34" t="e">
        <f t="shared" si="10"/>
        <v>#REF!</v>
      </c>
      <c r="G9" s="40">
        <v>1</v>
      </c>
      <c r="H9" s="40">
        <f>COUNTA($K$2:K9)</f>
        <v>8</v>
      </c>
      <c r="I9" s="40" t="str">
        <f t="shared" si="0"/>
        <v>7-1</v>
      </c>
      <c r="J9" s="36">
        <f>COUNTIFS($L$2:L9,L9,$L$2:L9,L9)</f>
        <v>1</v>
      </c>
      <c r="K9" s="36" t="str">
        <f t="shared" si="1"/>
        <v>KVDA-12</v>
      </c>
      <c r="L9" s="36" t="s">
        <v>57</v>
      </c>
      <c r="M9" s="36">
        <v>12</v>
      </c>
      <c r="N9" s="36" t="e">
        <f>SUMIF(#REF!,K9,#REF!)</f>
        <v>#REF!</v>
      </c>
      <c r="O9" s="36">
        <f t="shared" si="11"/>
        <v>1</v>
      </c>
      <c r="P9" s="36">
        <f>COUNTIF($T$1:T9,T9)</f>
        <v>8</v>
      </c>
      <c r="Q9" s="36" t="str">
        <f t="shared" si="12"/>
        <v>8-KVFM-12</v>
      </c>
      <c r="R9" s="36" t="s">
        <v>59</v>
      </c>
      <c r="S9" s="36">
        <v>12</v>
      </c>
      <c r="T9" s="36" t="str">
        <f t="shared" si="3"/>
        <v>KVFM-12</v>
      </c>
      <c r="U9" s="36">
        <v>100</v>
      </c>
      <c r="V9" s="36" t="str">
        <f t="shared" si="4"/>
        <v>100</v>
      </c>
      <c r="W9" s="36"/>
      <c r="X9" s="36" t="s">
        <v>18</v>
      </c>
      <c r="Y9" s="36">
        <v>125</v>
      </c>
      <c r="Z9" s="36" t="str">
        <f t="shared" si="17"/>
        <v>KVNG-125</v>
      </c>
      <c r="AA9" s="36">
        <v>5</v>
      </c>
      <c r="AB9" s="36">
        <v>1250</v>
      </c>
      <c r="AC9" s="36">
        <v>500</v>
      </c>
      <c r="AD9" s="36">
        <v>70</v>
      </c>
      <c r="AE9" s="36"/>
      <c r="AF9" s="36">
        <f>COUNTIFS(AG$2:AG9,AG9)</f>
        <v>2</v>
      </c>
      <c r="AG9" s="36" t="str">
        <f t="shared" si="13"/>
        <v>KVBC-63</v>
      </c>
      <c r="AH9" s="36" t="s">
        <v>14</v>
      </c>
      <c r="AI9" s="36">
        <v>63</v>
      </c>
      <c r="AJ9" s="37" t="s">
        <v>16</v>
      </c>
      <c r="AK9" s="36" t="str">
        <f t="shared" si="14"/>
        <v>KVBC-63Внутренняя</v>
      </c>
      <c r="AL9" s="36" t="e">
        <f>VLOOKUP(AG9,#REF!,40,FALSE)</f>
        <v>#REF!</v>
      </c>
      <c r="AM9" s="36"/>
      <c r="AN9" s="36">
        <f>COUNTIFS(AO$2:AO9,AO9,AO$2:AO9,AO9)</f>
        <v>1</v>
      </c>
      <c r="AO9" s="36" t="s">
        <v>17</v>
      </c>
      <c r="AP9" s="38" t="s">
        <v>11</v>
      </c>
      <c r="AQ9" s="36" t="str">
        <f t="shared" si="15"/>
        <v>KVMALОдносторонний</v>
      </c>
      <c r="AR9" s="36"/>
      <c r="AS9" s="36">
        <f>COUNTIFS(AT$2:AT9,AT9,AT$2:AT9,AT9)</f>
        <v>1</v>
      </c>
      <c r="AT9" s="36" t="s">
        <v>18</v>
      </c>
      <c r="AU9" s="36" t="s">
        <v>13</v>
      </c>
      <c r="AV9" s="36" t="str">
        <f t="shared" si="5"/>
        <v>KVNGПри помощи датчиков положения</v>
      </c>
      <c r="AW9" s="36">
        <f t="shared" si="6"/>
        <v>1</v>
      </c>
      <c r="AX9" s="36"/>
      <c r="AY9" s="36" t="s">
        <v>57</v>
      </c>
      <c r="AZ9" s="36">
        <v>12</v>
      </c>
      <c r="BA9" s="36" t="str">
        <f t="shared" si="16"/>
        <v>KVDA-12</v>
      </c>
      <c r="BB9" s="41" t="s">
        <v>670</v>
      </c>
      <c r="BC9" s="36" t="str">
        <f t="shared" si="7"/>
        <v>KVDA-12Без демфирования</v>
      </c>
      <c r="BD9" s="36"/>
      <c r="BE9" s="36">
        <v>40</v>
      </c>
      <c r="BF9" s="36"/>
      <c r="BG9" s="36">
        <f>COUNTIFS(BH$2:BH9,BH9,BH$2:BH9,BH9)</f>
        <v>2</v>
      </c>
      <c r="BH9" s="36" t="str">
        <f t="shared" si="8"/>
        <v>KVBC-63</v>
      </c>
      <c r="BI9" s="36" t="s">
        <v>14</v>
      </c>
      <c r="BJ9" s="36">
        <v>63</v>
      </c>
      <c r="BK9" s="41" t="s">
        <v>729</v>
      </c>
      <c r="BL9" s="41" t="str">
        <f t="shared" si="9"/>
        <v>KVBC-63Сталь нержавеющая AISI 304 с покрытием твёрдым хромом</v>
      </c>
      <c r="BM9" s="36" t="e">
        <f>VLOOKUP(BH9,#REF!,40,FALSE)</f>
        <v>#REF!</v>
      </c>
      <c r="BN9" s="41" t="s">
        <v>726</v>
      </c>
      <c r="BO9" s="36" t="s">
        <v>79</v>
      </c>
    </row>
    <row r="10" spans="1:76">
      <c r="A10" s="34" t="e">
        <f>SUMIF(#REF!,B10,#REF!)</f>
        <v>#REF!</v>
      </c>
      <c r="B10" s="36" t="s">
        <v>17</v>
      </c>
      <c r="C10" s="34">
        <f>COUNTA($B$2:$B10)</f>
        <v>9</v>
      </c>
      <c r="D10" s="36">
        <f>IF(B10="","",IFERROR(VLOOKUP(B10,изображения!A:B,2,FALSE),"добавьте на вкладку изображения"))</f>
        <v>0</v>
      </c>
      <c r="E10" s="40" t="s">
        <v>88</v>
      </c>
      <c r="F10" s="34" t="e">
        <f t="shared" si="10"/>
        <v>#REF!</v>
      </c>
      <c r="G10" s="36">
        <v>1</v>
      </c>
      <c r="H10" s="40">
        <f>COUNTA($K$2:K10)</f>
        <v>9</v>
      </c>
      <c r="I10" s="40" t="str">
        <f t="shared" si="0"/>
        <v>7-2</v>
      </c>
      <c r="J10" s="36">
        <f>COUNTIFS($L$2:L10,L10,$L$2:L10,L10)</f>
        <v>2</v>
      </c>
      <c r="K10" s="36" t="str">
        <f t="shared" si="1"/>
        <v>KVDA-16</v>
      </c>
      <c r="L10" s="36" t="s">
        <v>57</v>
      </c>
      <c r="M10" s="36">
        <v>16</v>
      </c>
      <c r="N10" s="36" t="e">
        <f>SUMIF(#REF!,K10,#REF!)</f>
        <v>#REF!</v>
      </c>
      <c r="O10" s="36">
        <f t="shared" si="11"/>
        <v>1</v>
      </c>
      <c r="P10" s="36">
        <f>COUNTIF($T$1:T10,T10)</f>
        <v>1</v>
      </c>
      <c r="Q10" s="36" t="str">
        <f t="shared" si="12"/>
        <v>1-KVFM-16</v>
      </c>
      <c r="R10" s="36" t="s">
        <v>59</v>
      </c>
      <c r="S10" s="36">
        <v>16</v>
      </c>
      <c r="T10" s="36" t="str">
        <f t="shared" si="3"/>
        <v>KVFM-16</v>
      </c>
      <c r="U10" s="36">
        <v>10</v>
      </c>
      <c r="V10" s="36" t="str">
        <f t="shared" si="4"/>
        <v>10,</v>
      </c>
      <c r="W10" s="36"/>
      <c r="X10" s="36" t="s">
        <v>18</v>
      </c>
      <c r="Y10" s="36">
        <v>160</v>
      </c>
      <c r="Z10" s="36" t="str">
        <f t="shared" si="17"/>
        <v>KVNG-160</v>
      </c>
      <c r="AA10" s="36">
        <v>5</v>
      </c>
      <c r="AB10" s="36">
        <v>1250</v>
      </c>
      <c r="AC10" s="36">
        <v>500</v>
      </c>
      <c r="AD10" s="36">
        <v>100</v>
      </c>
      <c r="AE10" s="36"/>
      <c r="AF10" s="36">
        <f>COUNTIFS(AG$2:AG10,AG10)</f>
        <v>1</v>
      </c>
      <c r="AG10" s="36" t="str">
        <f t="shared" si="13"/>
        <v>KVBC-80</v>
      </c>
      <c r="AH10" s="36" t="s">
        <v>14</v>
      </c>
      <c r="AI10" s="36">
        <v>80</v>
      </c>
      <c r="AJ10" s="37" t="s">
        <v>10</v>
      </c>
      <c r="AK10" s="36" t="str">
        <f t="shared" si="14"/>
        <v>KVBC-80Наружная</v>
      </c>
      <c r="AL10" s="36" t="e">
        <f>VLOOKUP(AG10,#REF!,40,FALSE)</f>
        <v>#REF!</v>
      </c>
      <c r="AM10" s="36"/>
      <c r="AN10" s="36">
        <f>COUNTIFS(AO$2:AO10,AO10,AO$2:AO10,AO10)</f>
        <v>2</v>
      </c>
      <c r="AO10" s="36" t="s">
        <v>17</v>
      </c>
      <c r="AP10" s="36" t="s">
        <v>738</v>
      </c>
      <c r="AQ10" s="36" t="str">
        <f t="shared" si="15"/>
        <v>KVMALДвусторонний</v>
      </c>
      <c r="AR10" s="36"/>
      <c r="AS10" s="36">
        <f>COUNTIFS(AT$2:AT10,AT10,AT$2:AT10,AT10)</f>
        <v>1</v>
      </c>
      <c r="AT10" s="36" t="s">
        <v>9</v>
      </c>
      <c r="AU10" s="36" t="s">
        <v>13</v>
      </c>
      <c r="AV10" s="36" t="str">
        <f t="shared" si="5"/>
        <v>KVNUПри помощи датчиков положения</v>
      </c>
      <c r="AW10" s="36">
        <f t="shared" si="6"/>
        <v>1</v>
      </c>
      <c r="AX10" s="36"/>
      <c r="AY10" s="36" t="s">
        <v>57</v>
      </c>
      <c r="AZ10" s="36">
        <v>16</v>
      </c>
      <c r="BA10" s="36" t="str">
        <f t="shared" si="16"/>
        <v>KVDA-16</v>
      </c>
      <c r="BB10" s="41" t="s">
        <v>670</v>
      </c>
      <c r="BC10" s="36" t="str">
        <f t="shared" si="7"/>
        <v>KVDA-16Без демфирования</v>
      </c>
      <c r="BD10" s="36"/>
      <c r="BE10" s="36">
        <v>50</v>
      </c>
      <c r="BF10" s="36"/>
      <c r="BG10" s="36">
        <f>COUNTIFS(BH$2:BH10,BH10,BH$2:BH10,BH10)</f>
        <v>1</v>
      </c>
      <c r="BH10" s="36" t="str">
        <f t="shared" si="8"/>
        <v>KVBC-80</v>
      </c>
      <c r="BI10" s="36" t="s">
        <v>14</v>
      </c>
      <c r="BJ10" s="36">
        <v>80</v>
      </c>
      <c r="BK10" s="41" t="s">
        <v>728</v>
      </c>
      <c r="BL10" s="41" t="str">
        <f t="shared" si="9"/>
        <v>KVBC-80Сталь 45 с покрытием твёрдым хромом</v>
      </c>
      <c r="BM10" s="36" t="e">
        <f>VLOOKUP(BH10,#REF!,40,FALSE)</f>
        <v>#REF!</v>
      </c>
      <c r="BN10" s="36" t="s">
        <v>670</v>
      </c>
      <c r="BO10" s="36" t="s">
        <v>79</v>
      </c>
    </row>
    <row r="11" spans="1:76">
      <c r="A11" s="34" t="e">
        <f>SUMIF(#REF!,B11,#REF!)</f>
        <v>#REF!</v>
      </c>
      <c r="B11" s="36" t="s">
        <v>20</v>
      </c>
      <c r="C11" s="34">
        <f>COUNTA($B$2:$B11)</f>
        <v>10</v>
      </c>
      <c r="D11" s="36">
        <f>IF(B11="","",IFERROR(VLOOKUP(B11,изображения!A:B,2,FALSE),"добавьте на вкладку изображения"))</f>
        <v>0</v>
      </c>
      <c r="E11" s="40" t="s">
        <v>90</v>
      </c>
      <c r="F11" s="34" t="e">
        <f t="shared" si="10"/>
        <v>#REF!</v>
      </c>
      <c r="G11" s="36">
        <v>1</v>
      </c>
      <c r="H11" s="40">
        <f>COUNTA($K$2:K11)</f>
        <v>10</v>
      </c>
      <c r="I11" s="40" t="str">
        <f t="shared" si="0"/>
        <v>7-3</v>
      </c>
      <c r="J11" s="36">
        <f>COUNTIFS($L$2:L11,L11,$L$2:L11,L11)</f>
        <v>3</v>
      </c>
      <c r="K11" s="36" t="str">
        <f t="shared" si="1"/>
        <v>KVDA-20</v>
      </c>
      <c r="L11" s="36" t="s">
        <v>57</v>
      </c>
      <c r="M11" s="36">
        <v>20</v>
      </c>
      <c r="N11" s="36" t="e">
        <f>SUMIF(#REF!,K11,#REF!)</f>
        <v>#REF!</v>
      </c>
      <c r="O11" s="36">
        <f t="shared" si="11"/>
        <v>1</v>
      </c>
      <c r="P11" s="36">
        <f>COUNTIF($T$1:T11,T11)</f>
        <v>2</v>
      </c>
      <c r="Q11" s="36" t="str">
        <f t="shared" si="12"/>
        <v>2-KVFM-16</v>
      </c>
      <c r="R11" s="36" t="s">
        <v>59</v>
      </c>
      <c r="S11" s="36">
        <v>16</v>
      </c>
      <c r="T11" s="36" t="str">
        <f t="shared" si="3"/>
        <v>KVFM-16</v>
      </c>
      <c r="U11" s="36">
        <v>20</v>
      </c>
      <c r="V11" s="36" t="str">
        <f t="shared" si="4"/>
        <v>20,</v>
      </c>
      <c r="W11" s="36"/>
      <c r="X11" s="36" t="s">
        <v>18</v>
      </c>
      <c r="Y11" s="36">
        <v>200</v>
      </c>
      <c r="Z11" s="36" t="str">
        <f t="shared" si="17"/>
        <v>KVNG-200</v>
      </c>
      <c r="AA11" s="36">
        <v>5</v>
      </c>
      <c r="AB11" s="36">
        <v>1250</v>
      </c>
      <c r="AC11" s="36">
        <v>500</v>
      </c>
      <c r="AD11" s="36">
        <v>100</v>
      </c>
      <c r="AE11" s="36"/>
      <c r="AF11" s="36">
        <f>COUNTIFS(AG$2:AG11,AG11)</f>
        <v>2</v>
      </c>
      <c r="AG11" s="36" t="str">
        <f t="shared" si="13"/>
        <v>KVBC-80</v>
      </c>
      <c r="AH11" s="36" t="s">
        <v>14</v>
      </c>
      <c r="AI11" s="36">
        <v>80</v>
      </c>
      <c r="AJ11" s="37" t="s">
        <v>16</v>
      </c>
      <c r="AK11" s="36" t="str">
        <f t="shared" si="14"/>
        <v>KVBC-80Внутренняя</v>
      </c>
      <c r="AL11" s="36" t="e">
        <f>VLOOKUP(AG11,#REF!,40,FALSE)</f>
        <v>#REF!</v>
      </c>
      <c r="AM11" s="36"/>
      <c r="AN11" s="36">
        <f>COUNTIFS(AO$2:AO11,AO11,AO$2:AO11,AO11)</f>
        <v>1</v>
      </c>
      <c r="AO11" s="36" t="s">
        <v>55</v>
      </c>
      <c r="AP11" s="38" t="s">
        <v>11</v>
      </c>
      <c r="AQ11" s="36" t="str">
        <f t="shared" si="15"/>
        <v>KVNCОдносторонний</v>
      </c>
      <c r="AR11" s="36"/>
      <c r="AS11" s="36">
        <f>COUNTIFS(AT$2:AT11,AT11,AT$2:AT11,AT11)</f>
        <v>1</v>
      </c>
      <c r="AT11" s="36" t="s">
        <v>19</v>
      </c>
      <c r="AU11" s="36" t="s">
        <v>13</v>
      </c>
      <c r="AV11" s="36" t="str">
        <f t="shared" si="5"/>
        <v>KVSCПри помощи датчиков положения</v>
      </c>
      <c r="AW11" s="36">
        <f t="shared" si="6"/>
        <v>1</v>
      </c>
      <c r="AX11" s="36"/>
      <c r="AY11" s="36" t="s">
        <v>57</v>
      </c>
      <c r="AZ11" s="36">
        <v>20</v>
      </c>
      <c r="BA11" s="36" t="str">
        <f t="shared" si="16"/>
        <v>KVDA-20</v>
      </c>
      <c r="BB11" s="41" t="s">
        <v>726</v>
      </c>
      <c r="BC11" s="36" t="str">
        <f t="shared" si="7"/>
        <v>KVDA-20Упругое нерегулируемое</v>
      </c>
      <c r="BD11" s="36"/>
      <c r="BE11" s="36">
        <v>63</v>
      </c>
      <c r="BF11" s="36"/>
      <c r="BG11" s="36">
        <f>COUNTIFS(BH$2:BH11,BH11,BH$2:BH11,BH11)</f>
        <v>2</v>
      </c>
      <c r="BH11" s="36" t="str">
        <f t="shared" si="8"/>
        <v>KVBC-80</v>
      </c>
      <c r="BI11" s="36" t="s">
        <v>14</v>
      </c>
      <c r="BJ11" s="36">
        <v>80</v>
      </c>
      <c r="BK11" s="41" t="s">
        <v>729</v>
      </c>
      <c r="BL11" s="41" t="str">
        <f t="shared" si="9"/>
        <v>KVBC-80Сталь нержавеющая AISI 304 с покрытием твёрдым хромом</v>
      </c>
      <c r="BM11" s="36" t="e">
        <f>VLOOKUP(BH11,#REF!,40,FALSE)</f>
        <v>#REF!</v>
      </c>
      <c r="BN11" s="41" t="s">
        <v>729</v>
      </c>
      <c r="BO11" s="36">
        <v>304</v>
      </c>
    </row>
    <row r="12" spans="1:76">
      <c r="A12" s="34" t="e">
        <f>SUMIF(#REF!,B12,#REF!)</f>
        <v>#REF!</v>
      </c>
      <c r="B12" s="36" t="s">
        <v>59</v>
      </c>
      <c r="C12" s="34">
        <f>COUNTA($B$2:$B12)</f>
        <v>11</v>
      </c>
      <c r="D12" s="36">
        <f>IF(B12="","",IFERROR(VLOOKUP(B12,изображения!A:B,2,FALSE),"добавьте на вкладку изображения"))</f>
        <v>0</v>
      </c>
      <c r="E12" s="40" t="s">
        <v>678</v>
      </c>
      <c r="F12" s="34" t="e">
        <f t="shared" si="10"/>
        <v>#REF!</v>
      </c>
      <c r="G12" s="36">
        <v>1</v>
      </c>
      <c r="H12" s="40">
        <f>COUNTA($K$2:K12)</f>
        <v>11</v>
      </c>
      <c r="I12" s="40" t="str">
        <f t="shared" si="0"/>
        <v>7-4</v>
      </c>
      <c r="J12" s="36">
        <f>COUNTIFS($L$2:L12,L12,$L$2:L12,L12)</f>
        <v>4</v>
      </c>
      <c r="K12" s="36" t="str">
        <f t="shared" si="1"/>
        <v>KVDA-25</v>
      </c>
      <c r="L12" s="36" t="s">
        <v>57</v>
      </c>
      <c r="M12" s="36">
        <v>25</v>
      </c>
      <c r="N12" s="36" t="e">
        <f>SUMIF(#REF!,K12,#REF!)</f>
        <v>#REF!</v>
      </c>
      <c r="O12" s="36">
        <f t="shared" si="11"/>
        <v>1</v>
      </c>
      <c r="P12" s="36">
        <f>COUNTIF($T$1:T12,T12)</f>
        <v>3</v>
      </c>
      <c r="Q12" s="36" t="str">
        <f t="shared" si="12"/>
        <v>3-KVFM-16</v>
      </c>
      <c r="R12" s="36" t="s">
        <v>59</v>
      </c>
      <c r="S12" s="36">
        <v>16</v>
      </c>
      <c r="T12" s="36" t="str">
        <f t="shared" si="3"/>
        <v>KVFM-16</v>
      </c>
      <c r="U12" s="36">
        <v>25</v>
      </c>
      <c r="V12" s="36" t="str">
        <f t="shared" si="4"/>
        <v>25,</v>
      </c>
      <c r="W12" s="36"/>
      <c r="X12" s="36" t="s">
        <v>18</v>
      </c>
      <c r="Y12" s="36">
        <v>250</v>
      </c>
      <c r="Z12" s="36" t="str">
        <f t="shared" si="17"/>
        <v>KVNG-250</v>
      </c>
      <c r="AA12" s="36">
        <v>5</v>
      </c>
      <c r="AB12" s="36">
        <v>1250</v>
      </c>
      <c r="AC12" s="36">
        <v>500</v>
      </c>
      <c r="AD12" s="36">
        <v>120</v>
      </c>
      <c r="AE12" s="36"/>
      <c r="AF12" s="36">
        <f>COUNTIFS(AG$2:AG12,AG12)</f>
        <v>1</v>
      </c>
      <c r="AG12" s="36" t="str">
        <f t="shared" si="13"/>
        <v>KVBC-100</v>
      </c>
      <c r="AH12" s="36" t="s">
        <v>14</v>
      </c>
      <c r="AI12" s="36">
        <v>100</v>
      </c>
      <c r="AJ12" s="37" t="s">
        <v>10</v>
      </c>
      <c r="AK12" s="36" t="str">
        <f t="shared" si="14"/>
        <v>KVBC-100Наружная</v>
      </c>
      <c r="AL12" s="36" t="e">
        <f>VLOOKUP(AG12,#REF!,40,FALSE)</f>
        <v>#REF!</v>
      </c>
      <c r="AM12" s="36"/>
      <c r="AN12" s="36">
        <f>COUNTIFS(AO$2:AO12,AO12,AO$2:AO12,AO12)</f>
        <v>2</v>
      </c>
      <c r="AO12" s="36" t="s">
        <v>55</v>
      </c>
      <c r="AP12" s="36" t="s">
        <v>738</v>
      </c>
      <c r="AQ12" s="36" t="str">
        <f t="shared" si="15"/>
        <v>KVNCДвусторонний</v>
      </c>
      <c r="AR12" s="36"/>
      <c r="AS12" s="36">
        <f>COUNTIFS(AT$2:AT12,AT12,AT$2:AT12,AT12)</f>
        <v>1</v>
      </c>
      <c r="AT12" s="36" t="s">
        <v>60</v>
      </c>
      <c r="AU12" s="36" t="s">
        <v>70</v>
      </c>
      <c r="AV12" s="36" t="str">
        <f t="shared" si="5"/>
        <v>KVSWБез опроса положений</v>
      </c>
      <c r="AW12" s="36">
        <f t="shared" si="6"/>
        <v>1</v>
      </c>
      <c r="AX12" s="36"/>
      <c r="AY12" s="36" t="s">
        <v>57</v>
      </c>
      <c r="AZ12" s="36">
        <v>25</v>
      </c>
      <c r="BA12" s="36" t="str">
        <f t="shared" si="16"/>
        <v>KVDA-25</v>
      </c>
      <c r="BB12" s="41" t="s">
        <v>726</v>
      </c>
      <c r="BC12" s="36" t="str">
        <f t="shared" si="7"/>
        <v>KVDA-25Упругое нерегулируемое</v>
      </c>
      <c r="BD12" s="36"/>
      <c r="BE12" s="36">
        <v>80</v>
      </c>
      <c r="BF12" s="36"/>
      <c r="BG12" s="36">
        <f>COUNTIFS(BH$2:BH12,BH12,BH$2:BH12,BH12)</f>
        <v>1</v>
      </c>
      <c r="BH12" s="36" t="str">
        <f t="shared" si="8"/>
        <v>KVBC-100</v>
      </c>
      <c r="BI12" s="36" t="s">
        <v>14</v>
      </c>
      <c r="BJ12" s="36">
        <v>100</v>
      </c>
      <c r="BK12" s="41" t="s">
        <v>728</v>
      </c>
      <c r="BL12" s="41" t="str">
        <f t="shared" si="9"/>
        <v>KVBC-100Сталь 45 с покрытием твёрдым хромом</v>
      </c>
      <c r="BM12" s="36" t="e">
        <f>VLOOKUP(BH12,#REF!,40,FALSE)</f>
        <v>#REF!</v>
      </c>
      <c r="BN12" s="41" t="s">
        <v>728</v>
      </c>
      <c r="BO12" s="36"/>
    </row>
    <row r="13" spans="1:76">
      <c r="A13" s="34" t="e">
        <f>SUMIF(#REF!,B13,#REF!)</f>
        <v>#REF!</v>
      </c>
      <c r="B13" s="36" t="s">
        <v>60</v>
      </c>
      <c r="C13" s="34">
        <f>COUNTA($B$2:$B13)</f>
        <v>12</v>
      </c>
      <c r="D13" s="36">
        <f>IF(B13="","",IFERROR(VLOOKUP(B13,изображения!A:B,2,FALSE),"добавьте на вкладку изображения"))</f>
        <v>0</v>
      </c>
      <c r="E13" s="40" t="s">
        <v>674</v>
      </c>
      <c r="F13" s="34" t="e">
        <f t="shared" si="10"/>
        <v>#REF!</v>
      </c>
      <c r="G13" s="36">
        <v>1</v>
      </c>
      <c r="H13" s="40">
        <f>COUNTA($K$2:K13)</f>
        <v>12</v>
      </c>
      <c r="I13" s="40" t="str">
        <f t="shared" si="0"/>
        <v>7-5</v>
      </c>
      <c r="J13" s="36">
        <f>COUNTIFS($L$2:L13,L13,$L$2:L13,L13)</f>
        <v>5</v>
      </c>
      <c r="K13" s="36" t="str">
        <f t="shared" si="1"/>
        <v>KVDA-32</v>
      </c>
      <c r="L13" s="36" t="s">
        <v>57</v>
      </c>
      <c r="M13" s="36">
        <v>32</v>
      </c>
      <c r="N13" s="36" t="e">
        <f>SUMIF(#REF!,K13,#REF!)</f>
        <v>#REF!</v>
      </c>
      <c r="O13" s="36">
        <f t="shared" si="11"/>
        <v>1</v>
      </c>
      <c r="P13" s="36">
        <f>COUNTIF($T$1:T13,T13)</f>
        <v>4</v>
      </c>
      <c r="Q13" s="36" t="str">
        <f t="shared" si="12"/>
        <v>4-KVFM-16</v>
      </c>
      <c r="R13" s="36" t="s">
        <v>59</v>
      </c>
      <c r="S13" s="36">
        <v>16</v>
      </c>
      <c r="T13" s="36" t="str">
        <f t="shared" si="3"/>
        <v>KVFM-16</v>
      </c>
      <c r="U13" s="36">
        <v>30</v>
      </c>
      <c r="V13" s="36" t="str">
        <f t="shared" si="4"/>
        <v>30,</v>
      </c>
      <c r="W13" s="36"/>
      <c r="X13" s="36" t="s">
        <v>18</v>
      </c>
      <c r="Y13" s="36">
        <v>320</v>
      </c>
      <c r="Z13" s="36" t="str">
        <f t="shared" si="17"/>
        <v>KVNG-320</v>
      </c>
      <c r="AA13" s="36">
        <v>5</v>
      </c>
      <c r="AB13" s="36">
        <v>1250</v>
      </c>
      <c r="AC13" s="36">
        <v>500</v>
      </c>
      <c r="AD13" s="36">
        <v>150</v>
      </c>
      <c r="AE13" s="36"/>
      <c r="AF13" s="36">
        <f>COUNTIFS(AG$2:AG13,AG13)</f>
        <v>2</v>
      </c>
      <c r="AG13" s="36" t="str">
        <f t="shared" si="13"/>
        <v>KVBC-100</v>
      </c>
      <c r="AH13" s="36" t="s">
        <v>14</v>
      </c>
      <c r="AI13" s="36">
        <v>100</v>
      </c>
      <c r="AJ13" s="37" t="s">
        <v>16</v>
      </c>
      <c r="AK13" s="36" t="str">
        <f t="shared" si="14"/>
        <v>KVBC-100Внутренняя</v>
      </c>
      <c r="AL13" s="36" t="e">
        <f>VLOOKUP(AG13,#REF!,40,FALSE)</f>
        <v>#REF!</v>
      </c>
      <c r="AM13" s="36"/>
      <c r="AN13" s="36">
        <f>COUNTIFS(AO$2:AO13,AO13,AO$2:AO13,AO13)</f>
        <v>1</v>
      </c>
      <c r="AO13" s="36" t="s">
        <v>18</v>
      </c>
      <c r="AP13" s="38" t="s">
        <v>11</v>
      </c>
      <c r="AQ13" s="36" t="str">
        <f t="shared" si="15"/>
        <v>KVNGОдносторонний</v>
      </c>
      <c r="AR13" s="36"/>
      <c r="AS13" s="36">
        <f>COUNTIFS(AT$2:AT13,AT13,AT$2:AT13,AT13)</f>
        <v>1</v>
      </c>
      <c r="AT13" s="36" t="s">
        <v>20</v>
      </c>
      <c r="AU13" s="36" t="s">
        <v>13</v>
      </c>
      <c r="AV13" s="36" t="str">
        <f t="shared" si="5"/>
        <v>KVTDNПри помощи датчиков положения</v>
      </c>
      <c r="AW13" s="36">
        <f t="shared" si="6"/>
        <v>1</v>
      </c>
      <c r="AX13" s="36"/>
      <c r="AY13" s="36" t="s">
        <v>57</v>
      </c>
      <c r="AZ13" s="36">
        <v>32</v>
      </c>
      <c r="BA13" s="36" t="str">
        <f t="shared" si="16"/>
        <v>KVDA-32</v>
      </c>
      <c r="BB13" s="41" t="s">
        <v>726</v>
      </c>
      <c r="BC13" s="36" t="str">
        <f t="shared" si="7"/>
        <v>KVDA-32Упругое нерегулируемое</v>
      </c>
      <c r="BD13" s="36"/>
      <c r="BE13" s="36">
        <v>100</v>
      </c>
      <c r="BF13" s="36"/>
      <c r="BG13" s="36">
        <f>COUNTIFS(BH$2:BH13,BH13,BH$2:BH13,BH13)</f>
        <v>2</v>
      </c>
      <c r="BH13" s="36" t="str">
        <f t="shared" si="8"/>
        <v>KVBC-100</v>
      </c>
      <c r="BI13" s="36" t="s">
        <v>14</v>
      </c>
      <c r="BJ13" s="36">
        <v>100</v>
      </c>
      <c r="BK13" s="41" t="s">
        <v>729</v>
      </c>
      <c r="BL13" s="41" t="str">
        <f t="shared" si="9"/>
        <v>KVBC-100Сталь нержавеющая AISI 304 с покрытием твёрдым хромом</v>
      </c>
      <c r="BM13" s="36" t="e">
        <f>VLOOKUP(BH13,#REF!,40,FALSE)</f>
        <v>#REF!</v>
      </c>
      <c r="BN13" s="41" t="s">
        <v>12</v>
      </c>
      <c r="BO13" s="36" t="s">
        <v>81</v>
      </c>
    </row>
    <row r="14" spans="1:76" ht="30">
      <c r="A14" s="34" t="e">
        <f>SUMIF(#REF!,B14,#REF!)</f>
        <v>#REF!</v>
      </c>
      <c r="B14" s="36" t="s">
        <v>721</v>
      </c>
      <c r="C14" s="34">
        <f>COUNTA($B$2:$B14)</f>
        <v>13</v>
      </c>
      <c r="D14" s="36">
        <f>IF(B14="","",IFERROR(VLOOKUP(B14,изображения!A:B,2,FALSE),"добавьте на вкладку изображения"))</f>
        <v>0</v>
      </c>
      <c r="E14" s="40" t="s">
        <v>722</v>
      </c>
      <c r="F14" s="34" t="e">
        <f t="shared" si="10"/>
        <v>#REF!</v>
      </c>
      <c r="G14" s="36">
        <v>2</v>
      </c>
      <c r="H14" s="40">
        <f>COUNTA($K$2:K14)</f>
        <v>13</v>
      </c>
      <c r="I14" s="40" t="str">
        <f t="shared" si="0"/>
        <v>7-6</v>
      </c>
      <c r="J14" s="36">
        <f>COUNTIFS($L$2:L14,L14,$L$2:L14,L14)</f>
        <v>6</v>
      </c>
      <c r="K14" s="36" t="str">
        <f t="shared" si="1"/>
        <v>KVDA-40</v>
      </c>
      <c r="L14" s="36" t="s">
        <v>57</v>
      </c>
      <c r="M14" s="36">
        <v>40</v>
      </c>
      <c r="N14" s="36" t="e">
        <f>SUMIF(#REF!,K14,#REF!)</f>
        <v>#REF!</v>
      </c>
      <c r="O14" s="36">
        <f t="shared" si="11"/>
        <v>1</v>
      </c>
      <c r="P14" s="36">
        <f>COUNTIF($T$1:T14,T14)</f>
        <v>5</v>
      </c>
      <c r="Q14" s="36" t="str">
        <f t="shared" si="12"/>
        <v>5-KVFM-16</v>
      </c>
      <c r="R14" s="36" t="s">
        <v>59</v>
      </c>
      <c r="S14" s="36">
        <v>16</v>
      </c>
      <c r="T14" s="36" t="str">
        <f t="shared" si="3"/>
        <v>KVFM-16</v>
      </c>
      <c r="U14" s="36">
        <v>40</v>
      </c>
      <c r="V14" s="36" t="str">
        <f t="shared" si="4"/>
        <v>40,</v>
      </c>
      <c r="W14" s="36"/>
      <c r="X14" s="36" t="s">
        <v>19</v>
      </c>
      <c r="Y14" s="36">
        <v>32</v>
      </c>
      <c r="Z14" s="36" t="str">
        <f>CONCATENATE(X14,"-",Y14)</f>
        <v>KVSC-32</v>
      </c>
      <c r="AA14" s="36">
        <v>5</v>
      </c>
      <c r="AB14" s="36">
        <v>1250</v>
      </c>
      <c r="AC14" s="36">
        <v>200</v>
      </c>
      <c r="AD14" s="36">
        <v>35</v>
      </c>
      <c r="AE14" s="36"/>
      <c r="AF14" s="36">
        <f>COUNTIFS(AG$2:AG14,AG14)</f>
        <v>1</v>
      </c>
      <c r="AG14" s="36" t="str">
        <f t="shared" si="13"/>
        <v>KVBC-125</v>
      </c>
      <c r="AH14" s="36" t="s">
        <v>14</v>
      </c>
      <c r="AI14" s="36">
        <v>125</v>
      </c>
      <c r="AJ14" s="37" t="s">
        <v>10</v>
      </c>
      <c r="AK14" s="36" t="str">
        <f t="shared" si="14"/>
        <v>KVBC-125Наружная</v>
      </c>
      <c r="AL14" s="36" t="e">
        <f>VLOOKUP(AG14,#REF!,40,FALSE)</f>
        <v>#REF!</v>
      </c>
      <c r="AM14" s="36"/>
      <c r="AN14" s="36">
        <f>COUNTIFS(AO$2:AO14,AO14,AO$2:AO14,AO14)</f>
        <v>2</v>
      </c>
      <c r="AO14" s="36" t="s">
        <v>18</v>
      </c>
      <c r="AP14" s="36" t="s">
        <v>738</v>
      </c>
      <c r="AQ14" s="36" t="str">
        <f t="shared" si="15"/>
        <v>KVNGДвусторонний</v>
      </c>
      <c r="AR14" s="36"/>
      <c r="AS14" s="36">
        <f>COUNTIFS(AT$2:AT14,AT14,AT$2:AT14,AT14)</f>
        <v>1</v>
      </c>
      <c r="AT14" s="36" t="s">
        <v>58</v>
      </c>
      <c r="AU14" s="36" t="s">
        <v>13</v>
      </c>
      <c r="AV14" s="36" t="str">
        <f t="shared" si="5"/>
        <v>KVVUПри помощи датчиков положения</v>
      </c>
      <c r="AW14" s="36">
        <f t="shared" si="6"/>
        <v>1</v>
      </c>
      <c r="AX14" s="36"/>
      <c r="AY14" s="36" t="s">
        <v>57</v>
      </c>
      <c r="AZ14" s="36">
        <v>40</v>
      </c>
      <c r="BA14" s="36" t="str">
        <f t="shared" si="16"/>
        <v>KVDA-40</v>
      </c>
      <c r="BB14" s="41" t="s">
        <v>726</v>
      </c>
      <c r="BC14" s="36" t="str">
        <f t="shared" si="7"/>
        <v>KVDA-40Упругое нерегулируемое</v>
      </c>
      <c r="BD14" s="36"/>
      <c r="BE14" s="36">
        <v>125</v>
      </c>
      <c r="BF14" s="36"/>
      <c r="BG14" s="36">
        <f>COUNTIFS(BH$2:BH14,BH14,BH$2:BH14,BH14)</f>
        <v>1</v>
      </c>
      <c r="BH14" s="36" t="str">
        <f t="shared" si="8"/>
        <v>KVBC-125</v>
      </c>
      <c r="BI14" s="36" t="s">
        <v>14</v>
      </c>
      <c r="BJ14" s="36">
        <v>125</v>
      </c>
      <c r="BK14" s="41" t="s">
        <v>728</v>
      </c>
      <c r="BL14" s="41" t="str">
        <f t="shared" si="9"/>
        <v>KVBC-125Сталь 45 с покрытием твёрдым хромом</v>
      </c>
      <c r="BM14" s="36" t="e">
        <f>VLOOKUP(BH14,#REF!,40,FALSE)</f>
        <v>#REF!</v>
      </c>
      <c r="BN14" s="38" t="s">
        <v>628</v>
      </c>
      <c r="BO14" s="36"/>
    </row>
    <row r="15" spans="1:76">
      <c r="B15" s="36"/>
      <c r="D15" s="36"/>
      <c r="E15" s="36"/>
      <c r="G15" s="36"/>
      <c r="H15" s="40">
        <f>COUNTA($K$2:K15)</f>
        <v>14</v>
      </c>
      <c r="I15" s="40" t="str">
        <f t="shared" si="0"/>
        <v>7-7</v>
      </c>
      <c r="J15" s="36">
        <f>COUNTIFS($L$2:L15,L15,$L$2:L15,L15)</f>
        <v>7</v>
      </c>
      <c r="K15" s="36" t="str">
        <f t="shared" si="1"/>
        <v>KVDA-50</v>
      </c>
      <c r="L15" s="36" t="s">
        <v>57</v>
      </c>
      <c r="M15" s="36">
        <v>50</v>
      </c>
      <c r="N15" s="36" t="e">
        <f>SUMIF(#REF!,K15,#REF!)</f>
        <v>#REF!</v>
      </c>
      <c r="O15" s="36">
        <f t="shared" si="11"/>
        <v>1</v>
      </c>
      <c r="P15" s="36">
        <f>COUNTIF($T$1:T15,T15)</f>
        <v>6</v>
      </c>
      <c r="Q15" s="36" t="str">
        <f t="shared" si="12"/>
        <v>6-KVFM-16</v>
      </c>
      <c r="R15" s="36" t="s">
        <v>59</v>
      </c>
      <c r="S15" s="36">
        <v>16</v>
      </c>
      <c r="T15" s="36" t="str">
        <f t="shared" si="3"/>
        <v>KVFM-16</v>
      </c>
      <c r="U15" s="36">
        <v>50</v>
      </c>
      <c r="V15" s="36" t="str">
        <f t="shared" si="4"/>
        <v>50,</v>
      </c>
      <c r="W15" s="36"/>
      <c r="X15" s="36" t="s">
        <v>19</v>
      </c>
      <c r="Y15" s="36">
        <v>40</v>
      </c>
      <c r="Z15" s="36" t="str">
        <f t="shared" ref="Z15:Z20" si="18">CONCATENATE(X15,"-",Y15)</f>
        <v>KVSC-40</v>
      </c>
      <c r="AA15" s="36">
        <v>5</v>
      </c>
      <c r="AB15" s="36">
        <v>1250</v>
      </c>
      <c r="AC15" s="36">
        <v>200</v>
      </c>
      <c r="AD15" s="36">
        <v>35</v>
      </c>
      <c r="AE15" s="36"/>
      <c r="AF15" s="36">
        <f>COUNTIFS(AG$2:AG15,AG15)</f>
        <v>2</v>
      </c>
      <c r="AG15" s="36" t="str">
        <f t="shared" si="13"/>
        <v>KVBC-125</v>
      </c>
      <c r="AH15" s="36" t="s">
        <v>14</v>
      </c>
      <c r="AI15" s="36">
        <v>125</v>
      </c>
      <c r="AJ15" s="37" t="s">
        <v>16</v>
      </c>
      <c r="AK15" s="36" t="str">
        <f t="shared" si="14"/>
        <v>KVBC-125Внутренняя</v>
      </c>
      <c r="AL15" s="36" t="e">
        <f>VLOOKUP(AG15,#REF!,40,FALSE)</f>
        <v>#REF!</v>
      </c>
      <c r="AM15" s="36"/>
      <c r="AN15" s="36">
        <f>COUNTIFS(AO$2:AO15,AO15,AO$2:AO15,AO15)</f>
        <v>1</v>
      </c>
      <c r="AO15" s="36" t="s">
        <v>9</v>
      </c>
      <c r="AP15" s="38" t="s">
        <v>11</v>
      </c>
      <c r="AQ15" s="36" t="str">
        <f t="shared" si="15"/>
        <v>KVNUОдносторонний</v>
      </c>
      <c r="AR15" s="36"/>
      <c r="AS15" s="36">
        <f>COUNTIFS(AT$2:AT15,AT15,AT$2:AT15,AT15)</f>
        <v>1</v>
      </c>
      <c r="AT15" s="36" t="s">
        <v>721</v>
      </c>
      <c r="AU15" s="36" t="s">
        <v>70</v>
      </c>
      <c r="AV15" s="36" t="str">
        <f t="shared" si="5"/>
        <v>KVENGБез опроса положений</v>
      </c>
      <c r="AW15" s="36">
        <f t="shared" si="6"/>
        <v>1</v>
      </c>
      <c r="AX15" s="36"/>
      <c r="AY15" s="36" t="s">
        <v>57</v>
      </c>
      <c r="AZ15" s="36">
        <v>50</v>
      </c>
      <c r="BA15" s="36" t="str">
        <f t="shared" si="16"/>
        <v>KVDA-50</v>
      </c>
      <c r="BB15" s="41" t="s">
        <v>726</v>
      </c>
      <c r="BC15" s="36" t="str">
        <f t="shared" si="7"/>
        <v>KVDA-50Упругое нерегулируемое</v>
      </c>
      <c r="BD15" s="36"/>
      <c r="BE15" s="36">
        <v>160</v>
      </c>
      <c r="BF15" s="36"/>
      <c r="BG15" s="36">
        <f>COUNTIFS(BH$2:BH15,BH15,BH$2:BH15,BH15)</f>
        <v>2</v>
      </c>
      <c r="BH15" s="36" t="str">
        <f t="shared" si="8"/>
        <v>KVBC-125</v>
      </c>
      <c r="BI15" s="36" t="s">
        <v>14</v>
      </c>
      <c r="BJ15" s="36">
        <v>125</v>
      </c>
      <c r="BK15" s="41" t="s">
        <v>729</v>
      </c>
      <c r="BL15" s="41" t="str">
        <f t="shared" si="9"/>
        <v>KVBC-125Сталь нержавеющая AISI 304 с покрытием твёрдым хромом</v>
      </c>
      <c r="BM15" s="36" t="e">
        <f>VLOOKUP(BH15,#REF!,40,FALSE)</f>
        <v>#REF!</v>
      </c>
      <c r="BN15" s="36" t="s">
        <v>676</v>
      </c>
      <c r="BO15" s="36" t="s">
        <v>677</v>
      </c>
    </row>
    <row r="16" spans="1:76">
      <c r="B16" s="36"/>
      <c r="D16" s="36"/>
      <c r="E16" s="36"/>
      <c r="G16" s="36"/>
      <c r="H16" s="40">
        <f>COUNTA($K$2:K16)</f>
        <v>15</v>
      </c>
      <c r="I16" s="40" t="str">
        <f t="shared" si="0"/>
        <v>7-8</v>
      </c>
      <c r="J16" s="36">
        <f>COUNTIFS($L$2:L16,L16,$L$2:L16,L16)</f>
        <v>8</v>
      </c>
      <c r="K16" s="36" t="str">
        <f t="shared" si="1"/>
        <v>KVDA-63</v>
      </c>
      <c r="L16" s="36" t="s">
        <v>57</v>
      </c>
      <c r="M16" s="36">
        <v>63</v>
      </c>
      <c r="N16" s="36" t="e">
        <f>SUMIF(#REF!,K16,#REF!)</f>
        <v>#REF!</v>
      </c>
      <c r="O16" s="36">
        <f t="shared" si="11"/>
        <v>1</v>
      </c>
      <c r="P16" s="36">
        <f>COUNTIF($T$1:T16,T16)</f>
        <v>7</v>
      </c>
      <c r="Q16" s="36" t="str">
        <f t="shared" si="12"/>
        <v>7-KVFM-16</v>
      </c>
      <c r="R16" s="36" t="s">
        <v>59</v>
      </c>
      <c r="S16" s="36">
        <v>16</v>
      </c>
      <c r="T16" s="36" t="str">
        <f t="shared" si="3"/>
        <v>KVFM-16</v>
      </c>
      <c r="U16" s="36">
        <v>80</v>
      </c>
      <c r="V16" s="36" t="str">
        <f t="shared" si="4"/>
        <v>80,</v>
      </c>
      <c r="W16" s="36"/>
      <c r="X16" s="36" t="s">
        <v>19</v>
      </c>
      <c r="Y16" s="36">
        <v>50</v>
      </c>
      <c r="Z16" s="36" t="str">
        <f t="shared" si="18"/>
        <v>KVSC-50</v>
      </c>
      <c r="AA16" s="36">
        <v>5</v>
      </c>
      <c r="AB16" s="36">
        <v>1250</v>
      </c>
      <c r="AC16" s="36">
        <v>300</v>
      </c>
      <c r="AD16" s="36">
        <v>70</v>
      </c>
      <c r="AE16" s="36"/>
      <c r="AF16" s="36">
        <f>COUNTIFS(AG$2:AG16,AG16)</f>
        <v>1</v>
      </c>
      <c r="AG16" s="36" t="str">
        <f t="shared" si="13"/>
        <v>KVDA-12</v>
      </c>
      <c r="AH16" s="36" t="s">
        <v>57</v>
      </c>
      <c r="AI16" s="36">
        <v>12</v>
      </c>
      <c r="AJ16" s="37" t="s">
        <v>16</v>
      </c>
      <c r="AK16" s="36" t="str">
        <f t="shared" si="14"/>
        <v>KVDA-12Внутренняя</v>
      </c>
      <c r="AL16" s="36" t="e">
        <f>VLOOKUP(AG16,#REF!,40,FALSE)</f>
        <v>#REF!</v>
      </c>
      <c r="AM16" s="36"/>
      <c r="AN16" s="36">
        <f>COUNTIFS(AO$2:AO16,AO16,AO$2:AO16,AO16)</f>
        <v>2</v>
      </c>
      <c r="AO16" s="36" t="s">
        <v>9</v>
      </c>
      <c r="AP16" s="36" t="s">
        <v>738</v>
      </c>
      <c r="AQ16" s="36" t="str">
        <f t="shared" si="15"/>
        <v>KVNUДвусторонний</v>
      </c>
      <c r="AR16" s="36"/>
      <c r="AS16" s="36">
        <f>COUNTIFS(AT$2:AT16,AT16,AT$2:AT16,AT16)</f>
        <v>0</v>
      </c>
      <c r="AT16" s="36"/>
      <c r="AU16" s="36"/>
      <c r="AV16" s="36" t="str">
        <f t="shared" si="5"/>
        <v/>
      </c>
      <c r="AW16" s="36"/>
      <c r="AX16" s="36"/>
      <c r="AY16" s="36" t="s">
        <v>57</v>
      </c>
      <c r="AZ16" s="36">
        <v>63</v>
      </c>
      <c r="BA16" s="36" t="str">
        <f t="shared" si="16"/>
        <v>KVDA-63</v>
      </c>
      <c r="BB16" s="41" t="s">
        <v>726</v>
      </c>
      <c r="BC16" s="36" t="str">
        <f t="shared" si="7"/>
        <v>KVDA-63Упругое нерегулируемое</v>
      </c>
      <c r="BD16" s="36"/>
      <c r="BE16" s="36">
        <v>200</v>
      </c>
      <c r="BF16" s="36"/>
      <c r="BG16" s="36">
        <f>COUNTIFS(BH$2:BH16,BH16,BH$2:BH16,BH16)</f>
        <v>1</v>
      </c>
      <c r="BH16" s="36" t="str">
        <f t="shared" ref="BH16" si="19">CONCATENATE(BI16,"-",BJ16)</f>
        <v>KVDA-12</v>
      </c>
      <c r="BI16" s="36" t="s">
        <v>57</v>
      </c>
      <c r="BJ16" s="36">
        <v>12</v>
      </c>
      <c r="BK16" s="41" t="s">
        <v>728</v>
      </c>
      <c r="BL16" s="41" t="str">
        <f t="shared" ref="BL16" si="20">CONCATENATE(BH16,BK16)</f>
        <v>KVDA-12Сталь 45 с покрытием твёрдым хромом</v>
      </c>
      <c r="BM16" s="36" t="e">
        <f>VLOOKUP(BH16,#REF!,40,FALSE)</f>
        <v>#REF!</v>
      </c>
      <c r="BN16" s="36" t="s">
        <v>730</v>
      </c>
      <c r="BO16" s="36"/>
    </row>
    <row r="17" spans="2:67">
      <c r="B17" s="36"/>
      <c r="D17" s="36"/>
      <c r="E17" s="36"/>
      <c r="G17" s="36"/>
      <c r="H17" s="40">
        <f>COUNTA($K$2:K17)</f>
        <v>16</v>
      </c>
      <c r="I17" s="40" t="str">
        <f t="shared" si="0"/>
        <v>7-9</v>
      </c>
      <c r="J17" s="36">
        <f>COUNTIFS($L$2:L17,L17,$L$2:L17,L17)</f>
        <v>9</v>
      </c>
      <c r="K17" s="36" t="str">
        <f t="shared" si="1"/>
        <v>KVDA-80</v>
      </c>
      <c r="L17" s="36" t="s">
        <v>57</v>
      </c>
      <c r="M17" s="36">
        <v>80</v>
      </c>
      <c r="N17" s="36" t="e">
        <f>SUMIF(#REF!,K17,#REF!)</f>
        <v>#REF!</v>
      </c>
      <c r="O17" s="36">
        <f t="shared" si="11"/>
        <v>1</v>
      </c>
      <c r="P17" s="36">
        <f>COUNTIF($T$1:T17,T17)</f>
        <v>8</v>
      </c>
      <c r="Q17" s="36" t="str">
        <f t="shared" si="12"/>
        <v>8-KVFM-16</v>
      </c>
      <c r="R17" s="36" t="s">
        <v>59</v>
      </c>
      <c r="S17" s="36">
        <v>16</v>
      </c>
      <c r="T17" s="36" t="str">
        <f t="shared" si="3"/>
        <v>KVFM-16</v>
      </c>
      <c r="U17" s="36">
        <v>100</v>
      </c>
      <c r="V17" s="36" t="str">
        <f t="shared" si="4"/>
        <v>100</v>
      </c>
      <c r="W17" s="36"/>
      <c r="X17" s="36" t="s">
        <v>19</v>
      </c>
      <c r="Y17" s="36">
        <v>63</v>
      </c>
      <c r="Z17" s="36" t="str">
        <f t="shared" si="18"/>
        <v>KVSC-63</v>
      </c>
      <c r="AA17" s="36">
        <v>5</v>
      </c>
      <c r="AB17" s="36">
        <v>1250</v>
      </c>
      <c r="AC17" s="36">
        <v>300</v>
      </c>
      <c r="AD17" s="36">
        <v>70</v>
      </c>
      <c r="AE17" s="36"/>
      <c r="AF17" s="36">
        <f>COUNTIFS(AG$2:AG17,AG17)</f>
        <v>2</v>
      </c>
      <c r="AG17" s="36" t="str">
        <f t="shared" si="13"/>
        <v>KVDA-12</v>
      </c>
      <c r="AH17" s="36" t="s">
        <v>57</v>
      </c>
      <c r="AI17" s="36">
        <v>12</v>
      </c>
      <c r="AJ17" s="37" t="s">
        <v>10</v>
      </c>
      <c r="AK17" s="36" t="str">
        <f t="shared" si="14"/>
        <v>KVDA-12Наружная</v>
      </c>
      <c r="AL17" s="36" t="e">
        <f>VLOOKUP(AG17,#REF!,40,FALSE)</f>
        <v>#REF!</v>
      </c>
      <c r="AM17" s="36"/>
      <c r="AN17" s="36">
        <f>COUNTIFS(AO$2:AO17,AO17,AO$2:AO17,AO17)</f>
        <v>1</v>
      </c>
      <c r="AO17" s="36" t="s">
        <v>19</v>
      </c>
      <c r="AP17" s="38" t="s">
        <v>11</v>
      </c>
      <c r="AQ17" s="36" t="str">
        <f t="shared" si="15"/>
        <v>KVSCОдносторонний</v>
      </c>
      <c r="AR17" s="36"/>
      <c r="AS17" s="36">
        <f>COUNTIFS(AT$2:AT17,AT17,AT$2:AT17,AT17)</f>
        <v>0</v>
      </c>
      <c r="AT17" s="36"/>
      <c r="AU17" s="36"/>
      <c r="AV17" s="36" t="str">
        <f t="shared" si="5"/>
        <v/>
      </c>
      <c r="AW17" s="36"/>
      <c r="AX17" s="36"/>
      <c r="AY17" s="36" t="s">
        <v>57</v>
      </c>
      <c r="AZ17" s="36">
        <v>80</v>
      </c>
      <c r="BA17" s="36" t="str">
        <f t="shared" si="16"/>
        <v>KVDA-80</v>
      </c>
      <c r="BB17" s="41" t="s">
        <v>726</v>
      </c>
      <c r="BC17" s="36" t="str">
        <f t="shared" si="7"/>
        <v>KVDA-80Упругое нерегулируемое</v>
      </c>
      <c r="BD17" s="36"/>
      <c r="BE17" s="36"/>
      <c r="BF17" s="36"/>
      <c r="BG17" s="36">
        <f>COUNTIFS(BH$2:BH17,BH17,BH$2:BH17,BH17)</f>
        <v>2</v>
      </c>
      <c r="BH17" s="36" t="str">
        <f t="shared" ref="BH17" si="21">CONCATENATE(BI17,"-",BJ17)</f>
        <v>KVDA-12</v>
      </c>
      <c r="BI17" s="36" t="s">
        <v>57</v>
      </c>
      <c r="BJ17" s="36">
        <v>12</v>
      </c>
      <c r="BK17" s="41" t="s">
        <v>729</v>
      </c>
      <c r="BL17" s="41" t="str">
        <f t="shared" ref="BL17" si="22">CONCATENATE(BH17,BK17)</f>
        <v>KVDA-12Сталь нержавеющая AISI 304 с покрытием твёрдым хромом</v>
      </c>
      <c r="BM17" s="36" t="e">
        <f>VLOOKUP(BH17,#REF!,40,FALSE)</f>
        <v>#REF!</v>
      </c>
      <c r="BN17" s="36"/>
      <c r="BO17" s="36"/>
    </row>
    <row r="18" spans="2:67">
      <c r="B18" s="36"/>
      <c r="D18" s="36"/>
      <c r="E18" s="36"/>
      <c r="G18" s="36"/>
      <c r="H18" s="40">
        <f>COUNTA($K$2:K18)</f>
        <v>17</v>
      </c>
      <c r="I18" s="40" t="str">
        <f t="shared" si="0"/>
        <v>7-10</v>
      </c>
      <c r="J18" s="36">
        <f>COUNTIFS($L$2:L18,L18,$L$2:L18,L18)</f>
        <v>10</v>
      </c>
      <c r="K18" s="36" t="str">
        <f t="shared" si="1"/>
        <v>KVDA-100</v>
      </c>
      <c r="L18" s="36" t="s">
        <v>57</v>
      </c>
      <c r="M18" s="36">
        <v>100</v>
      </c>
      <c r="N18" s="36" t="e">
        <f>SUMIF(#REF!,K18,#REF!)</f>
        <v>#REF!</v>
      </c>
      <c r="O18" s="36">
        <f t="shared" si="11"/>
        <v>1</v>
      </c>
      <c r="P18" s="36">
        <f>COUNTIF($T$1:T18,T18)</f>
        <v>1</v>
      </c>
      <c r="Q18" s="36" t="str">
        <f t="shared" si="12"/>
        <v>1-KVFM-20</v>
      </c>
      <c r="R18" s="36" t="s">
        <v>59</v>
      </c>
      <c r="S18" s="36">
        <v>20</v>
      </c>
      <c r="T18" s="36" t="str">
        <f t="shared" si="3"/>
        <v>KVFM-20</v>
      </c>
      <c r="U18" s="36">
        <v>20</v>
      </c>
      <c r="V18" s="36" t="str">
        <f t="shared" si="4"/>
        <v>20,</v>
      </c>
      <c r="W18" s="36"/>
      <c r="X18" s="36" t="s">
        <v>19</v>
      </c>
      <c r="Y18" s="36">
        <v>80</v>
      </c>
      <c r="Z18" s="36" t="str">
        <f t="shared" si="18"/>
        <v>KVSC-80</v>
      </c>
      <c r="AA18" s="36">
        <v>5</v>
      </c>
      <c r="AB18" s="36">
        <v>1250</v>
      </c>
      <c r="AC18" s="36">
        <v>400</v>
      </c>
      <c r="AD18" s="36">
        <v>70</v>
      </c>
      <c r="AE18" s="36"/>
      <c r="AF18" s="36">
        <f>COUNTIFS(AG$2:AG18,AG18)</f>
        <v>1</v>
      </c>
      <c r="AG18" s="36" t="str">
        <f t="shared" si="13"/>
        <v>KVDA-16</v>
      </c>
      <c r="AH18" s="36" t="s">
        <v>57</v>
      </c>
      <c r="AI18" s="36">
        <v>16</v>
      </c>
      <c r="AJ18" s="37" t="s">
        <v>16</v>
      </c>
      <c r="AK18" s="36" t="str">
        <f t="shared" si="14"/>
        <v>KVDA-16Внутренняя</v>
      </c>
      <c r="AL18" s="36" t="e">
        <f>VLOOKUP(AG18,#REF!,40,FALSE)</f>
        <v>#REF!</v>
      </c>
      <c r="AM18" s="36"/>
      <c r="AN18" s="36">
        <f>COUNTIFS(AO$2:AO18,AO18,AO$2:AO18,AO18)</f>
        <v>2</v>
      </c>
      <c r="AO18" s="36" t="s">
        <v>19</v>
      </c>
      <c r="AP18" s="36" t="s">
        <v>738</v>
      </c>
      <c r="AQ18" s="36" t="str">
        <f t="shared" si="15"/>
        <v>KVSCДвусторонний</v>
      </c>
      <c r="AR18" s="36"/>
      <c r="AS18" s="36">
        <f>COUNTIFS(AT$2:AT18,AT18,AT$2:AT18,AT18)</f>
        <v>0</v>
      </c>
      <c r="AT18" s="36"/>
      <c r="AU18" s="36"/>
      <c r="AV18" s="36" t="str">
        <f t="shared" si="5"/>
        <v/>
      </c>
      <c r="AW18" s="36"/>
      <c r="AX18" s="36"/>
      <c r="AY18" s="36" t="s">
        <v>57</v>
      </c>
      <c r="AZ18" s="36">
        <v>100</v>
      </c>
      <c r="BA18" s="36" t="str">
        <f t="shared" si="16"/>
        <v>KVDA-100</v>
      </c>
      <c r="BB18" s="41" t="s">
        <v>726</v>
      </c>
      <c r="BC18" s="36" t="str">
        <f t="shared" si="7"/>
        <v>KVDA-100Упругое нерегулируемое</v>
      </c>
      <c r="BD18" s="36"/>
      <c r="BE18" s="36"/>
      <c r="BF18" s="36"/>
      <c r="BG18" s="36">
        <f>COUNTIFS(BH$2:BH18,BH18,BH$2:BH18,BH18)</f>
        <v>1</v>
      </c>
      <c r="BH18" s="36" t="str">
        <f t="shared" ref="BH18:BH35" si="23">CONCATENATE(BI18,"-",BJ18)</f>
        <v>KVDA-16</v>
      </c>
      <c r="BI18" s="36" t="s">
        <v>57</v>
      </c>
      <c r="BJ18" s="36">
        <v>16</v>
      </c>
      <c r="BK18" s="41" t="s">
        <v>728</v>
      </c>
      <c r="BL18" s="41" t="str">
        <f t="shared" ref="BL18:BL35" si="24">CONCATENATE(BH18,BK18)</f>
        <v>KVDA-16Сталь 45 с покрытием твёрдым хромом</v>
      </c>
      <c r="BM18" s="36" t="e">
        <f>VLOOKUP(BH18,#REF!,40,FALSE)</f>
        <v>#REF!</v>
      </c>
      <c r="BN18" s="36"/>
      <c r="BO18" s="36"/>
    </row>
    <row r="19" spans="2:67">
      <c r="B19" s="36"/>
      <c r="D19" s="36"/>
      <c r="E19" s="36"/>
      <c r="G19" s="36"/>
      <c r="H19" s="40">
        <f>COUNTA($K$2:K19)</f>
        <v>18</v>
      </c>
      <c r="I19" s="40" t="str">
        <f t="shared" si="0"/>
        <v>5-1</v>
      </c>
      <c r="J19" s="36">
        <f>COUNTIFS($L$2:L19,L19,$L$2:L19,L19)</f>
        <v>1</v>
      </c>
      <c r="K19" s="36" t="str">
        <f t="shared" si="1"/>
        <v>KVDN-12</v>
      </c>
      <c r="L19" s="36" t="s">
        <v>15</v>
      </c>
      <c r="M19" s="36">
        <v>12</v>
      </c>
      <c r="N19" s="36" t="e">
        <f>SUMIF(#REF!,K19,#REF!)</f>
        <v>#REF!</v>
      </c>
      <c r="O19" s="36">
        <f t="shared" si="11"/>
        <v>1</v>
      </c>
      <c r="P19" s="36">
        <f>COUNTIF($T$1:T19,T19)</f>
        <v>2</v>
      </c>
      <c r="Q19" s="36" t="str">
        <f t="shared" si="12"/>
        <v>2-KVFM-20</v>
      </c>
      <c r="R19" s="36" t="s">
        <v>59</v>
      </c>
      <c r="S19" s="36">
        <v>20</v>
      </c>
      <c r="T19" s="36" t="str">
        <f t="shared" si="3"/>
        <v>KVFM-20</v>
      </c>
      <c r="U19" s="36">
        <v>25</v>
      </c>
      <c r="V19" s="36" t="str">
        <f t="shared" si="4"/>
        <v>25,</v>
      </c>
      <c r="W19" s="36"/>
      <c r="X19" s="36" t="s">
        <v>19</v>
      </c>
      <c r="Y19" s="36">
        <v>100</v>
      </c>
      <c r="Z19" s="36" t="str">
        <f t="shared" si="18"/>
        <v>KVSC-100</v>
      </c>
      <c r="AA19" s="36">
        <v>5</v>
      </c>
      <c r="AB19" s="36">
        <v>1250</v>
      </c>
      <c r="AC19" s="36">
        <v>400</v>
      </c>
      <c r="AD19" s="36">
        <v>70</v>
      </c>
      <c r="AE19" s="36"/>
      <c r="AF19" s="36">
        <f>COUNTIFS(AG$2:AG19,AG19)</f>
        <v>2</v>
      </c>
      <c r="AG19" s="36" t="str">
        <f t="shared" si="13"/>
        <v>KVDA-16</v>
      </c>
      <c r="AH19" s="36" t="s">
        <v>57</v>
      </c>
      <c r="AI19" s="36">
        <v>16</v>
      </c>
      <c r="AJ19" s="37" t="s">
        <v>10</v>
      </c>
      <c r="AK19" s="36" t="str">
        <f t="shared" si="14"/>
        <v>KVDA-16Наружная</v>
      </c>
      <c r="AL19" s="36" t="e">
        <f>VLOOKUP(AG19,#REF!,40,FALSE)</f>
        <v>#REF!</v>
      </c>
      <c r="AM19" s="36"/>
      <c r="AN19" s="36">
        <f>COUNTIFS(AO$2:AO19,AO19,AO$2:AO19,AO19)</f>
        <v>1</v>
      </c>
      <c r="AO19" s="36" t="s">
        <v>60</v>
      </c>
      <c r="AP19" s="38" t="s">
        <v>628</v>
      </c>
      <c r="AQ19" s="36" t="str">
        <f t="shared" si="15"/>
        <v>KVSWБесштоковый</v>
      </c>
      <c r="AR19" s="36"/>
      <c r="AS19" s="36">
        <f>COUNTIFS(AT$2:AT19,AT19,AT$2:AT19,AT19)</f>
        <v>0</v>
      </c>
      <c r="AT19" s="36"/>
      <c r="AU19" s="36"/>
      <c r="AV19" s="36" t="str">
        <f t="shared" si="5"/>
        <v/>
      </c>
      <c r="AW19" s="36"/>
      <c r="AX19" s="36"/>
      <c r="AY19" s="36" t="s">
        <v>15</v>
      </c>
      <c r="AZ19" s="36">
        <v>12</v>
      </c>
      <c r="BA19" s="36" t="str">
        <f t="shared" ref="BA19:BA38" si="25">CONCATENATE(AY19,"-",AZ19)</f>
        <v>KVDN-12</v>
      </c>
      <c r="BB19" s="41" t="s">
        <v>726</v>
      </c>
      <c r="BC19" s="36" t="str">
        <f t="shared" ref="BC19:BC38" si="26">CONCATENATE(BA19,BB19)</f>
        <v>KVDN-12Упругое нерегулируемое</v>
      </c>
      <c r="BF19" s="36"/>
      <c r="BG19" s="36">
        <f>COUNTIFS(BH$2:BH19,BH19,BH$2:BH19,BH19)</f>
        <v>2</v>
      </c>
      <c r="BH19" s="36" t="str">
        <f t="shared" si="23"/>
        <v>KVDA-16</v>
      </c>
      <c r="BI19" s="36" t="s">
        <v>57</v>
      </c>
      <c r="BJ19" s="36">
        <v>16</v>
      </c>
      <c r="BK19" s="41" t="s">
        <v>729</v>
      </c>
      <c r="BL19" s="41" t="str">
        <f t="shared" si="24"/>
        <v>KVDA-16Сталь нержавеющая AISI 304 с покрытием твёрдым хромом</v>
      </c>
      <c r="BM19" s="36" t="e">
        <f>VLOOKUP(BH19,#REF!,40,FALSE)</f>
        <v>#REF!</v>
      </c>
      <c r="BN19" s="36"/>
      <c r="BO19" s="36"/>
    </row>
    <row r="20" spans="2:67">
      <c r="B20" s="36"/>
      <c r="D20" s="36"/>
      <c r="E20" s="36"/>
      <c r="G20" s="36"/>
      <c r="H20" s="40">
        <f>COUNTA($K$2:K20)</f>
        <v>19</v>
      </c>
      <c r="I20" s="40" t="str">
        <f t="shared" si="0"/>
        <v>5-2</v>
      </c>
      <c r="J20" s="36">
        <f>COUNTIFS($L$2:L20,L20,$L$2:L20,L20)</f>
        <v>2</v>
      </c>
      <c r="K20" s="36" t="str">
        <f t="shared" si="1"/>
        <v>KVDN-16</v>
      </c>
      <c r="L20" s="36" t="s">
        <v>15</v>
      </c>
      <c r="M20" s="36">
        <v>16</v>
      </c>
      <c r="N20" s="36" t="e">
        <f>SUMIF(#REF!,K20,#REF!)</f>
        <v>#REF!</v>
      </c>
      <c r="O20" s="36">
        <f t="shared" si="11"/>
        <v>1</v>
      </c>
      <c r="P20" s="36">
        <f>COUNTIF($T$1:T20,T20)</f>
        <v>3</v>
      </c>
      <c r="Q20" s="36" t="str">
        <f t="shared" si="12"/>
        <v>3-KVFM-20</v>
      </c>
      <c r="R20" s="36" t="s">
        <v>59</v>
      </c>
      <c r="S20" s="36">
        <v>20</v>
      </c>
      <c r="T20" s="36" t="str">
        <f t="shared" si="3"/>
        <v>KVFM-20</v>
      </c>
      <c r="U20" s="36">
        <v>30</v>
      </c>
      <c r="V20" s="36" t="str">
        <f t="shared" si="4"/>
        <v>30,</v>
      </c>
      <c r="W20" s="36"/>
      <c r="X20" s="36" t="s">
        <v>19</v>
      </c>
      <c r="Y20" s="36">
        <v>125</v>
      </c>
      <c r="Z20" s="36" t="str">
        <f t="shared" si="18"/>
        <v>KVSC-125</v>
      </c>
      <c r="AA20" s="36">
        <v>5</v>
      </c>
      <c r="AB20" s="36">
        <v>1250</v>
      </c>
      <c r="AC20" s="36">
        <v>500</v>
      </c>
      <c r="AD20" s="36">
        <v>70</v>
      </c>
      <c r="AE20" s="36"/>
      <c r="AF20" s="36">
        <f>COUNTIFS(AG$2:AG20,AG20)</f>
        <v>1</v>
      </c>
      <c r="AG20" s="36" t="str">
        <f t="shared" si="13"/>
        <v>KVDA-20</v>
      </c>
      <c r="AH20" s="36" t="s">
        <v>57</v>
      </c>
      <c r="AI20" s="36">
        <v>20</v>
      </c>
      <c r="AJ20" s="37" t="s">
        <v>16</v>
      </c>
      <c r="AK20" s="36" t="str">
        <f t="shared" si="14"/>
        <v>KVDA-20Внутренняя</v>
      </c>
      <c r="AL20" s="36" t="e">
        <f>VLOOKUP(AG20,#REF!,40,FALSE)</f>
        <v>#REF!</v>
      </c>
      <c r="AM20" s="36"/>
      <c r="AN20" s="36">
        <f>COUNTIFS(AO$2:AO20,AO20,AO$2:AO20,AO20)</f>
        <v>1</v>
      </c>
      <c r="AO20" s="36" t="s">
        <v>20</v>
      </c>
      <c r="AP20" s="38" t="s">
        <v>11</v>
      </c>
      <c r="AQ20" s="36" t="str">
        <f t="shared" si="15"/>
        <v>KVTDNОдносторонний</v>
      </c>
      <c r="AR20" s="36"/>
      <c r="AS20" s="36">
        <f>COUNTIFS(AT$2:AT20,AT20,AT$2:AT20,AT20)</f>
        <v>0</v>
      </c>
      <c r="AT20" s="36"/>
      <c r="AU20" s="36"/>
      <c r="AV20" s="36" t="str">
        <f t="shared" si="5"/>
        <v/>
      </c>
      <c r="AW20" s="36"/>
      <c r="AX20" s="36"/>
      <c r="AY20" s="36" t="s">
        <v>15</v>
      </c>
      <c r="AZ20" s="36">
        <v>16</v>
      </c>
      <c r="BA20" s="36" t="str">
        <f t="shared" si="25"/>
        <v>KVDN-16</v>
      </c>
      <c r="BB20" s="41" t="s">
        <v>726</v>
      </c>
      <c r="BC20" s="36" t="str">
        <f t="shared" si="26"/>
        <v>KVDN-16Упругое нерегулируемое</v>
      </c>
      <c r="BF20" s="36"/>
      <c r="BG20" s="36">
        <f>COUNTIFS(BH$2:BH20,BH20,BH$2:BH20,BH20)</f>
        <v>1</v>
      </c>
      <c r="BH20" s="36" t="str">
        <f t="shared" si="23"/>
        <v>KVDA-20</v>
      </c>
      <c r="BI20" s="36" t="s">
        <v>57</v>
      </c>
      <c r="BJ20" s="36">
        <v>20</v>
      </c>
      <c r="BK20" s="41" t="s">
        <v>728</v>
      </c>
      <c r="BL20" s="41" t="str">
        <f t="shared" si="24"/>
        <v>KVDA-20Сталь 45 с покрытием твёрдым хромом</v>
      </c>
      <c r="BM20" s="36" t="e">
        <f>VLOOKUP(BH20,#REF!,40,FALSE)</f>
        <v>#REF!</v>
      </c>
      <c r="BN20" s="36"/>
      <c r="BO20" s="36"/>
    </row>
    <row r="21" spans="2:67">
      <c r="B21" s="36"/>
      <c r="D21" s="36"/>
      <c r="E21" s="36"/>
      <c r="G21" s="36"/>
      <c r="H21" s="40">
        <f>COUNTA($K$2:K21)</f>
        <v>20</v>
      </c>
      <c r="I21" s="40" t="str">
        <f t="shared" si="0"/>
        <v>5-3</v>
      </c>
      <c r="J21" s="36">
        <f>COUNTIFS($L$2:L21,L21,$L$2:L21,L21)</f>
        <v>3</v>
      </c>
      <c r="K21" s="36" t="str">
        <f t="shared" ref="K21:K52" si="27">CONCATENATE(L21,"-",M21)</f>
        <v>KVDN-20</v>
      </c>
      <c r="L21" s="36" t="s">
        <v>15</v>
      </c>
      <c r="M21" s="36">
        <v>20</v>
      </c>
      <c r="N21" s="36" t="e">
        <f>SUMIF(#REF!,K21,#REF!)</f>
        <v>#REF!</v>
      </c>
      <c r="O21" s="36">
        <f t="shared" si="11"/>
        <v>1</v>
      </c>
      <c r="P21" s="36">
        <f>COUNTIF($T$1:T21,T21)</f>
        <v>4</v>
      </c>
      <c r="Q21" s="36" t="str">
        <f t="shared" si="12"/>
        <v>4-KVFM-20</v>
      </c>
      <c r="R21" s="36" t="s">
        <v>59</v>
      </c>
      <c r="S21" s="36">
        <v>20</v>
      </c>
      <c r="T21" s="36" t="str">
        <f t="shared" si="3"/>
        <v>KVFM-20</v>
      </c>
      <c r="U21" s="36">
        <v>40</v>
      </c>
      <c r="V21" s="36" t="str">
        <f t="shared" si="4"/>
        <v>40,</v>
      </c>
      <c r="W21" s="36"/>
      <c r="X21" s="36" t="s">
        <v>55</v>
      </c>
      <c r="Y21" s="36">
        <v>32</v>
      </c>
      <c r="Z21" s="36" t="str">
        <f>CONCATENATE(X21,"-",Y21)</f>
        <v>KVNC-32</v>
      </c>
      <c r="AA21" s="36">
        <v>5</v>
      </c>
      <c r="AB21" s="36">
        <v>1250</v>
      </c>
      <c r="AC21" s="36">
        <v>200</v>
      </c>
      <c r="AD21" s="36">
        <v>35</v>
      </c>
      <c r="AE21" s="36"/>
      <c r="AF21" s="36">
        <f>COUNTIFS(AG$2:AG21,AG21)</f>
        <v>2</v>
      </c>
      <c r="AG21" s="36" t="str">
        <f t="shared" si="13"/>
        <v>KVDA-20</v>
      </c>
      <c r="AH21" s="36" t="s">
        <v>57</v>
      </c>
      <c r="AI21" s="36">
        <v>20</v>
      </c>
      <c r="AJ21" s="37" t="s">
        <v>10</v>
      </c>
      <c r="AK21" s="36" t="str">
        <f t="shared" si="14"/>
        <v>KVDA-20Наружная</v>
      </c>
      <c r="AL21" s="36" t="e">
        <f>VLOOKUP(AG21,#REF!,40,FALSE)</f>
        <v>#REF!</v>
      </c>
      <c r="AM21" s="36"/>
      <c r="AN21" s="36">
        <f>COUNTIFS(AO$2:AO21,AO21,AO$2:AO21,AO21)</f>
        <v>1</v>
      </c>
      <c r="AO21" s="36" t="s">
        <v>58</v>
      </c>
      <c r="AP21" s="38" t="s">
        <v>11</v>
      </c>
      <c r="AQ21" s="36" t="str">
        <f t="shared" si="15"/>
        <v>KVVUОдносторонний</v>
      </c>
      <c r="AR21" s="36"/>
      <c r="AS21" s="36">
        <f>COUNTIFS(AT$2:AT21,AT21,AT$2:AT21,AT21)</f>
        <v>0</v>
      </c>
      <c r="AT21" s="36"/>
      <c r="AU21" s="36"/>
      <c r="AV21" s="36" t="str">
        <f t="shared" si="5"/>
        <v/>
      </c>
      <c r="AW21" s="36"/>
      <c r="AX21" s="36"/>
      <c r="AY21" s="36" t="s">
        <v>15</v>
      </c>
      <c r="AZ21" s="36">
        <v>20</v>
      </c>
      <c r="BA21" s="36" t="str">
        <f t="shared" si="25"/>
        <v>KVDN-20</v>
      </c>
      <c r="BB21" s="41" t="s">
        <v>726</v>
      </c>
      <c r="BC21" s="36" t="str">
        <f t="shared" si="26"/>
        <v>KVDN-20Упругое нерегулируемое</v>
      </c>
      <c r="BD21" s="36"/>
      <c r="BE21" s="36"/>
      <c r="BF21" s="36"/>
      <c r="BG21" s="36">
        <f>COUNTIFS(BH$2:BH21,BH21,BH$2:BH21,BH21)</f>
        <v>2</v>
      </c>
      <c r="BH21" s="36" t="str">
        <f t="shared" si="23"/>
        <v>KVDA-20</v>
      </c>
      <c r="BI21" s="36" t="s">
        <v>57</v>
      </c>
      <c r="BJ21" s="36">
        <v>20</v>
      </c>
      <c r="BK21" s="41" t="s">
        <v>729</v>
      </c>
      <c r="BL21" s="41" t="str">
        <f t="shared" si="24"/>
        <v>KVDA-20Сталь нержавеющая AISI 304 с покрытием твёрдым хромом</v>
      </c>
      <c r="BM21" s="36" t="e">
        <f>VLOOKUP(BH21,#REF!,40,FALSE)</f>
        <v>#REF!</v>
      </c>
      <c r="BN21" s="36"/>
      <c r="BO21" s="36"/>
    </row>
    <row r="22" spans="2:67">
      <c r="B22" s="36"/>
      <c r="D22" s="36"/>
      <c r="E22" s="36"/>
      <c r="G22" s="36"/>
      <c r="H22" s="40">
        <f>COUNTA($K$2:K22)</f>
        <v>21</v>
      </c>
      <c r="I22" s="40" t="str">
        <f t="shared" si="0"/>
        <v>5-4</v>
      </c>
      <c r="J22" s="36">
        <f>COUNTIFS($L$2:L22,L22,$L$2:L22,L22)</f>
        <v>4</v>
      </c>
      <c r="K22" s="36" t="str">
        <f t="shared" si="27"/>
        <v>KVDN-25</v>
      </c>
      <c r="L22" s="36" t="s">
        <v>15</v>
      </c>
      <c r="M22" s="36">
        <v>25</v>
      </c>
      <c r="N22" s="36" t="e">
        <f>SUMIF(#REF!,K22,#REF!)</f>
        <v>#REF!</v>
      </c>
      <c r="O22" s="36">
        <f t="shared" si="11"/>
        <v>1</v>
      </c>
      <c r="P22" s="36">
        <f>COUNTIF($T$1:T22,T22)</f>
        <v>5</v>
      </c>
      <c r="Q22" s="36" t="str">
        <f t="shared" si="12"/>
        <v>5-KVFM-20</v>
      </c>
      <c r="R22" s="36" t="s">
        <v>59</v>
      </c>
      <c r="S22" s="36">
        <v>20</v>
      </c>
      <c r="T22" s="36" t="str">
        <f t="shared" si="3"/>
        <v>KVFM-20</v>
      </c>
      <c r="U22" s="36">
        <v>50</v>
      </c>
      <c r="V22" s="36" t="str">
        <f t="shared" si="4"/>
        <v>50,</v>
      </c>
      <c r="W22" s="36"/>
      <c r="X22" s="36" t="s">
        <v>55</v>
      </c>
      <c r="Y22" s="36">
        <v>40</v>
      </c>
      <c r="Z22" s="36" t="str">
        <f t="shared" ref="Z22:Z27" si="28">CONCATENATE(X22,"-",Y22)</f>
        <v>KVNC-40</v>
      </c>
      <c r="AA22" s="36">
        <v>5</v>
      </c>
      <c r="AB22" s="36">
        <v>1250</v>
      </c>
      <c r="AC22" s="36">
        <v>200</v>
      </c>
      <c r="AD22" s="36">
        <v>35</v>
      </c>
      <c r="AE22" s="36"/>
      <c r="AF22" s="36">
        <f>COUNTIFS(AG$2:AG22,AG22)</f>
        <v>1</v>
      </c>
      <c r="AG22" s="36" t="str">
        <f t="shared" si="13"/>
        <v>KVDA-25</v>
      </c>
      <c r="AH22" s="36" t="s">
        <v>57</v>
      </c>
      <c r="AI22" s="36">
        <v>25</v>
      </c>
      <c r="AJ22" s="37" t="s">
        <v>16</v>
      </c>
      <c r="AK22" s="36" t="str">
        <f t="shared" si="14"/>
        <v>KVDA-25Внутренняя</v>
      </c>
      <c r="AL22" s="36" t="e">
        <f>VLOOKUP(AG22,#REF!,40,FALSE)</f>
        <v>#REF!</v>
      </c>
      <c r="AM22" s="36"/>
      <c r="AN22" s="36">
        <f>COUNTIFS(AO$2:AO22,AO22,AO$2:AO22,AO22)</f>
        <v>2</v>
      </c>
      <c r="AO22" s="36" t="s">
        <v>58</v>
      </c>
      <c r="AP22" s="36" t="s">
        <v>738</v>
      </c>
      <c r="AQ22" s="36" t="str">
        <f t="shared" si="15"/>
        <v>KVVUДвусторонний</v>
      </c>
      <c r="AR22" s="36"/>
      <c r="AS22" s="36">
        <f>COUNTIFS(AT$2:AT22,AT22,AT$2:AT22,AT22)</f>
        <v>0</v>
      </c>
      <c r="AT22" s="36"/>
      <c r="AU22" s="36"/>
      <c r="AV22" s="36" t="str">
        <f t="shared" si="5"/>
        <v/>
      </c>
      <c r="AW22" s="36"/>
      <c r="AX22" s="36"/>
      <c r="AY22" s="36" t="s">
        <v>15</v>
      </c>
      <c r="AZ22" s="36">
        <v>25</v>
      </c>
      <c r="BA22" s="36" t="str">
        <f t="shared" si="25"/>
        <v>KVDN-25</v>
      </c>
      <c r="BB22" s="41" t="s">
        <v>726</v>
      </c>
      <c r="BC22" s="36" t="str">
        <f t="shared" si="26"/>
        <v>KVDN-25Упругое нерегулируемое</v>
      </c>
      <c r="BD22" s="36"/>
      <c r="BE22" s="36"/>
      <c r="BF22" s="36"/>
      <c r="BG22" s="36">
        <f>COUNTIFS(BH$2:BH22,BH22,BH$2:BH22,BH22)</f>
        <v>1</v>
      </c>
      <c r="BH22" s="36" t="str">
        <f t="shared" si="23"/>
        <v>KVDA-25</v>
      </c>
      <c r="BI22" s="36" t="s">
        <v>57</v>
      </c>
      <c r="BJ22" s="36">
        <v>25</v>
      </c>
      <c r="BK22" s="41" t="s">
        <v>728</v>
      </c>
      <c r="BL22" s="41" t="str">
        <f t="shared" si="24"/>
        <v>KVDA-25Сталь 45 с покрытием твёрдым хромом</v>
      </c>
      <c r="BM22" s="36" t="e">
        <f>VLOOKUP(BH22,#REF!,40,FALSE)</f>
        <v>#REF!</v>
      </c>
      <c r="BN22" s="36"/>
      <c r="BO22" s="36"/>
    </row>
    <row r="23" spans="2:67">
      <c r="B23" s="36"/>
      <c r="D23" s="36"/>
      <c r="E23" s="36"/>
      <c r="G23" s="36"/>
      <c r="H23" s="40">
        <f>COUNTA($K$2:K23)</f>
        <v>22</v>
      </c>
      <c r="I23" s="40" t="str">
        <f t="shared" si="0"/>
        <v>5-5</v>
      </c>
      <c r="J23" s="36">
        <f>COUNTIFS($L$2:L23,L23,$L$2:L23,L23)</f>
        <v>5</v>
      </c>
      <c r="K23" s="36" t="str">
        <f t="shared" si="27"/>
        <v>KVDN-32</v>
      </c>
      <c r="L23" s="36" t="s">
        <v>15</v>
      </c>
      <c r="M23" s="36">
        <v>32</v>
      </c>
      <c r="N23" s="36" t="e">
        <f>SUMIF(#REF!,K23,#REF!)</f>
        <v>#REF!</v>
      </c>
      <c r="O23" s="36">
        <f t="shared" si="11"/>
        <v>1</v>
      </c>
      <c r="P23" s="36">
        <f>COUNTIF($T$1:T23,T23)</f>
        <v>6</v>
      </c>
      <c r="Q23" s="36" t="str">
        <f t="shared" si="12"/>
        <v>6-KVFM-20</v>
      </c>
      <c r="R23" s="36" t="s">
        <v>59</v>
      </c>
      <c r="S23" s="36">
        <v>20</v>
      </c>
      <c r="T23" s="36" t="str">
        <f t="shared" si="3"/>
        <v>KVFM-20</v>
      </c>
      <c r="U23" s="36">
        <v>80</v>
      </c>
      <c r="V23" s="36" t="str">
        <f t="shared" si="4"/>
        <v>80,</v>
      </c>
      <c r="W23" s="36"/>
      <c r="X23" s="36" t="s">
        <v>55</v>
      </c>
      <c r="Y23" s="36">
        <v>50</v>
      </c>
      <c r="Z23" s="36" t="str">
        <f t="shared" si="28"/>
        <v>KVNC-50</v>
      </c>
      <c r="AA23" s="36">
        <v>5</v>
      </c>
      <c r="AB23" s="36">
        <v>1250</v>
      </c>
      <c r="AC23" s="36">
        <v>300</v>
      </c>
      <c r="AD23" s="36">
        <v>70</v>
      </c>
      <c r="AE23" s="36"/>
      <c r="AF23" s="36">
        <f>COUNTIFS(AG$2:AG23,AG23)</f>
        <v>2</v>
      </c>
      <c r="AG23" s="36" t="str">
        <f t="shared" si="13"/>
        <v>KVDA-25</v>
      </c>
      <c r="AH23" s="36" t="s">
        <v>57</v>
      </c>
      <c r="AI23" s="36">
        <v>25</v>
      </c>
      <c r="AJ23" s="37" t="s">
        <v>10</v>
      </c>
      <c r="AK23" s="36" t="str">
        <f t="shared" si="14"/>
        <v>KVDA-25Наружная</v>
      </c>
      <c r="AL23" s="36" t="e">
        <f>VLOOKUP(AG23,#REF!,40,FALSE)</f>
        <v>#REF!</v>
      </c>
      <c r="AM23" s="36"/>
      <c r="AN23" s="36">
        <f>COUNTIFS(AO$2:AO23,AO23,AO$2:AO23,AO23)</f>
        <v>1</v>
      </c>
      <c r="AO23" s="36" t="s">
        <v>721</v>
      </c>
      <c r="AP23" s="38" t="s">
        <v>628</v>
      </c>
      <c r="AQ23" s="36" t="str">
        <f>CONCATENATE(AO23,AP23)</f>
        <v>KVENGБесштоковый</v>
      </c>
      <c r="AR23" s="36"/>
      <c r="AS23" s="36">
        <f>COUNTIFS(AT$2:AT25,AT25,AT$2:AT25,AT25)</f>
        <v>0</v>
      </c>
      <c r="AT23" s="36"/>
      <c r="AU23" s="36"/>
      <c r="AV23" s="36" t="str">
        <f t="shared" si="5"/>
        <v/>
      </c>
      <c r="AW23" s="36"/>
      <c r="AX23" s="36"/>
      <c r="AY23" s="36" t="s">
        <v>15</v>
      </c>
      <c r="AZ23" s="36">
        <v>32</v>
      </c>
      <c r="BA23" s="36" t="str">
        <f t="shared" si="25"/>
        <v>KVDN-32</v>
      </c>
      <c r="BB23" s="41" t="s">
        <v>726</v>
      </c>
      <c r="BC23" s="36" t="str">
        <f t="shared" si="26"/>
        <v>KVDN-32Упругое нерегулируемое</v>
      </c>
      <c r="BD23" s="36"/>
      <c r="BE23" s="36"/>
      <c r="BF23" s="36"/>
      <c r="BG23" s="36">
        <f>COUNTIFS(BH$2:BH23,BH23,BH$2:BH23,BH23)</f>
        <v>2</v>
      </c>
      <c r="BH23" s="36" t="str">
        <f t="shared" si="23"/>
        <v>KVDA-25</v>
      </c>
      <c r="BI23" s="36" t="s">
        <v>57</v>
      </c>
      <c r="BJ23" s="36">
        <v>25</v>
      </c>
      <c r="BK23" s="41" t="s">
        <v>729</v>
      </c>
      <c r="BL23" s="41" t="str">
        <f t="shared" si="24"/>
        <v>KVDA-25Сталь нержавеющая AISI 304 с покрытием твёрдым хромом</v>
      </c>
      <c r="BM23" s="36" t="e">
        <f>VLOOKUP(BH23,#REF!,40,FALSE)</f>
        <v>#REF!</v>
      </c>
      <c r="BN23" s="36"/>
      <c r="BO23" s="36"/>
    </row>
    <row r="24" spans="2:67">
      <c r="B24" s="36"/>
      <c r="D24" s="36"/>
      <c r="E24" s="36"/>
      <c r="G24" s="36"/>
      <c r="H24" s="40">
        <f>COUNTA($K$2:K24)</f>
        <v>23</v>
      </c>
      <c r="I24" s="40" t="str">
        <f t="shared" si="0"/>
        <v>5-6</v>
      </c>
      <c r="J24" s="36">
        <f>COUNTIFS($L$2:L24,L24,$L$2:L24,L24)</f>
        <v>6</v>
      </c>
      <c r="K24" s="36" t="str">
        <f t="shared" si="27"/>
        <v>KVDN-40</v>
      </c>
      <c r="L24" s="36" t="s">
        <v>15</v>
      </c>
      <c r="M24" s="36">
        <v>40</v>
      </c>
      <c r="N24" s="36" t="e">
        <f>SUMIF(#REF!,K24,#REF!)</f>
        <v>#REF!</v>
      </c>
      <c r="O24" s="36">
        <f t="shared" si="11"/>
        <v>1</v>
      </c>
      <c r="P24" s="36">
        <f>COUNTIF($T$1:T24,T24)</f>
        <v>7</v>
      </c>
      <c r="Q24" s="36" t="str">
        <f t="shared" si="12"/>
        <v>7-KVFM-20</v>
      </c>
      <c r="R24" s="36" t="s">
        <v>59</v>
      </c>
      <c r="S24" s="36">
        <v>20</v>
      </c>
      <c r="T24" s="36" t="str">
        <f t="shared" si="3"/>
        <v>KVFM-20</v>
      </c>
      <c r="U24" s="36">
        <v>100</v>
      </c>
      <c r="V24" s="36" t="str">
        <f t="shared" si="4"/>
        <v>100</v>
      </c>
      <c r="W24" s="36"/>
      <c r="X24" s="36" t="s">
        <v>55</v>
      </c>
      <c r="Y24" s="36">
        <v>63</v>
      </c>
      <c r="Z24" s="36" t="str">
        <f t="shared" si="28"/>
        <v>KVNC-63</v>
      </c>
      <c r="AA24" s="36">
        <v>5</v>
      </c>
      <c r="AB24" s="36">
        <v>1250</v>
      </c>
      <c r="AC24" s="36">
        <v>300</v>
      </c>
      <c r="AD24" s="36">
        <v>70</v>
      </c>
      <c r="AE24" s="36"/>
      <c r="AF24" s="36">
        <f>COUNTIFS(AG$2:AG24,AG24)</f>
        <v>1</v>
      </c>
      <c r="AG24" s="36" t="str">
        <f t="shared" si="13"/>
        <v>KVDA-32</v>
      </c>
      <c r="AH24" s="36" t="s">
        <v>57</v>
      </c>
      <c r="AI24" s="36">
        <v>32</v>
      </c>
      <c r="AJ24" s="37" t="s">
        <v>16</v>
      </c>
      <c r="AK24" s="36" t="str">
        <f t="shared" si="14"/>
        <v>KVDA-32Внутренняя</v>
      </c>
      <c r="AL24" s="36" t="e">
        <f>VLOOKUP(AG24,#REF!,40,FALSE)</f>
        <v>#REF!</v>
      </c>
      <c r="AM24" s="36"/>
      <c r="AN24" s="36">
        <f>COUNTIFS(AO$2:AO24,AO24,AO$2:AO24,AO24)</f>
        <v>1</v>
      </c>
      <c r="AO24" s="36" t="s">
        <v>56</v>
      </c>
      <c r="AP24" s="38" t="s">
        <v>11</v>
      </c>
      <c r="AQ24" s="36" t="str">
        <f>CONCATENATE(AO24,AP24)</f>
        <v>KVMAL-M01Односторонний</v>
      </c>
      <c r="AR24" s="36"/>
      <c r="AS24" s="36">
        <f>COUNTIFS(AT$2:AT23,AT23,AT$2:AT23,AT23)</f>
        <v>0</v>
      </c>
      <c r="AT24" s="36"/>
      <c r="AU24" s="36"/>
      <c r="AV24" s="36" t="str">
        <f t="shared" si="5"/>
        <v/>
      </c>
      <c r="AW24" s="36">
        <f>AS25</f>
        <v>0</v>
      </c>
      <c r="AX24" s="36"/>
      <c r="AY24" s="36" t="s">
        <v>15</v>
      </c>
      <c r="AZ24" s="36">
        <v>40</v>
      </c>
      <c r="BA24" s="36" t="str">
        <f t="shared" si="25"/>
        <v>KVDN-40</v>
      </c>
      <c r="BB24" s="41" t="s">
        <v>726</v>
      </c>
      <c r="BC24" s="36" t="str">
        <f t="shared" si="26"/>
        <v>KVDN-40Упругое нерегулируемое</v>
      </c>
      <c r="BD24" s="36"/>
      <c r="BE24" s="36"/>
      <c r="BF24" s="36"/>
      <c r="BG24" s="36">
        <f>COUNTIFS(BH$2:BH24,BH24,BH$2:BH24,BH24)</f>
        <v>1</v>
      </c>
      <c r="BH24" s="36" t="str">
        <f t="shared" si="23"/>
        <v>KVDA-32</v>
      </c>
      <c r="BI24" s="36" t="s">
        <v>57</v>
      </c>
      <c r="BJ24" s="36">
        <v>32</v>
      </c>
      <c r="BK24" s="41" t="s">
        <v>728</v>
      </c>
      <c r="BL24" s="41" t="str">
        <f t="shared" si="24"/>
        <v>KVDA-32Сталь 45 с покрытием твёрдым хромом</v>
      </c>
      <c r="BM24" s="36" t="e">
        <f>VLOOKUP(BH24,#REF!,40,FALSE)</f>
        <v>#REF!</v>
      </c>
      <c r="BN24" s="36"/>
      <c r="BO24" s="36"/>
    </row>
    <row r="25" spans="2:67">
      <c r="B25" s="36"/>
      <c r="D25" s="36"/>
      <c r="E25" s="36"/>
      <c r="G25" s="36"/>
      <c r="H25" s="40">
        <f>COUNTA($K$2:K25)</f>
        <v>24</v>
      </c>
      <c r="I25" s="40" t="str">
        <f t="shared" si="0"/>
        <v>5-7</v>
      </c>
      <c r="J25" s="36">
        <f>COUNTIFS($L$2:L25,L25,$L$2:L25,L25)</f>
        <v>7</v>
      </c>
      <c r="K25" s="36" t="str">
        <f t="shared" si="27"/>
        <v>KVDN-50</v>
      </c>
      <c r="L25" s="36" t="s">
        <v>15</v>
      </c>
      <c r="M25" s="36">
        <v>50</v>
      </c>
      <c r="N25" s="36" t="e">
        <f>SUMIF(#REF!,K25,#REF!)</f>
        <v>#REF!</v>
      </c>
      <c r="O25" s="36">
        <f t="shared" si="11"/>
        <v>1</v>
      </c>
      <c r="P25" s="36">
        <f>COUNTIF($T$1:T25,T25)</f>
        <v>1</v>
      </c>
      <c r="Q25" s="36" t="str">
        <f t="shared" si="12"/>
        <v>1-KVFM-25</v>
      </c>
      <c r="R25" s="36" t="s">
        <v>59</v>
      </c>
      <c r="S25" s="36">
        <v>25</v>
      </c>
      <c r="T25" s="36" t="str">
        <f t="shared" si="3"/>
        <v>KVFM-25</v>
      </c>
      <c r="U25" s="36">
        <v>20</v>
      </c>
      <c r="V25" s="36" t="str">
        <f t="shared" si="4"/>
        <v>20,</v>
      </c>
      <c r="W25" s="36"/>
      <c r="X25" s="36" t="s">
        <v>55</v>
      </c>
      <c r="Y25" s="36">
        <v>80</v>
      </c>
      <c r="Z25" s="36" t="str">
        <f t="shared" si="28"/>
        <v>KVNC-80</v>
      </c>
      <c r="AA25" s="36">
        <v>5</v>
      </c>
      <c r="AB25" s="36">
        <v>1250</v>
      </c>
      <c r="AC25" s="36">
        <v>400</v>
      </c>
      <c r="AD25" s="36">
        <v>70</v>
      </c>
      <c r="AE25" s="36"/>
      <c r="AF25" s="36">
        <f>COUNTIFS(AG$2:AG25,AG25)</f>
        <v>2</v>
      </c>
      <c r="AG25" s="36" t="str">
        <f t="shared" si="13"/>
        <v>KVDA-32</v>
      </c>
      <c r="AH25" s="36" t="s">
        <v>57</v>
      </c>
      <c r="AI25" s="36">
        <v>32</v>
      </c>
      <c r="AJ25" s="37" t="s">
        <v>10</v>
      </c>
      <c r="AK25" s="36" t="str">
        <f t="shared" si="14"/>
        <v>KVDA-32Наружная</v>
      </c>
      <c r="AL25" s="36" t="e">
        <f>VLOOKUP(AG25,#REF!,40,FALSE)</f>
        <v>#REF!</v>
      </c>
      <c r="AM25" s="36"/>
      <c r="AN25" s="36">
        <f>COUNTIFS(AO$2:AO25,AO25,AO$2:AO25,AO25)</f>
        <v>2</v>
      </c>
      <c r="AO25" s="36" t="s">
        <v>56</v>
      </c>
      <c r="AP25" s="36" t="s">
        <v>738</v>
      </c>
      <c r="AQ25" s="36" t="str">
        <f>CONCATENATE(AO25,AP25)</f>
        <v>KVMAL-M01Двусторонний</v>
      </c>
      <c r="AR25" s="36"/>
      <c r="AS25" s="36">
        <f>COUNTIFS(AT$2:AT24,AT24,AT$2:AT24,AT24)</f>
        <v>0</v>
      </c>
      <c r="AT25" s="36"/>
      <c r="AU25" s="36"/>
      <c r="AV25" s="36" t="str">
        <f t="shared" si="5"/>
        <v/>
      </c>
      <c r="AW25" s="36">
        <f>AS23</f>
        <v>0</v>
      </c>
      <c r="AX25" s="36"/>
      <c r="AY25" s="36" t="s">
        <v>15</v>
      </c>
      <c r="AZ25" s="36">
        <v>50</v>
      </c>
      <c r="BA25" s="36" t="str">
        <f t="shared" si="25"/>
        <v>KVDN-50</v>
      </c>
      <c r="BB25" s="41" t="s">
        <v>726</v>
      </c>
      <c r="BC25" s="36" t="str">
        <f t="shared" si="26"/>
        <v>KVDN-50Упругое нерегулируемое</v>
      </c>
      <c r="BD25" s="36"/>
      <c r="BE25" s="36"/>
      <c r="BF25" s="36"/>
      <c r="BG25" s="36">
        <f>COUNTIFS(BH$2:BH25,BH25,BH$2:BH25,BH25)</f>
        <v>2</v>
      </c>
      <c r="BH25" s="36" t="str">
        <f t="shared" si="23"/>
        <v>KVDA-32</v>
      </c>
      <c r="BI25" s="36" t="s">
        <v>57</v>
      </c>
      <c r="BJ25" s="36">
        <v>32</v>
      </c>
      <c r="BK25" s="41" t="s">
        <v>729</v>
      </c>
      <c r="BL25" s="41" t="str">
        <f t="shared" si="24"/>
        <v>KVDA-32Сталь нержавеющая AISI 304 с покрытием твёрдым хромом</v>
      </c>
      <c r="BM25" s="36" t="e">
        <f>VLOOKUP(BH25,#REF!,40,FALSE)</f>
        <v>#REF!</v>
      </c>
      <c r="BN25" s="36"/>
      <c r="BO25" s="36"/>
    </row>
    <row r="26" spans="2:67">
      <c r="B26" s="36"/>
      <c r="D26" s="36"/>
      <c r="E26" s="36"/>
      <c r="G26" s="36"/>
      <c r="H26" s="40">
        <f>COUNTA($K$2:K26)</f>
        <v>25</v>
      </c>
      <c r="I26" s="40" t="str">
        <f t="shared" si="0"/>
        <v>5-8</v>
      </c>
      <c r="J26" s="36">
        <f>COUNTIFS($L$2:L26,L26,$L$2:L26,L26)</f>
        <v>8</v>
      </c>
      <c r="K26" s="36" t="str">
        <f t="shared" si="27"/>
        <v>KVDN-63</v>
      </c>
      <c r="L26" s="36" t="s">
        <v>15</v>
      </c>
      <c r="M26" s="36">
        <v>63</v>
      </c>
      <c r="N26" s="36" t="e">
        <f>SUMIF(#REF!,K26,#REF!)</f>
        <v>#REF!</v>
      </c>
      <c r="O26" s="36">
        <f t="shared" si="11"/>
        <v>1</v>
      </c>
      <c r="P26" s="36">
        <f>COUNTIF($T$1:T26,T26)</f>
        <v>2</v>
      </c>
      <c r="Q26" s="36" t="str">
        <f t="shared" si="12"/>
        <v>2-KVFM-25</v>
      </c>
      <c r="R26" s="36" t="s">
        <v>59</v>
      </c>
      <c r="S26" s="36">
        <v>25</v>
      </c>
      <c r="T26" s="36" t="str">
        <f t="shared" si="3"/>
        <v>KVFM-25</v>
      </c>
      <c r="U26" s="36">
        <v>25</v>
      </c>
      <c r="V26" s="36" t="str">
        <f t="shared" si="4"/>
        <v>25,</v>
      </c>
      <c r="W26" s="36"/>
      <c r="X26" s="36" t="s">
        <v>55</v>
      </c>
      <c r="Y26" s="36">
        <v>100</v>
      </c>
      <c r="Z26" s="36" t="str">
        <f t="shared" si="28"/>
        <v>KVNC-100</v>
      </c>
      <c r="AA26" s="36">
        <v>5</v>
      </c>
      <c r="AB26" s="36">
        <v>1250</v>
      </c>
      <c r="AC26" s="36">
        <v>400</v>
      </c>
      <c r="AD26" s="36">
        <v>70</v>
      </c>
      <c r="AE26" s="36"/>
      <c r="AF26" s="36">
        <f>COUNTIFS(AG$2:AG26,AG26)</f>
        <v>1</v>
      </c>
      <c r="AG26" s="36" t="str">
        <f t="shared" si="13"/>
        <v>KVDA-40</v>
      </c>
      <c r="AH26" s="36" t="s">
        <v>57</v>
      </c>
      <c r="AI26" s="36">
        <v>40</v>
      </c>
      <c r="AJ26" s="37" t="s">
        <v>16</v>
      </c>
      <c r="AK26" s="36" t="str">
        <f t="shared" si="14"/>
        <v>KVDA-40Внутренняя</v>
      </c>
      <c r="AL26" s="36" t="e">
        <f>VLOOKUP(AG26,#REF!,40,FALSE)</f>
        <v>#REF!</v>
      </c>
      <c r="AM26" s="36"/>
      <c r="AN26" s="36"/>
      <c r="AO26" s="36"/>
      <c r="AP26" s="36"/>
      <c r="AQ26" s="36"/>
      <c r="AR26" s="36"/>
      <c r="AS26" s="36"/>
      <c r="AT26" s="36"/>
      <c r="AU26" s="36"/>
      <c r="AV26" s="36" t="str">
        <f t="shared" si="5"/>
        <v/>
      </c>
      <c r="AW26" s="36" t="e">
        <f>#REF!</f>
        <v>#REF!</v>
      </c>
      <c r="AX26" s="36"/>
      <c r="AY26" s="36" t="s">
        <v>15</v>
      </c>
      <c r="AZ26" s="36">
        <v>63</v>
      </c>
      <c r="BA26" s="36" t="str">
        <f t="shared" si="25"/>
        <v>KVDN-63</v>
      </c>
      <c r="BB26" s="41" t="s">
        <v>726</v>
      </c>
      <c r="BC26" s="36" t="str">
        <f t="shared" si="26"/>
        <v>KVDN-63Упругое нерегулируемое</v>
      </c>
      <c r="BD26" s="36"/>
      <c r="BE26" s="36"/>
      <c r="BF26" s="36"/>
      <c r="BG26" s="36">
        <f>COUNTIFS(BH$2:BH26,BH26,BH$2:BH26,BH26)</f>
        <v>1</v>
      </c>
      <c r="BH26" s="36" t="str">
        <f t="shared" si="23"/>
        <v>KVDA-40</v>
      </c>
      <c r="BI26" s="36" t="s">
        <v>57</v>
      </c>
      <c r="BJ26" s="36">
        <v>40</v>
      </c>
      <c r="BK26" s="41" t="s">
        <v>728</v>
      </c>
      <c r="BL26" s="41" t="str">
        <f t="shared" si="24"/>
        <v>KVDA-40Сталь 45 с покрытием твёрдым хромом</v>
      </c>
      <c r="BM26" s="36" t="e">
        <f>VLOOKUP(BH26,#REF!,40,FALSE)</f>
        <v>#REF!</v>
      </c>
      <c r="BN26" s="36"/>
      <c r="BO26" s="36"/>
    </row>
    <row r="27" spans="2:67">
      <c r="B27" s="36"/>
      <c r="D27" s="36"/>
      <c r="E27" s="36"/>
      <c r="G27" s="36"/>
      <c r="H27" s="40">
        <f>COUNTA($K$2:K27)</f>
        <v>26</v>
      </c>
      <c r="I27" s="40" t="str">
        <f t="shared" si="0"/>
        <v>5-9</v>
      </c>
      <c r="J27" s="36">
        <f>COUNTIFS($L$2:L27,L27,$L$2:L27,L27)</f>
        <v>9</v>
      </c>
      <c r="K27" s="36" t="str">
        <f t="shared" si="27"/>
        <v>KVDN-80</v>
      </c>
      <c r="L27" s="36" t="s">
        <v>15</v>
      </c>
      <c r="M27" s="36">
        <v>80</v>
      </c>
      <c r="N27" s="36" t="e">
        <f>SUMIF(#REF!,K27,#REF!)</f>
        <v>#REF!</v>
      </c>
      <c r="O27" s="36">
        <f t="shared" si="11"/>
        <v>1</v>
      </c>
      <c r="P27" s="36">
        <f>COUNTIF($T$1:T27,T27)</f>
        <v>3</v>
      </c>
      <c r="Q27" s="36" t="str">
        <f t="shared" si="12"/>
        <v>3-KVFM-25</v>
      </c>
      <c r="R27" s="36" t="s">
        <v>59</v>
      </c>
      <c r="S27" s="36">
        <v>25</v>
      </c>
      <c r="T27" s="36" t="str">
        <f t="shared" si="3"/>
        <v>KVFM-25</v>
      </c>
      <c r="U27" s="36">
        <v>30</v>
      </c>
      <c r="V27" s="36" t="str">
        <f t="shared" si="4"/>
        <v>30,</v>
      </c>
      <c r="W27" s="36"/>
      <c r="X27" s="36" t="s">
        <v>55</v>
      </c>
      <c r="Y27" s="36">
        <v>125</v>
      </c>
      <c r="Z27" s="36" t="str">
        <f t="shared" si="28"/>
        <v>KVNC-125</v>
      </c>
      <c r="AA27" s="36">
        <v>5</v>
      </c>
      <c r="AB27" s="36">
        <v>1250</v>
      </c>
      <c r="AC27" s="36">
        <v>500</v>
      </c>
      <c r="AD27" s="36">
        <v>70</v>
      </c>
      <c r="AE27" s="36"/>
      <c r="AF27" s="36">
        <f>COUNTIFS(AG$2:AG27,AG27)</f>
        <v>2</v>
      </c>
      <c r="AG27" s="36" t="str">
        <f t="shared" si="13"/>
        <v>KVDA-40</v>
      </c>
      <c r="AH27" s="36" t="s">
        <v>57</v>
      </c>
      <c r="AI27" s="36">
        <v>40</v>
      </c>
      <c r="AJ27" s="37" t="s">
        <v>10</v>
      </c>
      <c r="AK27" s="36" t="str">
        <f t="shared" si="14"/>
        <v>KVDA-40Наружная</v>
      </c>
      <c r="AL27" s="36" t="e">
        <f>VLOOKUP(AG27,#REF!,40,FALSE)</f>
        <v>#REF!</v>
      </c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 t="s">
        <v>15</v>
      </c>
      <c r="AZ27" s="36">
        <v>80</v>
      </c>
      <c r="BA27" s="36" t="str">
        <f t="shared" si="25"/>
        <v>KVDN-80</v>
      </c>
      <c r="BB27" s="41" t="s">
        <v>726</v>
      </c>
      <c r="BC27" s="36" t="str">
        <f t="shared" si="26"/>
        <v>KVDN-80Упругое нерегулируемое</v>
      </c>
      <c r="BD27" s="36"/>
      <c r="BE27" s="36"/>
      <c r="BF27" s="36"/>
      <c r="BG27" s="36">
        <f>COUNTIFS(BH$2:BH27,BH27,BH$2:BH27,BH27)</f>
        <v>2</v>
      </c>
      <c r="BH27" s="36" t="str">
        <f t="shared" si="23"/>
        <v>KVDA-40</v>
      </c>
      <c r="BI27" s="36" t="s">
        <v>57</v>
      </c>
      <c r="BJ27" s="36">
        <v>40</v>
      </c>
      <c r="BK27" s="41" t="s">
        <v>729</v>
      </c>
      <c r="BL27" s="41" t="str">
        <f t="shared" si="24"/>
        <v>KVDA-40Сталь нержавеющая AISI 304 с покрытием твёрдым хромом</v>
      </c>
      <c r="BM27" s="36" t="e">
        <f>VLOOKUP(BH27,#REF!,40,FALSE)</f>
        <v>#REF!</v>
      </c>
      <c r="BN27" s="36"/>
      <c r="BO27" s="36"/>
    </row>
    <row r="28" spans="2:67">
      <c r="B28" s="36"/>
      <c r="D28" s="36"/>
      <c r="E28" s="36"/>
      <c r="G28" s="36"/>
      <c r="H28" s="40">
        <f>COUNTA($K$2:K28)</f>
        <v>27</v>
      </c>
      <c r="I28" s="40" t="str">
        <f t="shared" si="0"/>
        <v>5-10</v>
      </c>
      <c r="J28" s="36">
        <f>COUNTIFS($L$2:L28,L28,$L$2:L28,L28)</f>
        <v>10</v>
      </c>
      <c r="K28" s="36" t="str">
        <f t="shared" si="27"/>
        <v>KVDN-100</v>
      </c>
      <c r="L28" s="36" t="s">
        <v>15</v>
      </c>
      <c r="M28" s="36">
        <v>100</v>
      </c>
      <c r="N28" s="36" t="e">
        <f>SUMIF(#REF!,K28,#REF!)</f>
        <v>#REF!</v>
      </c>
      <c r="O28" s="36">
        <f t="shared" si="11"/>
        <v>1</v>
      </c>
      <c r="P28" s="36">
        <f>COUNTIF($T$1:T28,T28)</f>
        <v>4</v>
      </c>
      <c r="Q28" s="36" t="str">
        <f t="shared" si="12"/>
        <v>4-KVFM-25</v>
      </c>
      <c r="R28" s="36" t="s">
        <v>59</v>
      </c>
      <c r="S28" s="36">
        <v>25</v>
      </c>
      <c r="T28" s="36" t="str">
        <f t="shared" si="3"/>
        <v>KVFM-25</v>
      </c>
      <c r="U28" s="36">
        <v>40</v>
      </c>
      <c r="V28" s="36" t="str">
        <f t="shared" si="4"/>
        <v>40,</v>
      </c>
      <c r="W28" s="36"/>
      <c r="X28" s="36" t="s">
        <v>14</v>
      </c>
      <c r="Y28" s="36">
        <v>32</v>
      </c>
      <c r="Z28" s="36" t="str">
        <f>CONCATENATE(X28,"-",Y28)</f>
        <v>KVBC-32</v>
      </c>
      <c r="AA28" s="36">
        <v>5</v>
      </c>
      <c r="AB28" s="36">
        <v>1250</v>
      </c>
      <c r="AC28" s="36">
        <v>200</v>
      </c>
      <c r="AD28" s="36">
        <v>35</v>
      </c>
      <c r="AE28" s="36"/>
      <c r="AF28" s="36">
        <f>COUNTIFS(AG$2:AG28,AG28)</f>
        <v>1</v>
      </c>
      <c r="AG28" s="36" t="str">
        <f t="shared" si="13"/>
        <v>KVDA-50</v>
      </c>
      <c r="AH28" s="36" t="s">
        <v>57</v>
      </c>
      <c r="AI28" s="36">
        <v>50</v>
      </c>
      <c r="AJ28" s="37" t="s">
        <v>16</v>
      </c>
      <c r="AK28" s="36" t="str">
        <f t="shared" si="14"/>
        <v>KVDA-50Внутренняя</v>
      </c>
      <c r="AL28" s="36" t="e">
        <f>VLOOKUP(AG28,#REF!,40,FALSE)</f>
        <v>#REF!</v>
      </c>
      <c r="AM28" s="36"/>
      <c r="AN28" s="36"/>
      <c r="AO28" s="36"/>
      <c r="AP28" s="36"/>
      <c r="AQ28" s="36"/>
      <c r="AR28" s="36"/>
      <c r="AS28" s="36"/>
      <c r="AT28" s="36"/>
      <c r="AU28" s="36"/>
      <c r="AV28" s="36" t="str">
        <f t="shared" ref="AV28:AV91" si="29">CONCATENATE(AT28,AU28)</f>
        <v/>
      </c>
      <c r="AW28" s="36"/>
      <c r="AX28" s="36"/>
      <c r="AY28" s="36" t="s">
        <v>15</v>
      </c>
      <c r="AZ28" s="36">
        <v>100</v>
      </c>
      <c r="BA28" s="36" t="str">
        <f t="shared" si="25"/>
        <v>KVDN-100</v>
      </c>
      <c r="BB28" s="41" t="s">
        <v>726</v>
      </c>
      <c r="BC28" s="36" t="str">
        <f t="shared" si="26"/>
        <v>KVDN-100Упругое нерегулируемое</v>
      </c>
      <c r="BD28" s="36"/>
      <c r="BE28" s="36"/>
      <c r="BF28" s="36"/>
      <c r="BG28" s="36">
        <f>COUNTIFS(BH$2:BH28,BH28,BH$2:BH28,BH28)</f>
        <v>1</v>
      </c>
      <c r="BH28" s="36" t="str">
        <f t="shared" si="23"/>
        <v>KVDA-50</v>
      </c>
      <c r="BI28" s="36" t="s">
        <v>57</v>
      </c>
      <c r="BJ28" s="36">
        <v>50</v>
      </c>
      <c r="BK28" s="41" t="s">
        <v>728</v>
      </c>
      <c r="BL28" s="41" t="str">
        <f t="shared" si="24"/>
        <v>KVDA-50Сталь 45 с покрытием твёрдым хромом</v>
      </c>
      <c r="BM28" s="36" t="e">
        <f>VLOOKUP(BH28,#REF!,40,FALSE)</f>
        <v>#REF!</v>
      </c>
      <c r="BN28" s="36"/>
      <c r="BO28" s="36"/>
    </row>
    <row r="29" spans="2:67">
      <c r="B29" s="36"/>
      <c r="D29" s="36"/>
      <c r="E29" s="36"/>
      <c r="G29" s="36"/>
      <c r="H29" s="40">
        <f>COUNTA($K$2:K29)</f>
        <v>28</v>
      </c>
      <c r="I29" s="40" t="str">
        <f t="shared" si="0"/>
        <v>11-1</v>
      </c>
      <c r="J29" s="36">
        <f>COUNTIFS($L$2:L29,L29,$L$2:L29,L29)</f>
        <v>1</v>
      </c>
      <c r="K29" s="36" t="str">
        <f t="shared" si="27"/>
        <v>KVFM-12</v>
      </c>
      <c r="L29" s="36" t="s">
        <v>59</v>
      </c>
      <c r="M29" s="36">
        <v>12</v>
      </c>
      <c r="N29" s="36" t="e">
        <f>SUMIF(#REF!,K29,#REF!)</f>
        <v>#REF!</v>
      </c>
      <c r="O29" s="36">
        <f t="shared" si="11"/>
        <v>1</v>
      </c>
      <c r="P29" s="36">
        <f>COUNTIF($T$1:T29,T29)</f>
        <v>5</v>
      </c>
      <c r="Q29" s="36" t="str">
        <f t="shared" si="12"/>
        <v>5-KVFM-25</v>
      </c>
      <c r="R29" s="36" t="s">
        <v>59</v>
      </c>
      <c r="S29" s="36">
        <v>25</v>
      </c>
      <c r="T29" s="36" t="str">
        <f t="shared" si="3"/>
        <v>KVFM-25</v>
      </c>
      <c r="U29" s="36">
        <v>50</v>
      </c>
      <c r="V29" s="36" t="str">
        <f t="shared" si="4"/>
        <v>50,</v>
      </c>
      <c r="W29" s="36"/>
      <c r="X29" s="36" t="s">
        <v>14</v>
      </c>
      <c r="Y29" s="36">
        <v>40</v>
      </c>
      <c r="Z29" s="36" t="str">
        <f t="shared" ref="Z29:Z34" si="30">CONCATENATE(X29,"-",Y29)</f>
        <v>KVBC-40</v>
      </c>
      <c r="AA29" s="36">
        <v>5</v>
      </c>
      <c r="AB29" s="36">
        <v>1250</v>
      </c>
      <c r="AC29" s="36">
        <v>200</v>
      </c>
      <c r="AD29" s="36">
        <v>35</v>
      </c>
      <c r="AE29" s="36"/>
      <c r="AF29" s="36">
        <f>COUNTIFS(AG$2:AG29,AG29)</f>
        <v>2</v>
      </c>
      <c r="AG29" s="36" t="str">
        <f t="shared" si="13"/>
        <v>KVDA-50</v>
      </c>
      <c r="AH29" s="36" t="s">
        <v>57</v>
      </c>
      <c r="AI29" s="36">
        <v>50</v>
      </c>
      <c r="AJ29" s="37" t="s">
        <v>10</v>
      </c>
      <c r="AK29" s="36" t="str">
        <f t="shared" si="14"/>
        <v>KVDA-50Наружная</v>
      </c>
      <c r="AL29" s="36" t="e">
        <f>VLOOKUP(AG29,#REF!,40,FALSE)</f>
        <v>#REF!</v>
      </c>
      <c r="AM29" s="36"/>
      <c r="AN29" s="36"/>
      <c r="AO29" s="36"/>
      <c r="AP29" s="36"/>
      <c r="AQ29" s="36"/>
      <c r="AR29" s="36"/>
      <c r="AS29" s="36"/>
      <c r="AT29" s="36"/>
      <c r="AU29" s="36"/>
      <c r="AV29" s="36" t="str">
        <f t="shared" si="29"/>
        <v/>
      </c>
      <c r="AW29" s="36"/>
      <c r="AX29" s="36"/>
      <c r="AY29" s="36" t="s">
        <v>59</v>
      </c>
      <c r="AZ29" s="36">
        <v>12</v>
      </c>
      <c r="BA29" s="36" t="str">
        <f t="shared" si="25"/>
        <v>KVFM-12</v>
      </c>
      <c r="BB29" s="41" t="s">
        <v>726</v>
      </c>
      <c r="BC29" s="36" t="str">
        <f t="shared" si="26"/>
        <v>KVFM-12Упругое нерегулируемое</v>
      </c>
      <c r="BD29" s="36"/>
      <c r="BE29" s="36"/>
      <c r="BF29" s="36"/>
      <c r="BG29" s="36">
        <f>COUNTIFS(BH$2:BH29,BH29,BH$2:BH29,BH29)</f>
        <v>2</v>
      </c>
      <c r="BH29" s="36" t="str">
        <f t="shared" si="23"/>
        <v>KVDA-50</v>
      </c>
      <c r="BI29" s="36" t="s">
        <v>57</v>
      </c>
      <c r="BJ29" s="36">
        <v>50</v>
      </c>
      <c r="BK29" s="41" t="s">
        <v>729</v>
      </c>
      <c r="BL29" s="41" t="str">
        <f t="shared" si="24"/>
        <v>KVDA-50Сталь нержавеющая AISI 304 с покрытием твёрдым хромом</v>
      </c>
      <c r="BM29" s="36" t="e">
        <f>VLOOKUP(BH29,#REF!,40,FALSE)</f>
        <v>#REF!</v>
      </c>
      <c r="BN29" s="36"/>
      <c r="BO29" s="36"/>
    </row>
    <row r="30" spans="2:67">
      <c r="B30" s="36"/>
      <c r="D30" s="36"/>
      <c r="E30" s="36"/>
      <c r="G30" s="36"/>
      <c r="H30" s="40">
        <f>COUNTA($K$2:K30)</f>
        <v>29</v>
      </c>
      <c r="I30" s="40" t="str">
        <f t="shared" si="0"/>
        <v>11-2</v>
      </c>
      <c r="J30" s="36">
        <f>COUNTIFS($L$2:L30,L30,$L$2:L30,L30)</f>
        <v>2</v>
      </c>
      <c r="K30" s="36" t="str">
        <f t="shared" si="27"/>
        <v>KVFM-16</v>
      </c>
      <c r="L30" s="36" t="s">
        <v>59</v>
      </c>
      <c r="M30" s="36">
        <v>16</v>
      </c>
      <c r="N30" s="36" t="e">
        <f>SUMIF(#REF!,K30,#REF!)</f>
        <v>#REF!</v>
      </c>
      <c r="O30" s="36">
        <f t="shared" si="11"/>
        <v>1</v>
      </c>
      <c r="P30" s="36">
        <f>COUNTIF($T$1:T30,T30)</f>
        <v>6</v>
      </c>
      <c r="Q30" s="36" t="str">
        <f t="shared" si="12"/>
        <v>6-KVFM-25</v>
      </c>
      <c r="R30" s="36" t="s">
        <v>59</v>
      </c>
      <c r="S30" s="36">
        <v>25</v>
      </c>
      <c r="T30" s="36" t="str">
        <f t="shared" si="3"/>
        <v>KVFM-25</v>
      </c>
      <c r="U30" s="36">
        <v>80</v>
      </c>
      <c r="V30" s="36" t="str">
        <f t="shared" si="4"/>
        <v>80,</v>
      </c>
      <c r="W30" s="36"/>
      <c r="X30" s="36" t="s">
        <v>14</v>
      </c>
      <c r="Y30" s="36">
        <v>50</v>
      </c>
      <c r="Z30" s="36" t="str">
        <f t="shared" si="30"/>
        <v>KVBC-50</v>
      </c>
      <c r="AA30" s="36">
        <v>5</v>
      </c>
      <c r="AB30" s="36">
        <v>1250</v>
      </c>
      <c r="AC30" s="36">
        <v>300</v>
      </c>
      <c r="AD30" s="36">
        <v>70</v>
      </c>
      <c r="AE30" s="36"/>
      <c r="AF30" s="36">
        <f>COUNTIFS(AG$2:AG30,AG30)</f>
        <v>1</v>
      </c>
      <c r="AG30" s="36" t="str">
        <f t="shared" si="13"/>
        <v>KVDA-63</v>
      </c>
      <c r="AH30" s="36" t="s">
        <v>57</v>
      </c>
      <c r="AI30" s="36">
        <v>63</v>
      </c>
      <c r="AJ30" s="37" t="s">
        <v>16</v>
      </c>
      <c r="AK30" s="36" t="str">
        <f t="shared" si="14"/>
        <v>KVDA-63Внутренняя</v>
      </c>
      <c r="AL30" s="36" t="e">
        <f>VLOOKUP(AG30,#REF!,40,FALSE)</f>
        <v>#REF!</v>
      </c>
      <c r="AM30" s="36"/>
      <c r="AN30" s="36"/>
      <c r="AO30" s="36"/>
      <c r="AP30" s="36"/>
      <c r="AQ30" s="36"/>
      <c r="AR30" s="36"/>
      <c r="AS30" s="36"/>
      <c r="AT30" s="36"/>
      <c r="AU30" s="36"/>
      <c r="AV30" s="36" t="str">
        <f t="shared" si="29"/>
        <v/>
      </c>
      <c r="AW30" s="36"/>
      <c r="AX30" s="36"/>
      <c r="AY30" s="36" t="s">
        <v>59</v>
      </c>
      <c r="AZ30" s="36">
        <v>16</v>
      </c>
      <c r="BA30" s="36" t="str">
        <f t="shared" si="25"/>
        <v>KVFM-16</v>
      </c>
      <c r="BB30" s="41" t="s">
        <v>726</v>
      </c>
      <c r="BC30" s="36" t="str">
        <f t="shared" si="26"/>
        <v>KVFM-16Упругое нерегулируемое</v>
      </c>
      <c r="BD30" s="36"/>
      <c r="BE30" s="36"/>
      <c r="BF30" s="36"/>
      <c r="BG30" s="36">
        <f>COUNTIFS(BH$2:BH30,BH30,BH$2:BH30,BH30)</f>
        <v>1</v>
      </c>
      <c r="BH30" s="36" t="str">
        <f t="shared" si="23"/>
        <v>KVDA-63</v>
      </c>
      <c r="BI30" s="36" t="s">
        <v>57</v>
      </c>
      <c r="BJ30" s="36">
        <v>63</v>
      </c>
      <c r="BK30" s="41" t="s">
        <v>728</v>
      </c>
      <c r="BL30" s="41" t="str">
        <f t="shared" si="24"/>
        <v>KVDA-63Сталь 45 с покрытием твёрдым хромом</v>
      </c>
      <c r="BM30" s="36" t="e">
        <f>VLOOKUP(BH30,#REF!,40,FALSE)</f>
        <v>#REF!</v>
      </c>
      <c r="BN30" s="36"/>
      <c r="BO30" s="36"/>
    </row>
    <row r="31" spans="2:67">
      <c r="B31" s="36"/>
      <c r="D31" s="36"/>
      <c r="E31" s="36"/>
      <c r="G31" s="36"/>
      <c r="H31" s="40">
        <f>COUNTA($K$2:K31)</f>
        <v>30</v>
      </c>
      <c r="I31" s="40" t="str">
        <f t="shared" si="0"/>
        <v>11-3</v>
      </c>
      <c r="J31" s="36">
        <f>COUNTIFS($L$2:L31,L31,$L$2:L31,L31)</f>
        <v>3</v>
      </c>
      <c r="K31" s="36" t="str">
        <f t="shared" si="27"/>
        <v>KVFM-20</v>
      </c>
      <c r="L31" s="36" t="s">
        <v>59</v>
      </c>
      <c r="M31" s="36">
        <v>20</v>
      </c>
      <c r="N31" s="36" t="e">
        <f>SUMIF(#REF!,K31,#REF!)</f>
        <v>#REF!</v>
      </c>
      <c r="O31" s="36">
        <f t="shared" si="11"/>
        <v>1</v>
      </c>
      <c r="P31" s="36">
        <f>COUNTIF($T$1:T31,T31)</f>
        <v>7</v>
      </c>
      <c r="Q31" s="36" t="str">
        <f t="shared" si="12"/>
        <v>7-KVFM-25</v>
      </c>
      <c r="R31" s="36" t="s">
        <v>59</v>
      </c>
      <c r="S31" s="36">
        <v>25</v>
      </c>
      <c r="T31" s="36" t="str">
        <f t="shared" si="3"/>
        <v>KVFM-25</v>
      </c>
      <c r="U31" s="36">
        <v>100</v>
      </c>
      <c r="V31" s="36" t="str">
        <f t="shared" si="4"/>
        <v>100</v>
      </c>
      <c r="W31" s="36"/>
      <c r="X31" s="36" t="s">
        <v>14</v>
      </c>
      <c r="Y31" s="36">
        <v>63</v>
      </c>
      <c r="Z31" s="36" t="str">
        <f t="shared" si="30"/>
        <v>KVBC-63</v>
      </c>
      <c r="AA31" s="36">
        <v>5</v>
      </c>
      <c r="AB31" s="36">
        <v>1250</v>
      </c>
      <c r="AC31" s="36">
        <v>300</v>
      </c>
      <c r="AD31" s="36">
        <v>70</v>
      </c>
      <c r="AE31" s="36"/>
      <c r="AF31" s="36">
        <f>COUNTIFS(AG$2:AG31,AG31)</f>
        <v>2</v>
      </c>
      <c r="AG31" s="36" t="str">
        <f t="shared" si="13"/>
        <v>KVDA-63</v>
      </c>
      <c r="AH31" s="36" t="s">
        <v>57</v>
      </c>
      <c r="AI31" s="36">
        <v>63</v>
      </c>
      <c r="AJ31" s="37" t="s">
        <v>10</v>
      </c>
      <c r="AK31" s="36" t="str">
        <f t="shared" si="14"/>
        <v>KVDA-63Наружная</v>
      </c>
      <c r="AL31" s="36" t="e">
        <f>VLOOKUP(AG31,#REF!,40,FALSE)</f>
        <v>#REF!</v>
      </c>
      <c r="AM31" s="36"/>
      <c r="AN31" s="36"/>
      <c r="AO31" s="36"/>
      <c r="AP31" s="36"/>
      <c r="AQ31" s="36"/>
      <c r="AR31" s="36"/>
      <c r="AS31" s="36"/>
      <c r="AT31" s="36"/>
      <c r="AU31" s="36"/>
      <c r="AV31" s="36" t="str">
        <f t="shared" si="29"/>
        <v/>
      </c>
      <c r="AW31" s="36"/>
      <c r="AX31" s="36"/>
      <c r="AY31" s="36" t="s">
        <v>59</v>
      </c>
      <c r="AZ31" s="36">
        <v>20</v>
      </c>
      <c r="BA31" s="36" t="str">
        <f t="shared" si="25"/>
        <v>KVFM-20</v>
      </c>
      <c r="BB31" s="41" t="s">
        <v>726</v>
      </c>
      <c r="BC31" s="36" t="str">
        <f t="shared" si="26"/>
        <v>KVFM-20Упругое нерегулируемое</v>
      </c>
      <c r="BD31" s="36"/>
      <c r="BE31" s="36"/>
      <c r="BF31" s="36"/>
      <c r="BG31" s="36">
        <f>COUNTIFS(BH$2:BH31,BH31,BH$2:BH31,BH31)</f>
        <v>2</v>
      </c>
      <c r="BH31" s="36" t="str">
        <f t="shared" si="23"/>
        <v>KVDA-63</v>
      </c>
      <c r="BI31" s="36" t="s">
        <v>57</v>
      </c>
      <c r="BJ31" s="36">
        <v>63</v>
      </c>
      <c r="BK31" s="41" t="s">
        <v>729</v>
      </c>
      <c r="BL31" s="41" t="str">
        <f t="shared" si="24"/>
        <v>KVDA-63Сталь нержавеющая AISI 304 с покрытием твёрдым хромом</v>
      </c>
      <c r="BM31" s="36" t="e">
        <f>VLOOKUP(BH31,#REF!,40,FALSE)</f>
        <v>#REF!</v>
      </c>
      <c r="BN31" s="36"/>
      <c r="BO31" s="36"/>
    </row>
    <row r="32" spans="2:67">
      <c r="B32" s="36"/>
      <c r="D32" s="36" t="str">
        <f>IF(B32="","",IFERROR(VLOOKUP(B32,изображения!A:B,2,FALSE),"добавьте на вкладку изображения"))</f>
        <v/>
      </c>
      <c r="E32" s="36"/>
      <c r="G32" s="36"/>
      <c r="H32" s="40">
        <f>COUNTA($K$2:K32)</f>
        <v>31</v>
      </c>
      <c r="I32" s="40" t="str">
        <f t="shared" si="0"/>
        <v>11-4</v>
      </c>
      <c r="J32" s="36">
        <f>COUNTIFS($L$2:L32,L32,$L$2:L32,L32)</f>
        <v>4</v>
      </c>
      <c r="K32" s="36" t="str">
        <f t="shared" si="27"/>
        <v>KVFM-25</v>
      </c>
      <c r="L32" s="36" t="s">
        <v>59</v>
      </c>
      <c r="M32" s="36">
        <v>25</v>
      </c>
      <c r="N32" s="36" t="e">
        <f>SUMIF(#REF!,K32,#REF!)</f>
        <v>#REF!</v>
      </c>
      <c r="O32" s="36">
        <f t="shared" si="11"/>
        <v>1</v>
      </c>
      <c r="P32" s="36">
        <f>COUNTIF($T$1:T32,T32)</f>
        <v>1</v>
      </c>
      <c r="Q32" s="36" t="str">
        <f t="shared" si="12"/>
        <v>1-KVFM-32</v>
      </c>
      <c r="R32" s="36" t="s">
        <v>59</v>
      </c>
      <c r="S32" s="36">
        <v>32</v>
      </c>
      <c r="T32" s="36" t="str">
        <f t="shared" si="3"/>
        <v>KVFM-32</v>
      </c>
      <c r="U32" s="36">
        <v>20</v>
      </c>
      <c r="V32" s="36" t="str">
        <f t="shared" si="4"/>
        <v>20,</v>
      </c>
      <c r="W32" s="36"/>
      <c r="X32" s="36" t="s">
        <v>14</v>
      </c>
      <c r="Y32" s="36">
        <v>80</v>
      </c>
      <c r="Z32" s="36" t="str">
        <f t="shared" si="30"/>
        <v>KVBC-80</v>
      </c>
      <c r="AA32" s="36">
        <v>5</v>
      </c>
      <c r="AB32" s="36">
        <v>1250</v>
      </c>
      <c r="AC32" s="36">
        <v>400</v>
      </c>
      <c r="AD32" s="36">
        <v>70</v>
      </c>
      <c r="AE32" s="36"/>
      <c r="AF32" s="36">
        <f>COUNTIFS(AG$2:AG32,AG32)</f>
        <v>1</v>
      </c>
      <c r="AG32" s="36" t="str">
        <f t="shared" si="13"/>
        <v>KVDA-80</v>
      </c>
      <c r="AH32" s="36" t="s">
        <v>57</v>
      </c>
      <c r="AI32" s="36">
        <v>80</v>
      </c>
      <c r="AJ32" s="37" t="s">
        <v>16</v>
      </c>
      <c r="AK32" s="36" t="str">
        <f t="shared" si="14"/>
        <v>KVDA-80Внутренняя</v>
      </c>
      <c r="AL32" s="36" t="e">
        <f>VLOOKUP(AG32,#REF!,40,FALSE)</f>
        <v>#REF!</v>
      </c>
      <c r="AM32" s="36"/>
      <c r="AN32" s="36"/>
      <c r="AO32" s="36"/>
      <c r="AP32" s="36"/>
      <c r="AQ32" s="36"/>
      <c r="AR32" s="36"/>
      <c r="AS32" s="36"/>
      <c r="AT32" s="36"/>
      <c r="AU32" s="36"/>
      <c r="AV32" s="36" t="str">
        <f t="shared" si="29"/>
        <v/>
      </c>
      <c r="AW32" s="36"/>
      <c r="AX32" s="36"/>
      <c r="AY32" s="36" t="s">
        <v>59</v>
      </c>
      <c r="AZ32" s="36">
        <v>25</v>
      </c>
      <c r="BA32" s="36" t="str">
        <f t="shared" si="25"/>
        <v>KVFM-25</v>
      </c>
      <c r="BB32" s="41" t="s">
        <v>726</v>
      </c>
      <c r="BC32" s="36" t="str">
        <f t="shared" si="26"/>
        <v>KVFM-25Упругое нерегулируемое</v>
      </c>
      <c r="BD32" s="36"/>
      <c r="BE32" s="36"/>
      <c r="BF32" s="36"/>
      <c r="BG32" s="36">
        <f>COUNTIFS(BH$2:BH32,BH32,BH$2:BH32,BH32)</f>
        <v>1</v>
      </c>
      <c r="BH32" s="36" t="str">
        <f t="shared" si="23"/>
        <v>KVDA-80</v>
      </c>
      <c r="BI32" s="36" t="s">
        <v>57</v>
      </c>
      <c r="BJ32" s="36">
        <v>80</v>
      </c>
      <c r="BK32" s="41" t="s">
        <v>728</v>
      </c>
      <c r="BL32" s="41" t="str">
        <f t="shared" si="24"/>
        <v>KVDA-80Сталь 45 с покрытием твёрдым хромом</v>
      </c>
      <c r="BM32" s="36" t="e">
        <f>VLOOKUP(BH32,#REF!,40,FALSE)</f>
        <v>#REF!</v>
      </c>
      <c r="BN32" s="36"/>
      <c r="BO32" s="36"/>
    </row>
    <row r="33" spans="2:67">
      <c r="B33" s="36"/>
      <c r="D33" s="36" t="str">
        <f>IF(B33="","",IFERROR(VLOOKUP(B33,изображения!A:B,2,FALSE),"добавьте на вкладку изображения"))</f>
        <v/>
      </c>
      <c r="E33" s="36"/>
      <c r="G33" s="36"/>
      <c r="H33" s="40">
        <f>COUNTA($K$2:K33)</f>
        <v>32</v>
      </c>
      <c r="I33" s="40" t="str">
        <f t="shared" si="0"/>
        <v>11-5</v>
      </c>
      <c r="J33" s="36">
        <f>COUNTIFS($L$2:L33,L33,$L$2:L33,L33)</f>
        <v>5</v>
      </c>
      <c r="K33" s="36" t="str">
        <f t="shared" si="27"/>
        <v>KVFM-32</v>
      </c>
      <c r="L33" s="36" t="s">
        <v>59</v>
      </c>
      <c r="M33" s="36">
        <v>32</v>
      </c>
      <c r="N33" s="36" t="e">
        <f>SUMIF(#REF!,K33,#REF!)</f>
        <v>#REF!</v>
      </c>
      <c r="O33" s="36">
        <f t="shared" si="11"/>
        <v>1</v>
      </c>
      <c r="P33" s="36">
        <f>COUNTIF($T$1:T33,T33)</f>
        <v>2</v>
      </c>
      <c r="Q33" s="36" t="str">
        <f t="shared" si="12"/>
        <v>2-KVFM-32</v>
      </c>
      <c r="R33" s="36" t="s">
        <v>59</v>
      </c>
      <c r="S33" s="36">
        <v>32</v>
      </c>
      <c r="T33" s="36" t="str">
        <f t="shared" si="3"/>
        <v>KVFM-32</v>
      </c>
      <c r="U33" s="36">
        <v>25</v>
      </c>
      <c r="V33" s="36" t="str">
        <f t="shared" si="4"/>
        <v>25,</v>
      </c>
      <c r="W33" s="36"/>
      <c r="X33" s="36" t="s">
        <v>14</v>
      </c>
      <c r="Y33" s="36">
        <v>100</v>
      </c>
      <c r="Z33" s="36" t="str">
        <f t="shared" si="30"/>
        <v>KVBC-100</v>
      </c>
      <c r="AA33" s="36">
        <v>5</v>
      </c>
      <c r="AB33" s="36">
        <v>1250</v>
      </c>
      <c r="AC33" s="36">
        <v>400</v>
      </c>
      <c r="AD33" s="36">
        <v>70</v>
      </c>
      <c r="AE33" s="36"/>
      <c r="AF33" s="36">
        <f>COUNTIFS(AG$2:AG33,AG33)</f>
        <v>2</v>
      </c>
      <c r="AG33" s="36" t="str">
        <f t="shared" si="13"/>
        <v>KVDA-80</v>
      </c>
      <c r="AH33" s="36" t="s">
        <v>57</v>
      </c>
      <c r="AI33" s="36">
        <v>80</v>
      </c>
      <c r="AJ33" s="37" t="s">
        <v>10</v>
      </c>
      <c r="AK33" s="36" t="str">
        <f t="shared" si="14"/>
        <v>KVDA-80Наружная</v>
      </c>
      <c r="AL33" s="36" t="e">
        <f>VLOOKUP(AG33,#REF!,40,FALSE)</f>
        <v>#REF!</v>
      </c>
      <c r="AM33" s="36"/>
      <c r="AN33" s="36"/>
      <c r="AO33" s="36"/>
      <c r="AP33" s="36"/>
      <c r="AQ33" s="36"/>
      <c r="AR33" s="36"/>
      <c r="AS33" s="36"/>
      <c r="AT33" s="36"/>
      <c r="AU33" s="36"/>
      <c r="AV33" s="36" t="str">
        <f t="shared" si="29"/>
        <v/>
      </c>
      <c r="AW33" s="36"/>
      <c r="AX33" s="36"/>
      <c r="AY33" s="36" t="s">
        <v>59</v>
      </c>
      <c r="AZ33" s="36">
        <v>32</v>
      </c>
      <c r="BA33" s="36" t="str">
        <f t="shared" si="25"/>
        <v>KVFM-32</v>
      </c>
      <c r="BB33" s="41" t="s">
        <v>726</v>
      </c>
      <c r="BC33" s="36" t="str">
        <f t="shared" si="26"/>
        <v>KVFM-32Упругое нерегулируемое</v>
      </c>
      <c r="BD33" s="36"/>
      <c r="BE33" s="36"/>
      <c r="BF33" s="36"/>
      <c r="BG33" s="36">
        <f>COUNTIFS(BH$2:BH33,BH33,BH$2:BH33,BH33)</f>
        <v>2</v>
      </c>
      <c r="BH33" s="36" t="str">
        <f t="shared" si="23"/>
        <v>KVDA-80</v>
      </c>
      <c r="BI33" s="36" t="s">
        <v>57</v>
      </c>
      <c r="BJ33" s="36">
        <v>80</v>
      </c>
      <c r="BK33" s="41" t="s">
        <v>729</v>
      </c>
      <c r="BL33" s="41" t="str">
        <f t="shared" si="24"/>
        <v>KVDA-80Сталь нержавеющая AISI 304 с покрытием твёрдым хромом</v>
      </c>
      <c r="BM33" s="36" t="e">
        <f>VLOOKUP(BH33,#REF!,40,FALSE)</f>
        <v>#REF!</v>
      </c>
      <c r="BN33" s="36"/>
      <c r="BO33" s="36"/>
    </row>
    <row r="34" spans="2:67">
      <c r="B34" s="36"/>
      <c r="D34" s="36" t="str">
        <f>IF(B34="","",IFERROR(VLOOKUP(B34,изображения!A:B,2,FALSE),"добавьте на вкладку изображения"))</f>
        <v/>
      </c>
      <c r="E34" s="36"/>
      <c r="G34" s="36"/>
      <c r="H34" s="40">
        <f>COUNTA($K$2:K34)</f>
        <v>33</v>
      </c>
      <c r="I34" s="40" t="str">
        <f t="shared" si="0"/>
        <v>11-6</v>
      </c>
      <c r="J34" s="36">
        <f>COUNTIFS($L$2:L34,L34,$L$2:L34,L34)</f>
        <v>6</v>
      </c>
      <c r="K34" s="36" t="str">
        <f t="shared" si="27"/>
        <v>KVFM-40</v>
      </c>
      <c r="L34" s="36" t="s">
        <v>59</v>
      </c>
      <c r="M34" s="36">
        <v>40</v>
      </c>
      <c r="N34" s="36" t="e">
        <f>SUMIF(#REF!,K34,#REF!)</f>
        <v>#REF!</v>
      </c>
      <c r="O34" s="36">
        <f t="shared" si="11"/>
        <v>1</v>
      </c>
      <c r="P34" s="36">
        <f>COUNTIF($T$1:T34,T34)</f>
        <v>3</v>
      </c>
      <c r="Q34" s="36" t="str">
        <f t="shared" si="12"/>
        <v>3-KVFM-32</v>
      </c>
      <c r="R34" s="36" t="s">
        <v>59</v>
      </c>
      <c r="S34" s="36">
        <v>32</v>
      </c>
      <c r="T34" s="36" t="str">
        <f t="shared" si="3"/>
        <v>KVFM-32</v>
      </c>
      <c r="U34" s="36">
        <v>30</v>
      </c>
      <c r="V34" s="36" t="str">
        <f t="shared" si="4"/>
        <v>30,</v>
      </c>
      <c r="W34" s="36"/>
      <c r="X34" s="36" t="s">
        <v>14</v>
      </c>
      <c r="Y34" s="36">
        <v>125</v>
      </c>
      <c r="Z34" s="36" t="str">
        <f t="shared" si="30"/>
        <v>KVBC-125</v>
      </c>
      <c r="AA34" s="36">
        <v>5</v>
      </c>
      <c r="AB34" s="36">
        <v>1250</v>
      </c>
      <c r="AC34" s="36">
        <v>500</v>
      </c>
      <c r="AD34" s="36">
        <v>70</v>
      </c>
      <c r="AE34" s="36"/>
      <c r="AF34" s="36">
        <f>COUNTIFS(AG$2:AG34,AG34)</f>
        <v>1</v>
      </c>
      <c r="AG34" s="36" t="str">
        <f t="shared" si="13"/>
        <v>KVDA-100</v>
      </c>
      <c r="AH34" s="36" t="s">
        <v>57</v>
      </c>
      <c r="AI34" s="36">
        <v>100</v>
      </c>
      <c r="AJ34" s="37" t="s">
        <v>16</v>
      </c>
      <c r="AK34" s="36" t="str">
        <f t="shared" si="14"/>
        <v>KVDA-100Внутренняя</v>
      </c>
      <c r="AL34" s="36" t="e">
        <f>VLOOKUP(AG34,#REF!,40,FALSE)</f>
        <v>#REF!</v>
      </c>
      <c r="AM34" s="36"/>
      <c r="AN34" s="36"/>
      <c r="AO34" s="36"/>
      <c r="AP34" s="36"/>
      <c r="AQ34" s="36"/>
      <c r="AR34" s="36"/>
      <c r="AS34" s="36"/>
      <c r="AT34" s="36"/>
      <c r="AU34" s="36"/>
      <c r="AV34" s="36" t="str">
        <f t="shared" si="29"/>
        <v/>
      </c>
      <c r="AW34" s="36"/>
      <c r="AX34" s="36"/>
      <c r="AY34" s="36" t="s">
        <v>59</v>
      </c>
      <c r="AZ34" s="36">
        <v>40</v>
      </c>
      <c r="BA34" s="36" t="str">
        <f t="shared" si="25"/>
        <v>KVFM-40</v>
      </c>
      <c r="BB34" s="41" t="s">
        <v>726</v>
      </c>
      <c r="BC34" s="36" t="str">
        <f t="shared" si="26"/>
        <v>KVFM-40Упругое нерегулируемое</v>
      </c>
      <c r="BD34" s="36"/>
      <c r="BE34" s="36"/>
      <c r="BF34" s="36"/>
      <c r="BG34" s="36">
        <f>COUNTIFS(BH$2:BH34,BH34,BH$2:BH34,BH34)</f>
        <v>1</v>
      </c>
      <c r="BH34" s="36" t="str">
        <f t="shared" si="23"/>
        <v>KVDA-100</v>
      </c>
      <c r="BI34" s="36" t="s">
        <v>57</v>
      </c>
      <c r="BJ34" s="36">
        <v>100</v>
      </c>
      <c r="BK34" s="41" t="s">
        <v>728</v>
      </c>
      <c r="BL34" s="41" t="str">
        <f t="shared" si="24"/>
        <v>KVDA-100Сталь 45 с покрытием твёрдым хромом</v>
      </c>
      <c r="BM34" s="36" t="e">
        <f>VLOOKUP(BH34,#REF!,40,FALSE)</f>
        <v>#REF!</v>
      </c>
      <c r="BN34" s="36"/>
      <c r="BO34" s="36"/>
    </row>
    <row r="35" spans="2:67">
      <c r="B35" s="36"/>
      <c r="D35" s="36" t="str">
        <f>IF(B35="","",IFERROR(VLOOKUP(B35,изображения!A:B,2,FALSE),"добавьте на вкладку изображения"))</f>
        <v/>
      </c>
      <c r="E35" s="36"/>
      <c r="G35" s="36"/>
      <c r="H35" s="40">
        <f>COUNTA($K$2:K35)</f>
        <v>34</v>
      </c>
      <c r="I35" s="40" t="str">
        <f t="shared" si="0"/>
        <v>11-7</v>
      </c>
      <c r="J35" s="36">
        <f>COUNTIFS($L$2:L35,L35,$L$2:L35,L35)</f>
        <v>7</v>
      </c>
      <c r="K35" s="36" t="str">
        <f t="shared" si="27"/>
        <v>KVFM-50</v>
      </c>
      <c r="L35" s="36" t="s">
        <v>59</v>
      </c>
      <c r="M35" s="36">
        <v>50</v>
      </c>
      <c r="N35" s="36" t="e">
        <f>SUMIF(#REF!,K35,#REF!)</f>
        <v>#REF!</v>
      </c>
      <c r="O35" s="36">
        <f t="shared" si="11"/>
        <v>1</v>
      </c>
      <c r="P35" s="36">
        <f>COUNTIF($T$1:T35,T35)</f>
        <v>4</v>
      </c>
      <c r="Q35" s="36" t="str">
        <f t="shared" si="12"/>
        <v>4-KVFM-32</v>
      </c>
      <c r="R35" s="36" t="s">
        <v>59</v>
      </c>
      <c r="S35" s="36">
        <v>32</v>
      </c>
      <c r="T35" s="36" t="str">
        <f t="shared" si="3"/>
        <v>KVFM-32</v>
      </c>
      <c r="U35" s="36">
        <v>40</v>
      </c>
      <c r="V35" s="36" t="str">
        <f t="shared" si="4"/>
        <v>40,</v>
      </c>
      <c r="W35" s="36"/>
      <c r="X35" s="36" t="s">
        <v>15</v>
      </c>
      <c r="Y35" s="36">
        <v>12</v>
      </c>
      <c r="Z35" s="36" t="str">
        <f t="shared" ref="Z35:Z66" si="31">CONCATENATE(X35,"-",Y35)</f>
        <v>KVDN-12</v>
      </c>
      <c r="AA35" s="36">
        <v>5</v>
      </c>
      <c r="AB35" s="36">
        <v>200</v>
      </c>
      <c r="AC35" s="36">
        <v>100</v>
      </c>
      <c r="AD35" s="36">
        <v>10</v>
      </c>
      <c r="AE35" s="36"/>
      <c r="AF35" s="36">
        <f>COUNTIFS(AG$2:AG35,AG35)</f>
        <v>2</v>
      </c>
      <c r="AG35" s="36" t="str">
        <f t="shared" si="13"/>
        <v>KVDA-100</v>
      </c>
      <c r="AH35" s="36" t="s">
        <v>57</v>
      </c>
      <c r="AI35" s="36">
        <v>100</v>
      </c>
      <c r="AJ35" s="37" t="s">
        <v>10</v>
      </c>
      <c r="AK35" s="36" t="str">
        <f t="shared" si="14"/>
        <v>KVDA-100Наружная</v>
      </c>
      <c r="AL35" s="36" t="e">
        <f>VLOOKUP(AG35,#REF!,40,FALSE)</f>
        <v>#REF!</v>
      </c>
      <c r="AM35" s="36"/>
      <c r="AN35" s="36"/>
      <c r="AO35" s="36"/>
      <c r="AP35" s="36"/>
      <c r="AQ35" s="36"/>
      <c r="AR35" s="36"/>
      <c r="AS35" s="36"/>
      <c r="AT35" s="36"/>
      <c r="AU35" s="36"/>
      <c r="AV35" s="36" t="str">
        <f t="shared" si="29"/>
        <v/>
      </c>
      <c r="AW35" s="36"/>
      <c r="AX35" s="36"/>
      <c r="AY35" s="36" t="s">
        <v>59</v>
      </c>
      <c r="AZ35" s="36">
        <v>50</v>
      </c>
      <c r="BA35" s="36" t="str">
        <f t="shared" si="25"/>
        <v>KVFM-50</v>
      </c>
      <c r="BB35" s="41" t="s">
        <v>726</v>
      </c>
      <c r="BC35" s="36" t="str">
        <f t="shared" si="26"/>
        <v>KVFM-50Упругое нерегулируемое</v>
      </c>
      <c r="BD35" s="36"/>
      <c r="BE35" s="36"/>
      <c r="BF35" s="36"/>
      <c r="BG35" s="36">
        <f>COUNTIFS(BH$2:BH35,BH35,BH$2:BH35,BH35)</f>
        <v>2</v>
      </c>
      <c r="BH35" s="36" t="str">
        <f t="shared" si="23"/>
        <v>KVDA-100</v>
      </c>
      <c r="BI35" s="36" t="s">
        <v>57</v>
      </c>
      <c r="BJ35" s="36">
        <v>100</v>
      </c>
      <c r="BK35" s="41" t="s">
        <v>729</v>
      </c>
      <c r="BL35" s="41" t="str">
        <f t="shared" si="24"/>
        <v>KVDA-100Сталь нержавеющая AISI 304 с покрытием твёрдым хромом</v>
      </c>
      <c r="BM35" s="36" t="e">
        <f>VLOOKUP(BH35,#REF!,40,FALSE)</f>
        <v>#REF!</v>
      </c>
      <c r="BN35" s="36"/>
      <c r="BO35" s="36"/>
    </row>
    <row r="36" spans="2:67">
      <c r="B36" s="36"/>
      <c r="D36" s="36" t="str">
        <f>IF(B36="","",IFERROR(VLOOKUP(B36,изображения!A:B,2,FALSE),"добавьте на вкладку изображения"))</f>
        <v/>
      </c>
      <c r="E36" s="36"/>
      <c r="G36" s="36"/>
      <c r="H36" s="40">
        <f>COUNTA($K$2:K36)</f>
        <v>35</v>
      </c>
      <c r="I36" s="40" t="str">
        <f t="shared" si="0"/>
        <v>11-8</v>
      </c>
      <c r="J36" s="36">
        <f>COUNTIFS($L$2:L36,L36,$L$2:L36,L36)</f>
        <v>8</v>
      </c>
      <c r="K36" s="36" t="str">
        <f t="shared" si="27"/>
        <v>KVFM-63</v>
      </c>
      <c r="L36" s="36" t="s">
        <v>59</v>
      </c>
      <c r="M36" s="36">
        <v>63</v>
      </c>
      <c r="N36" s="36" t="e">
        <f>SUMIF(#REF!,K36,#REF!)</f>
        <v>#REF!</v>
      </c>
      <c r="O36" s="36">
        <f t="shared" si="11"/>
        <v>1</v>
      </c>
      <c r="P36" s="36">
        <f>COUNTIF($T$1:T36,T36)</f>
        <v>5</v>
      </c>
      <c r="Q36" s="36" t="str">
        <f t="shared" si="12"/>
        <v>5-KVFM-32</v>
      </c>
      <c r="R36" s="36" t="s">
        <v>59</v>
      </c>
      <c r="S36" s="36">
        <v>32</v>
      </c>
      <c r="T36" s="36" t="str">
        <f t="shared" si="3"/>
        <v>KVFM-32</v>
      </c>
      <c r="U36" s="36">
        <v>50</v>
      </c>
      <c r="V36" s="36" t="str">
        <f t="shared" si="4"/>
        <v>50,</v>
      </c>
      <c r="W36" s="36"/>
      <c r="X36" s="36" t="s">
        <v>15</v>
      </c>
      <c r="Y36" s="36">
        <v>16</v>
      </c>
      <c r="Z36" s="36" t="str">
        <f t="shared" si="31"/>
        <v>KVDN-16</v>
      </c>
      <c r="AA36" s="36">
        <v>5</v>
      </c>
      <c r="AB36" s="36">
        <v>200</v>
      </c>
      <c r="AC36" s="36">
        <v>100</v>
      </c>
      <c r="AD36" s="36">
        <v>10</v>
      </c>
      <c r="AE36" s="36"/>
      <c r="AF36" s="36">
        <f>COUNTIFS(AG$2:AG36,AG36)</f>
        <v>1</v>
      </c>
      <c r="AG36" s="36" t="str">
        <f t="shared" ref="AG36:AG68" si="32">CONCATENATE(AH36,"-",AI36)</f>
        <v>KVDN-12</v>
      </c>
      <c r="AH36" s="36" t="s">
        <v>15</v>
      </c>
      <c r="AI36" s="36">
        <v>12</v>
      </c>
      <c r="AJ36" s="37" t="s">
        <v>16</v>
      </c>
      <c r="AK36" s="36" t="str">
        <f t="shared" ref="AK36:AK67" si="33">CONCATENATE(AG36,,AJ36)</f>
        <v>KVDN-12Внутренняя</v>
      </c>
      <c r="AL36" s="36" t="e">
        <f>VLOOKUP(AG36,#REF!,40,FALSE)</f>
        <v>#REF!</v>
      </c>
      <c r="AM36" s="36"/>
      <c r="AN36" s="36"/>
      <c r="AO36" s="36"/>
      <c r="AP36" s="36"/>
      <c r="AQ36" s="36"/>
      <c r="AR36" s="36"/>
      <c r="AS36" s="36"/>
      <c r="AT36" s="36"/>
      <c r="AU36" s="36"/>
      <c r="AV36" s="36" t="str">
        <f t="shared" si="29"/>
        <v/>
      </c>
      <c r="AW36" s="36"/>
      <c r="AX36" s="36"/>
      <c r="AY36" s="36" t="s">
        <v>59</v>
      </c>
      <c r="AZ36" s="36">
        <v>63</v>
      </c>
      <c r="BA36" s="36" t="str">
        <f t="shared" si="25"/>
        <v>KVFM-63</v>
      </c>
      <c r="BB36" s="41" t="s">
        <v>726</v>
      </c>
      <c r="BC36" s="36" t="str">
        <f t="shared" si="26"/>
        <v>KVFM-63Упругое нерегулируемое</v>
      </c>
      <c r="BD36" s="36"/>
      <c r="BE36" s="36"/>
      <c r="BF36" s="36"/>
      <c r="BG36" s="36">
        <f>COUNTIFS(BH$2:BH36,BH36,BH$2:BH36,BH36)</f>
        <v>1</v>
      </c>
      <c r="BH36" s="36" t="str">
        <f t="shared" ref="BH36:BH53" si="34">CONCATENATE(BI36,"-",BJ36)</f>
        <v>KVDN-12</v>
      </c>
      <c r="BI36" s="36" t="s">
        <v>15</v>
      </c>
      <c r="BJ36" s="36">
        <v>12</v>
      </c>
      <c r="BK36" s="41" t="s">
        <v>728</v>
      </c>
      <c r="BL36" s="41" t="str">
        <f t="shared" ref="BL36:BL53" si="35">CONCATENATE(BH36,BK36)</f>
        <v>KVDN-12Сталь 45 с покрытием твёрдым хромом</v>
      </c>
      <c r="BM36" s="36" t="e">
        <f>VLOOKUP(BH36,#REF!,40,FALSE)</f>
        <v>#REF!</v>
      </c>
      <c r="BN36" s="36"/>
      <c r="BO36" s="36"/>
    </row>
    <row r="37" spans="2:67">
      <c r="B37" s="36"/>
      <c r="D37" s="36" t="str">
        <f>IF(B37="","",IFERROR(VLOOKUP(B37,изображения!A:B,2,FALSE),"добавьте на вкладку изображения"))</f>
        <v/>
      </c>
      <c r="E37" s="36"/>
      <c r="G37" s="36"/>
      <c r="H37" s="40">
        <f>COUNTA($K$2:K37)</f>
        <v>36</v>
      </c>
      <c r="I37" s="40" t="str">
        <f t="shared" si="0"/>
        <v>9-1</v>
      </c>
      <c r="J37" s="36">
        <f>COUNTIFS($L$2:L37,L37,$L$2:L37,L37)</f>
        <v>1</v>
      </c>
      <c r="K37" s="36" t="str">
        <f t="shared" si="27"/>
        <v>KVMAL-16</v>
      </c>
      <c r="L37" s="36" t="s">
        <v>17</v>
      </c>
      <c r="M37" s="36">
        <v>16</v>
      </c>
      <c r="N37" s="36" t="e">
        <f>SUMIF(#REF!,K37,#REF!)</f>
        <v>#REF!</v>
      </c>
      <c r="O37" s="36">
        <f t="shared" si="11"/>
        <v>1</v>
      </c>
      <c r="P37" s="36">
        <f>COUNTIF($T$1:T37,T37)</f>
        <v>6</v>
      </c>
      <c r="Q37" s="36" t="str">
        <f t="shared" si="12"/>
        <v>6-KVFM-32</v>
      </c>
      <c r="R37" s="36" t="s">
        <v>59</v>
      </c>
      <c r="S37" s="36">
        <v>32</v>
      </c>
      <c r="T37" s="36" t="str">
        <f t="shared" si="3"/>
        <v>KVFM-32</v>
      </c>
      <c r="U37" s="36">
        <v>80</v>
      </c>
      <c r="V37" s="36" t="str">
        <f t="shared" si="4"/>
        <v>80,</v>
      </c>
      <c r="W37" s="36"/>
      <c r="X37" s="36" t="s">
        <v>15</v>
      </c>
      <c r="Y37" s="36">
        <v>20</v>
      </c>
      <c r="Z37" s="36" t="str">
        <f t="shared" si="31"/>
        <v>KVDN-20</v>
      </c>
      <c r="AA37" s="36">
        <v>5</v>
      </c>
      <c r="AB37" s="36">
        <v>200</v>
      </c>
      <c r="AC37" s="36">
        <v>200</v>
      </c>
      <c r="AD37" s="36">
        <v>20</v>
      </c>
      <c r="AE37" s="36"/>
      <c r="AF37" s="36">
        <f>COUNTIFS(AG$2:AG37,AG37)</f>
        <v>2</v>
      </c>
      <c r="AG37" s="36" t="str">
        <f t="shared" si="32"/>
        <v>KVDN-12</v>
      </c>
      <c r="AH37" s="36" t="s">
        <v>15</v>
      </c>
      <c r="AI37" s="36">
        <v>12</v>
      </c>
      <c r="AJ37" s="37" t="s">
        <v>10</v>
      </c>
      <c r="AK37" s="36" t="str">
        <f t="shared" si="33"/>
        <v>KVDN-12Наружная</v>
      </c>
      <c r="AL37" s="36" t="e">
        <f>VLOOKUP(AG37,#REF!,40,FALSE)</f>
        <v>#REF!</v>
      </c>
      <c r="AM37" s="36"/>
      <c r="AN37" s="36"/>
      <c r="AO37" s="36"/>
      <c r="AP37" s="36"/>
      <c r="AQ37" s="36"/>
      <c r="AR37" s="36"/>
      <c r="AS37" s="36"/>
      <c r="AT37" s="36"/>
      <c r="AU37" s="36"/>
      <c r="AV37" s="36" t="str">
        <f t="shared" si="29"/>
        <v/>
      </c>
      <c r="AW37" s="36"/>
      <c r="AX37" s="36"/>
      <c r="AY37" s="36" t="s">
        <v>17</v>
      </c>
      <c r="AZ37" s="36">
        <v>16</v>
      </c>
      <c r="BA37" s="36" t="str">
        <f t="shared" si="25"/>
        <v>KVMAL-16</v>
      </c>
      <c r="BB37" s="41" t="s">
        <v>726</v>
      </c>
      <c r="BC37" s="36" t="str">
        <f t="shared" si="26"/>
        <v>KVMAL-16Упругое нерегулируемое</v>
      </c>
      <c r="BD37" s="36"/>
      <c r="BE37" s="36"/>
      <c r="BF37" s="36"/>
      <c r="BG37" s="36">
        <f>COUNTIFS(BH$2:BH37,BH37,BH$2:BH37,BH37)</f>
        <v>2</v>
      </c>
      <c r="BH37" s="36" t="str">
        <f t="shared" si="34"/>
        <v>KVDN-12</v>
      </c>
      <c r="BI37" s="36" t="s">
        <v>15</v>
      </c>
      <c r="BJ37" s="36">
        <v>12</v>
      </c>
      <c r="BK37" s="41" t="s">
        <v>729</v>
      </c>
      <c r="BL37" s="41" t="str">
        <f t="shared" si="35"/>
        <v>KVDN-12Сталь нержавеющая AISI 304 с покрытием твёрдым хромом</v>
      </c>
      <c r="BM37" s="36" t="e">
        <f>VLOOKUP(BH37,#REF!,40,FALSE)</f>
        <v>#REF!</v>
      </c>
      <c r="BN37" s="36"/>
      <c r="BO37" s="36"/>
    </row>
    <row r="38" spans="2:67">
      <c r="B38" s="36"/>
      <c r="D38" s="36" t="str">
        <f>IF(B38="","",IFERROR(VLOOKUP(B38,изображения!A:B,2,FALSE),"добавьте на вкладку изображения"))</f>
        <v/>
      </c>
      <c r="E38" s="36"/>
      <c r="G38" s="36"/>
      <c r="H38" s="40">
        <f>COUNTA($K$2:K38)</f>
        <v>37</v>
      </c>
      <c r="I38" s="40" t="str">
        <f t="shared" si="0"/>
        <v>9-2</v>
      </c>
      <c r="J38" s="36">
        <f>COUNTIFS($L$2:L38,L38,$L$2:L38,L38)</f>
        <v>2</v>
      </c>
      <c r="K38" s="36" t="str">
        <f t="shared" si="27"/>
        <v>KVMAL-20</v>
      </c>
      <c r="L38" s="36" t="s">
        <v>17</v>
      </c>
      <c r="M38" s="36">
        <v>20</v>
      </c>
      <c r="N38" s="36" t="e">
        <f>SUMIF(#REF!,K38,#REF!)</f>
        <v>#REF!</v>
      </c>
      <c r="O38" s="36">
        <f t="shared" si="11"/>
        <v>1</v>
      </c>
      <c r="P38" s="36">
        <f>COUNTIF($T$1:T38,T38)</f>
        <v>7</v>
      </c>
      <c r="Q38" s="36" t="str">
        <f t="shared" si="12"/>
        <v>7-KVFM-32</v>
      </c>
      <c r="R38" s="36" t="s">
        <v>59</v>
      </c>
      <c r="S38" s="36">
        <v>32</v>
      </c>
      <c r="T38" s="36" t="str">
        <f t="shared" si="3"/>
        <v>KVFM-32</v>
      </c>
      <c r="U38" s="36">
        <v>100</v>
      </c>
      <c r="V38" s="36" t="str">
        <f t="shared" si="4"/>
        <v>100,</v>
      </c>
      <c r="W38" s="36"/>
      <c r="X38" s="36" t="s">
        <v>15</v>
      </c>
      <c r="Y38" s="36">
        <v>25</v>
      </c>
      <c r="Z38" s="36" t="str">
        <f t="shared" si="31"/>
        <v>KVDN-25</v>
      </c>
      <c r="AA38" s="36">
        <v>5</v>
      </c>
      <c r="AB38" s="36">
        <v>200</v>
      </c>
      <c r="AC38" s="36">
        <v>200</v>
      </c>
      <c r="AD38" s="36">
        <v>20</v>
      </c>
      <c r="AE38" s="36"/>
      <c r="AF38" s="36">
        <f>COUNTIFS(AG$2:AG38,AG38)</f>
        <v>1</v>
      </c>
      <c r="AG38" s="36" t="str">
        <f t="shared" si="32"/>
        <v>KVDN-16</v>
      </c>
      <c r="AH38" s="36" t="s">
        <v>15</v>
      </c>
      <c r="AI38" s="36">
        <v>16</v>
      </c>
      <c r="AJ38" s="37" t="s">
        <v>16</v>
      </c>
      <c r="AK38" s="36" t="str">
        <f t="shared" si="33"/>
        <v>KVDN-16Внутренняя</v>
      </c>
      <c r="AL38" s="36" t="e">
        <f>VLOOKUP(AG38,#REF!,40,FALSE)</f>
        <v>#REF!</v>
      </c>
      <c r="AM38" s="36"/>
      <c r="AN38" s="36"/>
      <c r="AO38" s="36"/>
      <c r="AP38" s="36"/>
      <c r="AQ38" s="36"/>
      <c r="AR38" s="36"/>
      <c r="AS38" s="36"/>
      <c r="AT38" s="36"/>
      <c r="AU38" s="36"/>
      <c r="AV38" s="36" t="str">
        <f t="shared" si="29"/>
        <v/>
      </c>
      <c r="AW38" s="36"/>
      <c r="AX38" s="36"/>
      <c r="AY38" s="36" t="s">
        <v>17</v>
      </c>
      <c r="AZ38" s="36">
        <v>20</v>
      </c>
      <c r="BA38" s="36" t="str">
        <f t="shared" si="25"/>
        <v>KVMAL-20</v>
      </c>
      <c r="BB38" s="41" t="s">
        <v>726</v>
      </c>
      <c r="BC38" s="36" t="str">
        <f t="shared" si="26"/>
        <v>KVMAL-20Упругое нерегулируемое</v>
      </c>
      <c r="BD38" s="36"/>
      <c r="BE38" s="36"/>
      <c r="BF38" s="36"/>
      <c r="BG38" s="36">
        <f>COUNTIFS(BH$2:BH38,BH38,BH$2:BH38,BH38)</f>
        <v>1</v>
      </c>
      <c r="BH38" s="36" t="str">
        <f t="shared" si="34"/>
        <v>KVDN-16</v>
      </c>
      <c r="BI38" s="36" t="s">
        <v>15</v>
      </c>
      <c r="BJ38" s="36">
        <v>16</v>
      </c>
      <c r="BK38" s="41" t="s">
        <v>728</v>
      </c>
      <c r="BL38" s="41" t="str">
        <f t="shared" si="35"/>
        <v>KVDN-16Сталь 45 с покрытием твёрдым хромом</v>
      </c>
      <c r="BM38" s="36" t="e">
        <f>VLOOKUP(BH38,#REF!,40,FALSE)</f>
        <v>#REF!</v>
      </c>
      <c r="BN38" s="36"/>
      <c r="BO38" s="36"/>
    </row>
    <row r="39" spans="2:67">
      <c r="B39" s="36"/>
      <c r="D39" s="36" t="str">
        <f>IF(B39="","",IFERROR(VLOOKUP(B39,изображения!A:B,2,FALSE),"добавьте на вкладку изображения"))</f>
        <v/>
      </c>
      <c r="E39" s="36"/>
      <c r="G39" s="36"/>
      <c r="H39" s="40">
        <f>COUNTA($K$2:K39)</f>
        <v>38</v>
      </c>
      <c r="I39" s="40" t="str">
        <f t="shared" si="0"/>
        <v>9-3</v>
      </c>
      <c r="J39" s="36">
        <f>COUNTIFS($L$2:L39,L39,$L$2:L39,L39)</f>
        <v>3</v>
      </c>
      <c r="K39" s="36" t="str">
        <f t="shared" si="27"/>
        <v>KVMAL-25</v>
      </c>
      <c r="L39" s="36" t="s">
        <v>17</v>
      </c>
      <c r="M39" s="36">
        <v>25</v>
      </c>
      <c r="N39" s="36" t="e">
        <f>SUMIF(#REF!,K39,#REF!)</f>
        <v>#REF!</v>
      </c>
      <c r="O39" s="36">
        <f t="shared" si="11"/>
        <v>1</v>
      </c>
      <c r="P39" s="36">
        <f>COUNTIF($T$1:T39,T39)</f>
        <v>8</v>
      </c>
      <c r="Q39" s="36" t="str">
        <f t="shared" si="12"/>
        <v>8-KVFM-32</v>
      </c>
      <c r="R39" s="36" t="s">
        <v>59</v>
      </c>
      <c r="S39" s="36">
        <v>32</v>
      </c>
      <c r="T39" s="36" t="str">
        <f t="shared" si="3"/>
        <v>KVFM-32</v>
      </c>
      <c r="U39" s="36">
        <v>125</v>
      </c>
      <c r="V39" s="36" t="str">
        <f t="shared" si="4"/>
        <v>125,</v>
      </c>
      <c r="W39" s="36"/>
      <c r="X39" s="36" t="s">
        <v>15</v>
      </c>
      <c r="Y39" s="36">
        <v>32</v>
      </c>
      <c r="Z39" s="36" t="str">
        <f t="shared" si="31"/>
        <v>KVDN-32</v>
      </c>
      <c r="AA39" s="36">
        <v>5</v>
      </c>
      <c r="AB39" s="36">
        <v>300</v>
      </c>
      <c r="AC39" s="36">
        <v>200</v>
      </c>
      <c r="AD39" s="36">
        <v>20</v>
      </c>
      <c r="AE39" s="36"/>
      <c r="AF39" s="36">
        <f>COUNTIFS(AG$2:AG39,AG39)</f>
        <v>2</v>
      </c>
      <c r="AG39" s="36" t="str">
        <f t="shared" si="32"/>
        <v>KVDN-16</v>
      </c>
      <c r="AH39" s="36" t="s">
        <v>15</v>
      </c>
      <c r="AI39" s="36">
        <v>16</v>
      </c>
      <c r="AJ39" s="37" t="s">
        <v>10</v>
      </c>
      <c r="AK39" s="36" t="str">
        <f t="shared" si="33"/>
        <v>KVDN-16Наружная</v>
      </c>
      <c r="AL39" s="36" t="e">
        <f>VLOOKUP(AG39,#REF!,40,FALSE)</f>
        <v>#REF!</v>
      </c>
      <c r="AM39" s="36"/>
      <c r="AN39" s="36"/>
      <c r="AO39" s="36"/>
      <c r="AP39" s="36"/>
      <c r="AQ39" s="36"/>
      <c r="AR39" s="36"/>
      <c r="AS39" s="36"/>
      <c r="AT39" s="36"/>
      <c r="AU39" s="36"/>
      <c r="AV39" s="36" t="str">
        <f t="shared" si="29"/>
        <v/>
      </c>
      <c r="AW39" s="36"/>
      <c r="AX39" s="36"/>
      <c r="AY39" s="36" t="s">
        <v>17</v>
      </c>
      <c r="AZ39" s="36">
        <v>25</v>
      </c>
      <c r="BA39" s="36" t="str">
        <f t="shared" ref="BA39:BA102" si="36">CONCATENATE(AY39,"-",AZ39)</f>
        <v>KVMAL-25</v>
      </c>
      <c r="BB39" s="41" t="s">
        <v>726</v>
      </c>
      <c r="BC39" s="36" t="str">
        <f t="shared" ref="BC39:BC102" si="37">CONCATENATE(BA39,BB39)</f>
        <v>KVMAL-25Упругое нерегулируемое</v>
      </c>
      <c r="BD39" s="36"/>
      <c r="BE39" s="36"/>
      <c r="BF39" s="36"/>
      <c r="BG39" s="36">
        <f>COUNTIFS(BH$2:BH39,BH39,BH$2:BH39,BH39)</f>
        <v>2</v>
      </c>
      <c r="BH39" s="36" t="str">
        <f t="shared" si="34"/>
        <v>KVDN-16</v>
      </c>
      <c r="BI39" s="36" t="s">
        <v>15</v>
      </c>
      <c r="BJ39" s="36">
        <v>16</v>
      </c>
      <c r="BK39" s="41" t="s">
        <v>729</v>
      </c>
      <c r="BL39" s="41" t="str">
        <f t="shared" si="35"/>
        <v>KVDN-16Сталь нержавеющая AISI 304 с покрытием твёрдым хромом</v>
      </c>
      <c r="BM39" s="36" t="e">
        <f>VLOOKUP(BH39,#REF!,40,FALSE)</f>
        <v>#REF!</v>
      </c>
      <c r="BN39" s="36"/>
      <c r="BO39" s="36"/>
    </row>
    <row r="40" spans="2:67">
      <c r="B40" s="36"/>
      <c r="D40" s="36" t="str">
        <f>IF(B40="","",IFERROR(VLOOKUP(B40,изображения!A:B,2,FALSE),"добавьте на вкладку изображения"))</f>
        <v/>
      </c>
      <c r="E40" s="36"/>
      <c r="G40" s="36"/>
      <c r="H40" s="40">
        <f>COUNTA($K$2:K40)</f>
        <v>39</v>
      </c>
      <c r="I40" s="40" t="str">
        <f t="shared" si="0"/>
        <v>9-4</v>
      </c>
      <c r="J40" s="36">
        <f>COUNTIFS($L$2:L40,L40,$L$2:L40,L40)</f>
        <v>4</v>
      </c>
      <c r="K40" s="36" t="str">
        <f t="shared" si="27"/>
        <v>KVMAL-32</v>
      </c>
      <c r="L40" s="36" t="s">
        <v>17</v>
      </c>
      <c r="M40" s="36">
        <v>32</v>
      </c>
      <c r="N40" s="36" t="e">
        <f>SUMIF(#REF!,K40,#REF!)</f>
        <v>#REF!</v>
      </c>
      <c r="O40" s="36">
        <f t="shared" si="11"/>
        <v>1</v>
      </c>
      <c r="P40" s="36">
        <f>COUNTIF($T$1:T40,T40)</f>
        <v>9</v>
      </c>
      <c r="Q40" s="36" t="str">
        <f t="shared" si="12"/>
        <v>9-KVFM-32</v>
      </c>
      <c r="R40" s="36" t="s">
        <v>59</v>
      </c>
      <c r="S40" s="36">
        <v>32</v>
      </c>
      <c r="T40" s="36" t="str">
        <f t="shared" si="3"/>
        <v>KVFM-32</v>
      </c>
      <c r="U40" s="36">
        <v>160</v>
      </c>
      <c r="V40" s="36" t="str">
        <f t="shared" si="4"/>
        <v>160,</v>
      </c>
      <c r="W40" s="36"/>
      <c r="X40" s="36" t="s">
        <v>15</v>
      </c>
      <c r="Y40" s="36">
        <v>40</v>
      </c>
      <c r="Z40" s="36" t="str">
        <f t="shared" si="31"/>
        <v>KVDN-40</v>
      </c>
      <c r="AA40" s="36">
        <v>5</v>
      </c>
      <c r="AB40" s="36">
        <v>300</v>
      </c>
      <c r="AC40" s="36">
        <v>200</v>
      </c>
      <c r="AD40" s="36">
        <v>20</v>
      </c>
      <c r="AE40" s="36"/>
      <c r="AF40" s="36">
        <f>COUNTIFS(AG$2:AG40,AG40)</f>
        <v>1</v>
      </c>
      <c r="AG40" s="36" t="str">
        <f t="shared" si="32"/>
        <v>KVDN-20</v>
      </c>
      <c r="AH40" s="36" t="s">
        <v>15</v>
      </c>
      <c r="AI40" s="36">
        <v>20</v>
      </c>
      <c r="AJ40" s="37" t="s">
        <v>16</v>
      </c>
      <c r="AK40" s="36" t="str">
        <f t="shared" si="33"/>
        <v>KVDN-20Внутренняя</v>
      </c>
      <c r="AL40" s="36" t="e">
        <f>VLOOKUP(AG40,#REF!,40,FALSE)</f>
        <v>#REF!</v>
      </c>
      <c r="AM40" s="36"/>
      <c r="AN40" s="36"/>
      <c r="AO40" s="36"/>
      <c r="AP40" s="36"/>
      <c r="AQ40" s="36"/>
      <c r="AR40" s="36"/>
      <c r="AS40" s="36"/>
      <c r="AT40" s="36"/>
      <c r="AU40" s="36"/>
      <c r="AV40" s="36" t="str">
        <f t="shared" si="29"/>
        <v/>
      </c>
      <c r="AW40" s="36"/>
      <c r="AX40" s="36"/>
      <c r="AY40" s="36" t="s">
        <v>17</v>
      </c>
      <c r="AZ40" s="36">
        <v>32</v>
      </c>
      <c r="BA40" s="36" t="str">
        <f t="shared" si="36"/>
        <v>KVMAL-32</v>
      </c>
      <c r="BB40" s="41" t="s">
        <v>726</v>
      </c>
      <c r="BC40" s="36" t="str">
        <f t="shared" si="37"/>
        <v>KVMAL-32Упругое нерегулируемое</v>
      </c>
      <c r="BD40" s="36"/>
      <c r="BE40" s="36"/>
      <c r="BF40" s="36"/>
      <c r="BG40" s="36">
        <f>COUNTIFS(BH$2:BH40,BH40,BH$2:BH40,BH40)</f>
        <v>1</v>
      </c>
      <c r="BH40" s="36" t="str">
        <f t="shared" si="34"/>
        <v>KVDN-20</v>
      </c>
      <c r="BI40" s="36" t="s">
        <v>15</v>
      </c>
      <c r="BJ40" s="36">
        <v>20</v>
      </c>
      <c r="BK40" s="41" t="s">
        <v>728</v>
      </c>
      <c r="BL40" s="41" t="str">
        <f t="shared" si="35"/>
        <v>KVDN-20Сталь 45 с покрытием твёрдым хромом</v>
      </c>
      <c r="BM40" s="36" t="e">
        <f>VLOOKUP(BH40,#REF!,40,FALSE)</f>
        <v>#REF!</v>
      </c>
      <c r="BN40" s="36"/>
      <c r="BO40" s="36"/>
    </row>
    <row r="41" spans="2:67">
      <c r="B41" s="36"/>
      <c r="D41" s="36" t="str">
        <f>IF(B41="","",IFERROR(VLOOKUP(B41,изображения!A:B,2,FALSE),"добавьте на вкладку изображения"))</f>
        <v/>
      </c>
      <c r="E41" s="36"/>
      <c r="G41" s="36"/>
      <c r="H41" s="40">
        <f>COUNTA($K$2:K41)</f>
        <v>40</v>
      </c>
      <c r="I41" s="40" t="str">
        <f t="shared" si="0"/>
        <v>9-5</v>
      </c>
      <c r="J41" s="36">
        <f>COUNTIFS($L$2:L41,L41,$L$2:L41,L41)</f>
        <v>5</v>
      </c>
      <c r="K41" s="36" t="str">
        <f t="shared" si="27"/>
        <v>KVMAL-40</v>
      </c>
      <c r="L41" s="36" t="s">
        <v>17</v>
      </c>
      <c r="M41" s="36">
        <v>40</v>
      </c>
      <c r="N41" s="36" t="e">
        <f>SUMIF(#REF!,K41,#REF!)</f>
        <v>#REF!</v>
      </c>
      <c r="O41" s="36">
        <f t="shared" si="11"/>
        <v>1</v>
      </c>
      <c r="P41" s="36">
        <f>COUNTIF($T$1:T41,T41)</f>
        <v>10</v>
      </c>
      <c r="Q41" s="36" t="str">
        <f t="shared" si="12"/>
        <v>10-KVFM-32</v>
      </c>
      <c r="R41" s="36" t="s">
        <v>59</v>
      </c>
      <c r="S41" s="36">
        <v>32</v>
      </c>
      <c r="T41" s="36" t="str">
        <f t="shared" si="3"/>
        <v>KVFM-32</v>
      </c>
      <c r="U41" s="36">
        <v>200</v>
      </c>
      <c r="V41" s="36" t="str">
        <f t="shared" si="4"/>
        <v>200</v>
      </c>
      <c r="W41" s="36"/>
      <c r="X41" s="36" t="s">
        <v>15</v>
      </c>
      <c r="Y41" s="36">
        <v>50</v>
      </c>
      <c r="Z41" s="36" t="str">
        <f t="shared" si="31"/>
        <v>KVDN-50</v>
      </c>
      <c r="AA41" s="36">
        <v>5</v>
      </c>
      <c r="AB41" s="36">
        <v>300</v>
      </c>
      <c r="AC41" s="36">
        <v>300</v>
      </c>
      <c r="AD41" s="36">
        <v>20</v>
      </c>
      <c r="AE41" s="36"/>
      <c r="AF41" s="36">
        <f>COUNTIFS(AG$2:AG41,AG41)</f>
        <v>2</v>
      </c>
      <c r="AG41" s="36" t="str">
        <f t="shared" si="32"/>
        <v>KVDN-20</v>
      </c>
      <c r="AH41" s="36" t="s">
        <v>15</v>
      </c>
      <c r="AI41" s="36">
        <v>20</v>
      </c>
      <c r="AJ41" s="37" t="s">
        <v>10</v>
      </c>
      <c r="AK41" s="36" t="str">
        <f t="shared" si="33"/>
        <v>KVDN-20Наружная</v>
      </c>
      <c r="AL41" s="36" t="e">
        <f>VLOOKUP(AG41,#REF!,40,FALSE)</f>
        <v>#REF!</v>
      </c>
      <c r="AM41" s="36"/>
      <c r="AN41" s="36"/>
      <c r="AO41" s="36"/>
      <c r="AP41" s="36"/>
      <c r="AQ41" s="36"/>
      <c r="AR41" s="36"/>
      <c r="AS41" s="36"/>
      <c r="AT41" s="36"/>
      <c r="AU41" s="36"/>
      <c r="AV41" s="36" t="str">
        <f t="shared" si="29"/>
        <v/>
      </c>
      <c r="AW41" s="36"/>
      <c r="AX41" s="36"/>
      <c r="AY41" s="36" t="s">
        <v>17</v>
      </c>
      <c r="AZ41" s="36">
        <v>40</v>
      </c>
      <c r="BA41" s="36" t="str">
        <f t="shared" si="36"/>
        <v>KVMAL-40</v>
      </c>
      <c r="BB41" s="41" t="s">
        <v>726</v>
      </c>
      <c r="BC41" s="36" t="str">
        <f t="shared" si="37"/>
        <v>KVMAL-40Упругое нерегулируемое</v>
      </c>
      <c r="BD41" s="36"/>
      <c r="BE41" s="36"/>
      <c r="BF41" s="36"/>
      <c r="BG41" s="36">
        <f>COUNTIFS(BH$2:BH41,BH41,BH$2:BH41,BH41)</f>
        <v>2</v>
      </c>
      <c r="BH41" s="36" t="str">
        <f t="shared" si="34"/>
        <v>KVDN-20</v>
      </c>
      <c r="BI41" s="36" t="s">
        <v>15</v>
      </c>
      <c r="BJ41" s="36">
        <v>20</v>
      </c>
      <c r="BK41" s="41" t="s">
        <v>729</v>
      </c>
      <c r="BL41" s="41" t="str">
        <f t="shared" si="35"/>
        <v>KVDN-20Сталь нержавеющая AISI 304 с покрытием твёрдым хромом</v>
      </c>
      <c r="BM41" s="36" t="e">
        <f>VLOOKUP(BH41,#REF!,40,FALSE)</f>
        <v>#REF!</v>
      </c>
      <c r="BN41" s="36"/>
      <c r="BO41" s="36"/>
    </row>
    <row r="42" spans="2:67">
      <c r="B42" s="36"/>
      <c r="D42" s="36" t="str">
        <f>IF(B42="","",IFERROR(VLOOKUP(B42,изображения!A:B,2,FALSE),"добавьте на вкладку изображения"))</f>
        <v/>
      </c>
      <c r="E42" s="36"/>
      <c r="G42" s="36"/>
      <c r="H42" s="40">
        <f>COUNTA($K$2:K42)</f>
        <v>41</v>
      </c>
      <c r="I42" s="40" t="str">
        <f t="shared" si="0"/>
        <v>3-1</v>
      </c>
      <c r="J42" s="36">
        <f>COUNTIFS($L$2:L42,L42,$L$2:L42,L42)</f>
        <v>1</v>
      </c>
      <c r="K42" s="36" t="str">
        <f t="shared" si="27"/>
        <v>KVNC-32</v>
      </c>
      <c r="L42" s="36" t="s">
        <v>55</v>
      </c>
      <c r="M42" s="36">
        <v>32</v>
      </c>
      <c r="N42" s="36" t="e">
        <f>SUMIF(#REF!,K42,#REF!)</f>
        <v>#REF!</v>
      </c>
      <c r="O42" s="36">
        <f t="shared" si="11"/>
        <v>1</v>
      </c>
      <c r="P42" s="36">
        <f>COUNTIF($T$1:T42,T42)</f>
        <v>1</v>
      </c>
      <c r="Q42" s="36" t="str">
        <f t="shared" si="12"/>
        <v>1-KVFM-40</v>
      </c>
      <c r="R42" s="36" t="s">
        <v>59</v>
      </c>
      <c r="S42" s="36">
        <v>40</v>
      </c>
      <c r="T42" s="36" t="str">
        <f t="shared" si="3"/>
        <v>KVFM-40</v>
      </c>
      <c r="U42" s="36">
        <v>25</v>
      </c>
      <c r="V42" s="36" t="str">
        <f t="shared" si="4"/>
        <v>25,</v>
      </c>
      <c r="W42" s="36"/>
      <c r="X42" s="36" t="s">
        <v>15</v>
      </c>
      <c r="Y42" s="36">
        <v>63</v>
      </c>
      <c r="Z42" s="36" t="str">
        <f t="shared" si="31"/>
        <v>KVDN-63</v>
      </c>
      <c r="AA42" s="36">
        <v>5</v>
      </c>
      <c r="AB42" s="36">
        <v>300</v>
      </c>
      <c r="AC42" s="36">
        <v>300</v>
      </c>
      <c r="AD42" s="36">
        <v>20</v>
      </c>
      <c r="AE42" s="36"/>
      <c r="AF42" s="36">
        <f>COUNTIFS(AG$2:AG42,AG42)</f>
        <v>1</v>
      </c>
      <c r="AG42" s="36" t="str">
        <f t="shared" si="32"/>
        <v>KVDN-25</v>
      </c>
      <c r="AH42" s="36" t="s">
        <v>15</v>
      </c>
      <c r="AI42" s="36">
        <v>25</v>
      </c>
      <c r="AJ42" s="37" t="s">
        <v>16</v>
      </c>
      <c r="AK42" s="36" t="str">
        <f t="shared" si="33"/>
        <v>KVDN-25Внутренняя</v>
      </c>
      <c r="AL42" s="36" t="e">
        <f>VLOOKUP(AG42,#REF!,40,FALSE)</f>
        <v>#REF!</v>
      </c>
      <c r="AM42" s="36"/>
      <c r="AN42" s="36"/>
      <c r="AO42" s="36"/>
      <c r="AP42" s="36"/>
      <c r="AQ42" s="36"/>
      <c r="AR42" s="36"/>
      <c r="AS42" s="36"/>
      <c r="AT42" s="36"/>
      <c r="AU42" s="36"/>
      <c r="AV42" s="36" t="str">
        <f t="shared" si="29"/>
        <v/>
      </c>
      <c r="AW42" s="36"/>
      <c r="AX42" s="36"/>
      <c r="AY42" s="36" t="s">
        <v>55</v>
      </c>
      <c r="AZ42" s="36">
        <v>32</v>
      </c>
      <c r="BA42" s="36" t="str">
        <f t="shared" si="36"/>
        <v>KVNC-32</v>
      </c>
      <c r="BB42" s="41" t="s">
        <v>727</v>
      </c>
      <c r="BC42" s="36" t="str">
        <f t="shared" si="37"/>
        <v>KVNC-32Воздушное регулируемое</v>
      </c>
      <c r="BD42" s="36"/>
      <c r="BE42" s="36"/>
      <c r="BF42" s="36"/>
      <c r="BG42" s="36">
        <f>COUNTIFS(BH$2:BH42,BH42,BH$2:BH42,BH42)</f>
        <v>1</v>
      </c>
      <c r="BH42" s="36" t="str">
        <f t="shared" si="34"/>
        <v>KVDN-25</v>
      </c>
      <c r="BI42" s="36" t="s">
        <v>15</v>
      </c>
      <c r="BJ42" s="36">
        <v>25</v>
      </c>
      <c r="BK42" s="41" t="s">
        <v>728</v>
      </c>
      <c r="BL42" s="41" t="str">
        <f t="shared" si="35"/>
        <v>KVDN-25Сталь 45 с покрытием твёрдым хромом</v>
      </c>
      <c r="BM42" s="36" t="e">
        <f>VLOOKUP(BH42,#REF!,40,FALSE)</f>
        <v>#REF!</v>
      </c>
      <c r="BN42" s="36"/>
      <c r="BO42" s="36"/>
    </row>
    <row r="43" spans="2:67">
      <c r="B43" s="36"/>
      <c r="D43" s="36" t="str">
        <f>IF(B43="","",IFERROR(VLOOKUP(B43,изображения!A:B,2,FALSE),"добавьте на вкладку изображения"))</f>
        <v/>
      </c>
      <c r="E43" s="36"/>
      <c r="G43" s="36"/>
      <c r="H43" s="40">
        <f>COUNTA($K$2:K43)</f>
        <v>42</v>
      </c>
      <c r="I43" s="40" t="str">
        <f t="shared" si="0"/>
        <v>3-2</v>
      </c>
      <c r="J43" s="36">
        <f>COUNTIFS($L$2:L43,L43,$L$2:L43,L43)</f>
        <v>2</v>
      </c>
      <c r="K43" s="36" t="str">
        <f t="shared" si="27"/>
        <v>KVNC-40</v>
      </c>
      <c r="L43" s="36" t="s">
        <v>55</v>
      </c>
      <c r="M43" s="36">
        <v>40</v>
      </c>
      <c r="N43" s="36" t="e">
        <f>SUMIF(#REF!,K43,#REF!)</f>
        <v>#REF!</v>
      </c>
      <c r="O43" s="36">
        <f t="shared" si="11"/>
        <v>1</v>
      </c>
      <c r="P43" s="36">
        <f>COUNTIF($T$1:T43,T43)</f>
        <v>2</v>
      </c>
      <c r="Q43" s="36" t="str">
        <f t="shared" si="12"/>
        <v>2-KVFM-40</v>
      </c>
      <c r="R43" s="36" t="s">
        <v>59</v>
      </c>
      <c r="S43" s="36">
        <v>40</v>
      </c>
      <c r="T43" s="36" t="str">
        <f t="shared" si="3"/>
        <v>KVFM-40</v>
      </c>
      <c r="U43" s="36">
        <v>50</v>
      </c>
      <c r="V43" s="36" t="str">
        <f t="shared" si="4"/>
        <v>50,</v>
      </c>
      <c r="W43" s="36"/>
      <c r="X43" s="36" t="s">
        <v>15</v>
      </c>
      <c r="Y43" s="36">
        <v>80</v>
      </c>
      <c r="Z43" s="36" t="str">
        <f t="shared" si="31"/>
        <v>KVDN-80</v>
      </c>
      <c r="AA43" s="36">
        <v>5</v>
      </c>
      <c r="AB43" s="36">
        <v>400</v>
      </c>
      <c r="AC43" s="36">
        <v>400</v>
      </c>
      <c r="AD43" s="36">
        <v>30</v>
      </c>
      <c r="AE43" s="36"/>
      <c r="AF43" s="36">
        <f>COUNTIFS(AG$2:AG43,AG43)</f>
        <v>2</v>
      </c>
      <c r="AG43" s="36" t="str">
        <f t="shared" si="32"/>
        <v>KVDN-25</v>
      </c>
      <c r="AH43" s="36" t="s">
        <v>15</v>
      </c>
      <c r="AI43" s="36">
        <v>25</v>
      </c>
      <c r="AJ43" s="37" t="s">
        <v>10</v>
      </c>
      <c r="AK43" s="36" t="str">
        <f t="shared" si="33"/>
        <v>KVDN-25Наружная</v>
      </c>
      <c r="AL43" s="36" t="e">
        <f>VLOOKUP(AG43,#REF!,40,FALSE)</f>
        <v>#REF!</v>
      </c>
      <c r="AM43" s="36"/>
      <c r="AN43" s="36"/>
      <c r="AO43" s="36"/>
      <c r="AP43" s="36"/>
      <c r="AQ43" s="36"/>
      <c r="AR43" s="36"/>
      <c r="AS43" s="36"/>
      <c r="AT43" s="36"/>
      <c r="AU43" s="36"/>
      <c r="AV43" s="36" t="str">
        <f t="shared" si="29"/>
        <v/>
      </c>
      <c r="AW43" s="36"/>
      <c r="AX43" s="36"/>
      <c r="AY43" s="36" t="s">
        <v>55</v>
      </c>
      <c r="AZ43" s="36">
        <v>40</v>
      </c>
      <c r="BA43" s="36" t="str">
        <f t="shared" si="36"/>
        <v>KVNC-40</v>
      </c>
      <c r="BB43" s="41" t="s">
        <v>727</v>
      </c>
      <c r="BC43" s="36" t="str">
        <f t="shared" si="37"/>
        <v>KVNC-40Воздушное регулируемое</v>
      </c>
      <c r="BD43" s="36"/>
      <c r="BE43" s="36"/>
      <c r="BF43" s="36"/>
      <c r="BG43" s="36">
        <f>COUNTIFS(BH$2:BH43,BH43,BH$2:BH43,BH43)</f>
        <v>2</v>
      </c>
      <c r="BH43" s="36" t="str">
        <f t="shared" si="34"/>
        <v>KVDN-25</v>
      </c>
      <c r="BI43" s="36" t="s">
        <v>15</v>
      </c>
      <c r="BJ43" s="36">
        <v>25</v>
      </c>
      <c r="BK43" s="41" t="s">
        <v>729</v>
      </c>
      <c r="BL43" s="41" t="str">
        <f t="shared" si="35"/>
        <v>KVDN-25Сталь нержавеющая AISI 304 с покрытием твёрдым хромом</v>
      </c>
      <c r="BM43" s="36" t="e">
        <f>VLOOKUP(BH43,#REF!,40,FALSE)</f>
        <v>#REF!</v>
      </c>
      <c r="BN43" s="36"/>
      <c r="BO43" s="36"/>
    </row>
    <row r="44" spans="2:67">
      <c r="B44" s="36"/>
      <c r="D44" s="36" t="str">
        <f>IF(B44="","",IFERROR(VLOOKUP(B44,изображения!A:B,2,FALSE),"добавьте на вкладку изображения"))</f>
        <v/>
      </c>
      <c r="E44" s="36"/>
      <c r="G44" s="36"/>
      <c r="H44" s="40">
        <f>COUNTA($K$2:K44)</f>
        <v>43</v>
      </c>
      <c r="I44" s="40" t="str">
        <f t="shared" si="0"/>
        <v>3-3</v>
      </c>
      <c r="J44" s="36">
        <f>COUNTIFS($L$2:L44,L44,$L$2:L44,L44)</f>
        <v>3</v>
      </c>
      <c r="K44" s="36" t="str">
        <f t="shared" si="27"/>
        <v>KVNC-50</v>
      </c>
      <c r="L44" s="36" t="s">
        <v>55</v>
      </c>
      <c r="M44" s="36">
        <v>50</v>
      </c>
      <c r="N44" s="36" t="e">
        <f>SUMIF(#REF!,K44,#REF!)</f>
        <v>#REF!</v>
      </c>
      <c r="O44" s="36">
        <f t="shared" si="11"/>
        <v>1</v>
      </c>
      <c r="P44" s="36">
        <f>COUNTIF($T$1:T44,T44)</f>
        <v>3</v>
      </c>
      <c r="Q44" s="36" t="str">
        <f t="shared" si="12"/>
        <v>3-KVFM-40</v>
      </c>
      <c r="R44" s="36" t="s">
        <v>59</v>
      </c>
      <c r="S44" s="36">
        <v>40</v>
      </c>
      <c r="T44" s="36" t="str">
        <f t="shared" si="3"/>
        <v>KVFM-40</v>
      </c>
      <c r="U44" s="36">
        <v>80</v>
      </c>
      <c r="V44" s="36" t="str">
        <f t="shared" si="4"/>
        <v>80,</v>
      </c>
      <c r="W44" s="36"/>
      <c r="X44" s="36" t="s">
        <v>15</v>
      </c>
      <c r="Y44" s="36">
        <v>100</v>
      </c>
      <c r="Z44" s="36" t="str">
        <f t="shared" si="31"/>
        <v>KVDN-100</v>
      </c>
      <c r="AA44" s="36">
        <v>5</v>
      </c>
      <c r="AB44" s="36">
        <v>400</v>
      </c>
      <c r="AC44" s="36">
        <v>400</v>
      </c>
      <c r="AD44" s="36">
        <v>30</v>
      </c>
      <c r="AE44" s="36"/>
      <c r="AF44" s="36">
        <f>COUNTIFS(AG$2:AG44,AG44)</f>
        <v>1</v>
      </c>
      <c r="AG44" s="36" t="str">
        <f t="shared" si="32"/>
        <v>KVDN-32</v>
      </c>
      <c r="AH44" s="36" t="s">
        <v>15</v>
      </c>
      <c r="AI44" s="36">
        <v>32</v>
      </c>
      <c r="AJ44" s="37" t="s">
        <v>16</v>
      </c>
      <c r="AK44" s="36" t="str">
        <f t="shared" si="33"/>
        <v>KVDN-32Внутренняя</v>
      </c>
      <c r="AL44" s="36" t="e">
        <f>VLOOKUP(AG44,#REF!,40,FALSE)</f>
        <v>#REF!</v>
      </c>
      <c r="AM44" s="36"/>
      <c r="AN44" s="36"/>
      <c r="AO44" s="36"/>
      <c r="AP44" s="36"/>
      <c r="AQ44" s="36"/>
      <c r="AR44" s="36"/>
      <c r="AS44" s="36"/>
      <c r="AT44" s="36"/>
      <c r="AU44" s="36"/>
      <c r="AV44" s="36" t="str">
        <f t="shared" si="29"/>
        <v/>
      </c>
      <c r="AW44" s="36"/>
      <c r="AX44" s="36"/>
      <c r="AY44" s="36" t="s">
        <v>55</v>
      </c>
      <c r="AZ44" s="36">
        <v>50</v>
      </c>
      <c r="BA44" s="36" t="str">
        <f t="shared" si="36"/>
        <v>KVNC-50</v>
      </c>
      <c r="BB44" s="41" t="s">
        <v>727</v>
      </c>
      <c r="BC44" s="36" t="str">
        <f t="shared" si="37"/>
        <v>KVNC-50Воздушное регулируемое</v>
      </c>
      <c r="BD44" s="36"/>
      <c r="BE44" s="36"/>
      <c r="BF44" s="36"/>
      <c r="BG44" s="36">
        <f>COUNTIFS(BH$2:BH44,BH44,BH$2:BH44,BH44)</f>
        <v>1</v>
      </c>
      <c r="BH44" s="36" t="str">
        <f t="shared" si="34"/>
        <v>KVDN-32</v>
      </c>
      <c r="BI44" s="36" t="s">
        <v>15</v>
      </c>
      <c r="BJ44" s="36">
        <v>32</v>
      </c>
      <c r="BK44" s="41" t="s">
        <v>728</v>
      </c>
      <c r="BL44" s="41" t="str">
        <f t="shared" si="35"/>
        <v>KVDN-32Сталь 45 с покрытием твёрдым хромом</v>
      </c>
      <c r="BM44" s="36" t="e">
        <f>VLOOKUP(BH44,#REF!,40,FALSE)</f>
        <v>#REF!</v>
      </c>
      <c r="BN44" s="36"/>
      <c r="BO44" s="36"/>
    </row>
    <row r="45" spans="2:67">
      <c r="B45" s="36"/>
      <c r="D45" s="36" t="str">
        <f>IF(B45="","",IFERROR(VLOOKUP(B45,изображения!A:B,2,FALSE),"добавьте на вкладку изображения"))</f>
        <v/>
      </c>
      <c r="E45" s="36"/>
      <c r="G45" s="36"/>
      <c r="H45" s="40">
        <f>COUNTA($K$2:K45)</f>
        <v>44</v>
      </c>
      <c r="I45" s="40" t="str">
        <f t="shared" si="0"/>
        <v>3-4</v>
      </c>
      <c r="J45" s="36">
        <f>COUNTIFS($L$2:L45,L45,$L$2:L45,L45)</f>
        <v>4</v>
      </c>
      <c r="K45" s="36" t="str">
        <f t="shared" si="27"/>
        <v>KVNC-63</v>
      </c>
      <c r="L45" s="36" t="s">
        <v>55</v>
      </c>
      <c r="M45" s="36">
        <v>63</v>
      </c>
      <c r="N45" s="36" t="e">
        <f>SUMIF(#REF!,K45,#REF!)</f>
        <v>#REF!</v>
      </c>
      <c r="O45" s="36">
        <f t="shared" si="11"/>
        <v>1</v>
      </c>
      <c r="P45" s="36">
        <f>COUNTIF($T$1:T45,T45)</f>
        <v>4</v>
      </c>
      <c r="Q45" s="36" t="str">
        <f t="shared" si="12"/>
        <v>4-KVFM-40</v>
      </c>
      <c r="R45" s="36" t="s">
        <v>59</v>
      </c>
      <c r="S45" s="36">
        <v>40</v>
      </c>
      <c r="T45" s="36" t="str">
        <f t="shared" si="3"/>
        <v>KVFM-40</v>
      </c>
      <c r="U45" s="36">
        <v>100</v>
      </c>
      <c r="V45" s="36" t="str">
        <f t="shared" si="4"/>
        <v>100,</v>
      </c>
      <c r="W45" s="36"/>
      <c r="X45" s="36" t="s">
        <v>58</v>
      </c>
      <c r="Y45" s="36">
        <v>16</v>
      </c>
      <c r="Z45" s="36" t="str">
        <f t="shared" si="31"/>
        <v>KVVU-16</v>
      </c>
      <c r="AA45" s="36">
        <v>5</v>
      </c>
      <c r="AB45" s="36">
        <v>200</v>
      </c>
      <c r="AC45" s="36">
        <v>100</v>
      </c>
      <c r="AD45" s="36">
        <v>10</v>
      </c>
      <c r="AE45" s="36"/>
      <c r="AF45" s="36">
        <f>COUNTIFS(AG$2:AG45,AG45)</f>
        <v>2</v>
      </c>
      <c r="AG45" s="36" t="str">
        <f t="shared" si="32"/>
        <v>KVDN-32</v>
      </c>
      <c r="AH45" s="36" t="s">
        <v>15</v>
      </c>
      <c r="AI45" s="36">
        <v>32</v>
      </c>
      <c r="AJ45" s="37" t="s">
        <v>10</v>
      </c>
      <c r="AK45" s="36" t="str">
        <f t="shared" si="33"/>
        <v>KVDN-32Наружная</v>
      </c>
      <c r="AL45" s="36" t="e">
        <f>VLOOKUP(AG45,#REF!,40,FALSE)</f>
        <v>#REF!</v>
      </c>
      <c r="AM45" s="36"/>
      <c r="AN45" s="36"/>
      <c r="AO45" s="36"/>
      <c r="AP45" s="36"/>
      <c r="AQ45" s="36"/>
      <c r="AR45" s="36"/>
      <c r="AS45" s="36"/>
      <c r="AT45" s="36"/>
      <c r="AU45" s="36"/>
      <c r="AV45" s="36" t="str">
        <f t="shared" si="29"/>
        <v/>
      </c>
      <c r="AW45" s="36"/>
      <c r="AX45" s="36"/>
      <c r="AY45" s="36" t="s">
        <v>55</v>
      </c>
      <c r="AZ45" s="36">
        <v>63</v>
      </c>
      <c r="BA45" s="36" t="str">
        <f t="shared" si="36"/>
        <v>KVNC-63</v>
      </c>
      <c r="BB45" s="41" t="s">
        <v>727</v>
      </c>
      <c r="BC45" s="36" t="str">
        <f t="shared" si="37"/>
        <v>KVNC-63Воздушное регулируемое</v>
      </c>
      <c r="BD45" s="36"/>
      <c r="BE45" s="36"/>
      <c r="BF45" s="36"/>
      <c r="BG45" s="36">
        <f>COUNTIFS(BH$2:BH45,BH45,BH$2:BH45,BH45)</f>
        <v>2</v>
      </c>
      <c r="BH45" s="36" t="str">
        <f t="shared" si="34"/>
        <v>KVDN-32</v>
      </c>
      <c r="BI45" s="36" t="s">
        <v>15</v>
      </c>
      <c r="BJ45" s="36">
        <v>32</v>
      </c>
      <c r="BK45" s="41" t="s">
        <v>729</v>
      </c>
      <c r="BL45" s="41" t="str">
        <f t="shared" si="35"/>
        <v>KVDN-32Сталь нержавеющая AISI 304 с покрытием твёрдым хромом</v>
      </c>
      <c r="BM45" s="36" t="e">
        <f>VLOOKUP(BH45,#REF!,40,FALSE)</f>
        <v>#REF!</v>
      </c>
      <c r="BN45" s="36"/>
      <c r="BO45" s="36"/>
    </row>
    <row r="46" spans="2:67">
      <c r="B46" s="36"/>
      <c r="D46" s="36" t="str">
        <f>IF(B46="","",IFERROR(VLOOKUP(B46,изображения!A:B,2,FALSE),"добавьте на вкладку изображения"))</f>
        <v/>
      </c>
      <c r="E46" s="36"/>
      <c r="G46" s="36"/>
      <c r="H46" s="40">
        <f>COUNTA($K$2:K46)</f>
        <v>45</v>
      </c>
      <c r="I46" s="40" t="str">
        <f t="shared" si="0"/>
        <v>3-5</v>
      </c>
      <c r="J46" s="36">
        <f>COUNTIFS($L$2:L46,L46,$L$2:L46,L46)</f>
        <v>5</v>
      </c>
      <c r="K46" s="36" t="str">
        <f t="shared" si="27"/>
        <v>KVNC-80</v>
      </c>
      <c r="L46" s="36" t="s">
        <v>55</v>
      </c>
      <c r="M46" s="36">
        <v>80</v>
      </c>
      <c r="N46" s="36" t="e">
        <f>SUMIF(#REF!,K46,#REF!)</f>
        <v>#REF!</v>
      </c>
      <c r="O46" s="36">
        <f t="shared" si="11"/>
        <v>1</v>
      </c>
      <c r="P46" s="36">
        <f>COUNTIF($T$1:T46,T46)</f>
        <v>5</v>
      </c>
      <c r="Q46" s="36" t="str">
        <f t="shared" si="12"/>
        <v>5-KVFM-40</v>
      </c>
      <c r="R46" s="36" t="s">
        <v>59</v>
      </c>
      <c r="S46" s="36">
        <v>40</v>
      </c>
      <c r="T46" s="36" t="str">
        <f t="shared" si="3"/>
        <v>KVFM-40</v>
      </c>
      <c r="U46" s="36">
        <v>125</v>
      </c>
      <c r="V46" s="36" t="str">
        <f t="shared" si="4"/>
        <v>125,</v>
      </c>
      <c r="W46" s="36"/>
      <c r="X46" s="36" t="s">
        <v>58</v>
      </c>
      <c r="Y46" s="36">
        <v>20</v>
      </c>
      <c r="Z46" s="36" t="str">
        <f t="shared" si="31"/>
        <v>KVVU-20</v>
      </c>
      <c r="AA46" s="36">
        <v>5</v>
      </c>
      <c r="AB46" s="36">
        <v>200</v>
      </c>
      <c r="AC46" s="36">
        <v>200</v>
      </c>
      <c r="AD46" s="36">
        <v>20</v>
      </c>
      <c r="AE46" s="36"/>
      <c r="AF46" s="36">
        <f>COUNTIFS(AG$2:AG46,AG46)</f>
        <v>1</v>
      </c>
      <c r="AG46" s="36" t="str">
        <f t="shared" si="32"/>
        <v>KVDN-40</v>
      </c>
      <c r="AH46" s="36" t="s">
        <v>15</v>
      </c>
      <c r="AI46" s="36">
        <v>40</v>
      </c>
      <c r="AJ46" s="37" t="s">
        <v>16</v>
      </c>
      <c r="AK46" s="36" t="str">
        <f t="shared" si="33"/>
        <v>KVDN-40Внутренняя</v>
      </c>
      <c r="AL46" s="36" t="e">
        <f>VLOOKUP(AG46,#REF!,40,FALSE)</f>
        <v>#REF!</v>
      </c>
      <c r="AM46" s="36"/>
      <c r="AN46" s="36"/>
      <c r="AO46" s="36"/>
      <c r="AP46" s="36"/>
      <c r="AQ46" s="36"/>
      <c r="AR46" s="36"/>
      <c r="AS46" s="36"/>
      <c r="AT46" s="36"/>
      <c r="AU46" s="36"/>
      <c r="AV46" s="36" t="str">
        <f t="shared" si="29"/>
        <v/>
      </c>
      <c r="AW46" s="36"/>
      <c r="AX46" s="36"/>
      <c r="AY46" s="36" t="s">
        <v>55</v>
      </c>
      <c r="AZ46" s="36">
        <v>80</v>
      </c>
      <c r="BA46" s="36" t="str">
        <f t="shared" si="36"/>
        <v>KVNC-80</v>
      </c>
      <c r="BB46" s="41" t="s">
        <v>727</v>
      </c>
      <c r="BC46" s="36" t="str">
        <f t="shared" si="37"/>
        <v>KVNC-80Воздушное регулируемое</v>
      </c>
      <c r="BD46" s="36"/>
      <c r="BE46" s="36"/>
      <c r="BF46" s="36"/>
      <c r="BG46" s="36">
        <f>COUNTIFS(BH$2:BH46,BH46,BH$2:BH46,BH46)</f>
        <v>1</v>
      </c>
      <c r="BH46" s="36" t="str">
        <f t="shared" si="34"/>
        <v>KVDN-40</v>
      </c>
      <c r="BI46" s="36" t="s">
        <v>15</v>
      </c>
      <c r="BJ46" s="36">
        <v>40</v>
      </c>
      <c r="BK46" s="41" t="s">
        <v>728</v>
      </c>
      <c r="BL46" s="41" t="str">
        <f t="shared" si="35"/>
        <v>KVDN-40Сталь 45 с покрытием твёрдым хромом</v>
      </c>
      <c r="BM46" s="36" t="e">
        <f>VLOOKUP(BH46,#REF!,40,FALSE)</f>
        <v>#REF!</v>
      </c>
      <c r="BN46" s="36"/>
      <c r="BO46" s="36"/>
    </row>
    <row r="47" spans="2:67">
      <c r="B47" s="36"/>
      <c r="D47" s="36" t="str">
        <f>IF(B47="","",IFERROR(VLOOKUP(B47,изображения!A:B,2,FALSE),"добавьте на вкладку изображения"))</f>
        <v/>
      </c>
      <c r="E47" s="36"/>
      <c r="G47" s="36"/>
      <c r="H47" s="40">
        <f>COUNTA($K$2:K47)</f>
        <v>46</v>
      </c>
      <c r="I47" s="40" t="str">
        <f t="shared" si="0"/>
        <v>3-6</v>
      </c>
      <c r="J47" s="36">
        <f>COUNTIFS($L$2:L47,L47,$L$2:L47,L47)</f>
        <v>6</v>
      </c>
      <c r="K47" s="36" t="str">
        <f t="shared" si="27"/>
        <v>KVNC-100</v>
      </c>
      <c r="L47" s="36" t="s">
        <v>55</v>
      </c>
      <c r="M47" s="36">
        <v>100</v>
      </c>
      <c r="N47" s="36" t="e">
        <f>SUMIF(#REF!,K47,#REF!)</f>
        <v>#REF!</v>
      </c>
      <c r="O47" s="36">
        <f t="shared" si="11"/>
        <v>1</v>
      </c>
      <c r="P47" s="36">
        <f>COUNTIF($T$1:T47,T47)</f>
        <v>6</v>
      </c>
      <c r="Q47" s="36" t="str">
        <f t="shared" si="12"/>
        <v>6-KVFM-40</v>
      </c>
      <c r="R47" s="36" t="s">
        <v>59</v>
      </c>
      <c r="S47" s="36">
        <v>40</v>
      </c>
      <c r="T47" s="36" t="str">
        <f t="shared" si="3"/>
        <v>KVFM-40</v>
      </c>
      <c r="U47" s="36">
        <v>160</v>
      </c>
      <c r="V47" s="36" t="str">
        <f t="shared" si="4"/>
        <v>160,</v>
      </c>
      <c r="W47" s="36"/>
      <c r="X47" s="36" t="s">
        <v>58</v>
      </c>
      <c r="Y47" s="36">
        <v>25</v>
      </c>
      <c r="Z47" s="36" t="str">
        <f t="shared" si="31"/>
        <v>KVVU-25</v>
      </c>
      <c r="AA47" s="36">
        <v>5</v>
      </c>
      <c r="AB47" s="36">
        <v>200</v>
      </c>
      <c r="AC47" s="36">
        <v>200</v>
      </c>
      <c r="AD47" s="36">
        <v>20</v>
      </c>
      <c r="AE47" s="36"/>
      <c r="AF47" s="36">
        <f>COUNTIFS(AG$2:AG47,AG47)</f>
        <v>2</v>
      </c>
      <c r="AG47" s="36" t="str">
        <f t="shared" si="32"/>
        <v>KVDN-40</v>
      </c>
      <c r="AH47" s="36" t="s">
        <v>15</v>
      </c>
      <c r="AI47" s="36">
        <v>40</v>
      </c>
      <c r="AJ47" s="37" t="s">
        <v>10</v>
      </c>
      <c r="AK47" s="36" t="str">
        <f t="shared" si="33"/>
        <v>KVDN-40Наружная</v>
      </c>
      <c r="AL47" s="36" t="e">
        <f>VLOOKUP(AG47,#REF!,40,FALSE)</f>
        <v>#REF!</v>
      </c>
      <c r="AM47" s="36"/>
      <c r="AN47" s="36"/>
      <c r="AO47" s="36"/>
      <c r="AP47" s="36"/>
      <c r="AQ47" s="36"/>
      <c r="AR47" s="36"/>
      <c r="AS47" s="36"/>
      <c r="AT47" s="36"/>
      <c r="AU47" s="36"/>
      <c r="AV47" s="36" t="str">
        <f t="shared" si="29"/>
        <v/>
      </c>
      <c r="AW47" s="36"/>
      <c r="AX47" s="36"/>
      <c r="AY47" s="36" t="s">
        <v>55</v>
      </c>
      <c r="AZ47" s="36">
        <v>100</v>
      </c>
      <c r="BA47" s="36" t="str">
        <f t="shared" si="36"/>
        <v>KVNC-100</v>
      </c>
      <c r="BB47" s="41" t="s">
        <v>727</v>
      </c>
      <c r="BC47" s="36" t="str">
        <f t="shared" si="37"/>
        <v>KVNC-100Воздушное регулируемое</v>
      </c>
      <c r="BD47" s="36"/>
      <c r="BE47" s="36"/>
      <c r="BF47" s="36"/>
      <c r="BG47" s="36">
        <f>COUNTIFS(BH$2:BH47,BH47,BH$2:BH47,BH47)</f>
        <v>2</v>
      </c>
      <c r="BH47" s="36" t="str">
        <f t="shared" si="34"/>
        <v>KVDN-40</v>
      </c>
      <c r="BI47" s="36" t="s">
        <v>15</v>
      </c>
      <c r="BJ47" s="36">
        <v>40</v>
      </c>
      <c r="BK47" s="41" t="s">
        <v>729</v>
      </c>
      <c r="BL47" s="41" t="str">
        <f t="shared" si="35"/>
        <v>KVDN-40Сталь нержавеющая AISI 304 с покрытием твёрдым хромом</v>
      </c>
      <c r="BM47" s="36" t="e">
        <f>VLOOKUP(BH47,#REF!,40,FALSE)</f>
        <v>#REF!</v>
      </c>
      <c r="BN47" s="36"/>
      <c r="BO47" s="36"/>
    </row>
    <row r="48" spans="2:67">
      <c r="B48" s="36"/>
      <c r="D48" s="36" t="str">
        <f>IF(B48="","",IFERROR(VLOOKUP(B48,изображения!A:B,2,FALSE),"добавьте на вкладку изображения"))</f>
        <v/>
      </c>
      <c r="E48" s="36"/>
      <c r="G48" s="36"/>
      <c r="H48" s="40">
        <f>COUNTA($K$2:K48)</f>
        <v>47</v>
      </c>
      <c r="I48" s="40" t="str">
        <f t="shared" si="0"/>
        <v>3-7</v>
      </c>
      <c r="J48" s="36">
        <f>COUNTIFS($L$2:L48,L48,$L$2:L48,L48)</f>
        <v>7</v>
      </c>
      <c r="K48" s="36" t="str">
        <f t="shared" si="27"/>
        <v>KVNC-125</v>
      </c>
      <c r="L48" s="36" t="s">
        <v>55</v>
      </c>
      <c r="M48" s="36">
        <v>125</v>
      </c>
      <c r="N48" s="36" t="e">
        <f>SUMIF(#REF!,K48,#REF!)</f>
        <v>#REF!</v>
      </c>
      <c r="O48" s="36">
        <f t="shared" si="11"/>
        <v>1</v>
      </c>
      <c r="P48" s="36">
        <f>COUNTIF($T$1:T48,T48)</f>
        <v>7</v>
      </c>
      <c r="Q48" s="36" t="str">
        <f t="shared" si="12"/>
        <v>7-KVFM-40</v>
      </c>
      <c r="R48" s="36" t="s">
        <v>59</v>
      </c>
      <c r="S48" s="36">
        <v>40</v>
      </c>
      <c r="T48" s="36" t="str">
        <f t="shared" si="3"/>
        <v>KVFM-40</v>
      </c>
      <c r="U48" s="36">
        <v>200</v>
      </c>
      <c r="V48" s="36" t="str">
        <f t="shared" si="4"/>
        <v>200</v>
      </c>
      <c r="W48" s="36"/>
      <c r="X48" s="36" t="s">
        <v>58</v>
      </c>
      <c r="Y48" s="36">
        <v>32</v>
      </c>
      <c r="Z48" s="36" t="str">
        <f t="shared" si="31"/>
        <v>KVVU-32</v>
      </c>
      <c r="AA48" s="36">
        <v>5</v>
      </c>
      <c r="AB48" s="36">
        <v>300</v>
      </c>
      <c r="AC48" s="36">
        <v>200</v>
      </c>
      <c r="AD48" s="36">
        <v>20</v>
      </c>
      <c r="AE48" s="36"/>
      <c r="AF48" s="36">
        <f>COUNTIFS(AG$2:AG48,AG48)</f>
        <v>1</v>
      </c>
      <c r="AG48" s="36" t="str">
        <f t="shared" si="32"/>
        <v>KVDN-50</v>
      </c>
      <c r="AH48" s="36" t="s">
        <v>15</v>
      </c>
      <c r="AI48" s="36">
        <v>50</v>
      </c>
      <c r="AJ48" s="37" t="s">
        <v>16</v>
      </c>
      <c r="AK48" s="36" t="str">
        <f t="shared" si="33"/>
        <v>KVDN-50Внутренняя</v>
      </c>
      <c r="AL48" s="36" t="e">
        <f>VLOOKUP(AG48,#REF!,40,FALSE)</f>
        <v>#REF!</v>
      </c>
      <c r="AM48" s="36"/>
      <c r="AN48" s="36"/>
      <c r="AO48" s="36"/>
      <c r="AP48" s="36"/>
      <c r="AQ48" s="36"/>
      <c r="AR48" s="36"/>
      <c r="AS48" s="36"/>
      <c r="AT48" s="36"/>
      <c r="AU48" s="36"/>
      <c r="AV48" s="36" t="str">
        <f t="shared" si="29"/>
        <v/>
      </c>
      <c r="AW48" s="36"/>
      <c r="AX48" s="36"/>
      <c r="AY48" s="36" t="s">
        <v>55</v>
      </c>
      <c r="AZ48" s="36">
        <v>125</v>
      </c>
      <c r="BA48" s="36" t="str">
        <f t="shared" si="36"/>
        <v>KVNC-125</v>
      </c>
      <c r="BB48" s="41" t="s">
        <v>727</v>
      </c>
      <c r="BC48" s="36" t="str">
        <f t="shared" si="37"/>
        <v>KVNC-125Воздушное регулируемое</v>
      </c>
      <c r="BD48" s="36"/>
      <c r="BE48" s="36"/>
      <c r="BF48" s="36"/>
      <c r="BG48" s="36">
        <f>COUNTIFS(BH$2:BH48,BH48,BH$2:BH48,BH48)</f>
        <v>1</v>
      </c>
      <c r="BH48" s="36" t="str">
        <f t="shared" si="34"/>
        <v>KVDN-50</v>
      </c>
      <c r="BI48" s="36" t="s">
        <v>15</v>
      </c>
      <c r="BJ48" s="36">
        <v>50</v>
      </c>
      <c r="BK48" s="41" t="s">
        <v>728</v>
      </c>
      <c r="BL48" s="41" t="str">
        <f t="shared" si="35"/>
        <v>KVDN-50Сталь 45 с покрытием твёрдым хромом</v>
      </c>
      <c r="BM48" s="36" t="e">
        <f>VLOOKUP(BH48,#REF!,40,FALSE)</f>
        <v>#REF!</v>
      </c>
      <c r="BN48" s="36"/>
      <c r="BO48" s="36"/>
    </row>
    <row r="49" spans="2:67">
      <c r="B49" s="36"/>
      <c r="D49" s="36" t="str">
        <f>IF(B49="","",IFERROR(VLOOKUP(B49,изображения!A:B,2,FALSE),"добавьте на вкладку изображения"))</f>
        <v/>
      </c>
      <c r="E49" s="36"/>
      <c r="G49" s="36"/>
      <c r="H49" s="40">
        <f>COUNTA($K$2:K49)</f>
        <v>48</v>
      </c>
      <c r="I49" s="40" t="str">
        <f t="shared" si="0"/>
        <v>1-1</v>
      </c>
      <c r="J49" s="36">
        <f>COUNTIFS($L$2:L49,L49,$L$2:L49,L49)</f>
        <v>1</v>
      </c>
      <c r="K49" s="36" t="str">
        <f t="shared" si="27"/>
        <v>KVNG-32</v>
      </c>
      <c r="L49" s="36" t="s">
        <v>18</v>
      </c>
      <c r="M49" s="36">
        <v>32</v>
      </c>
      <c r="N49" s="36" t="e">
        <f>SUMIF(#REF!,K49,#REF!)</f>
        <v>#REF!</v>
      </c>
      <c r="O49" s="36">
        <f t="shared" si="11"/>
        <v>1</v>
      </c>
      <c r="P49" s="36">
        <f>COUNTIF($T$1:T49,T49)</f>
        <v>1</v>
      </c>
      <c r="Q49" s="36" t="str">
        <f t="shared" si="12"/>
        <v>1-KVFM-50</v>
      </c>
      <c r="R49" s="36" t="s">
        <v>59</v>
      </c>
      <c r="S49" s="36">
        <v>50</v>
      </c>
      <c r="T49" s="36" t="str">
        <f t="shared" si="3"/>
        <v>KVFM-50</v>
      </c>
      <c r="U49" s="36">
        <v>25</v>
      </c>
      <c r="V49" s="36" t="str">
        <f t="shared" si="4"/>
        <v>25,</v>
      </c>
      <c r="W49" s="36"/>
      <c r="X49" s="36" t="s">
        <v>58</v>
      </c>
      <c r="Y49" s="36">
        <v>40</v>
      </c>
      <c r="Z49" s="36" t="str">
        <f t="shared" si="31"/>
        <v>KVVU-40</v>
      </c>
      <c r="AA49" s="36">
        <v>5</v>
      </c>
      <c r="AB49" s="36">
        <v>300</v>
      </c>
      <c r="AC49" s="36">
        <v>200</v>
      </c>
      <c r="AD49" s="36">
        <v>20</v>
      </c>
      <c r="AE49" s="36"/>
      <c r="AF49" s="36">
        <f>COUNTIFS(AG$2:AG49,AG49)</f>
        <v>2</v>
      </c>
      <c r="AG49" s="36" t="str">
        <f t="shared" si="32"/>
        <v>KVDN-50</v>
      </c>
      <c r="AH49" s="36" t="s">
        <v>15</v>
      </c>
      <c r="AI49" s="36">
        <v>50</v>
      </c>
      <c r="AJ49" s="37" t="s">
        <v>10</v>
      </c>
      <c r="AK49" s="36" t="str">
        <f t="shared" si="33"/>
        <v>KVDN-50Наружная</v>
      </c>
      <c r="AL49" s="36" t="e">
        <f>VLOOKUP(AG49,#REF!,40,FALSE)</f>
        <v>#REF!</v>
      </c>
      <c r="AM49" s="36"/>
      <c r="AN49" s="36"/>
      <c r="AO49" s="36"/>
      <c r="AP49" s="36"/>
      <c r="AQ49" s="36"/>
      <c r="AR49" s="36"/>
      <c r="AS49" s="36"/>
      <c r="AT49" s="36"/>
      <c r="AU49" s="36"/>
      <c r="AV49" s="36" t="str">
        <f t="shared" si="29"/>
        <v/>
      </c>
      <c r="AW49" s="36"/>
      <c r="AX49" s="36"/>
      <c r="AY49" s="36" t="s">
        <v>18</v>
      </c>
      <c r="AZ49" s="36">
        <v>32</v>
      </c>
      <c r="BA49" s="36" t="str">
        <f t="shared" si="36"/>
        <v>KVNG-32</v>
      </c>
      <c r="BB49" s="41" t="s">
        <v>727</v>
      </c>
      <c r="BC49" s="36" t="str">
        <f t="shared" si="37"/>
        <v>KVNG-32Воздушное регулируемое</v>
      </c>
      <c r="BD49" s="36"/>
      <c r="BE49" s="36"/>
      <c r="BF49" s="36"/>
      <c r="BG49" s="36">
        <f>COUNTIFS(BH$2:BH49,BH49,BH$2:BH49,BH49)</f>
        <v>2</v>
      </c>
      <c r="BH49" s="36" t="str">
        <f t="shared" si="34"/>
        <v>KVDN-50</v>
      </c>
      <c r="BI49" s="36" t="s">
        <v>15</v>
      </c>
      <c r="BJ49" s="36">
        <v>50</v>
      </c>
      <c r="BK49" s="41" t="s">
        <v>729</v>
      </c>
      <c r="BL49" s="41" t="str">
        <f t="shared" si="35"/>
        <v>KVDN-50Сталь нержавеющая AISI 304 с покрытием твёрдым хромом</v>
      </c>
      <c r="BM49" s="36" t="e">
        <f>VLOOKUP(BH49,#REF!,40,FALSE)</f>
        <v>#REF!</v>
      </c>
      <c r="BN49" s="36"/>
      <c r="BO49" s="36"/>
    </row>
    <row r="50" spans="2:67">
      <c r="B50" s="36"/>
      <c r="D50" s="36" t="str">
        <f>IF(B50="","",IFERROR(VLOOKUP(B50,изображения!A:B,2,FALSE),"добавьте на вкладку изображения"))</f>
        <v/>
      </c>
      <c r="E50" s="36"/>
      <c r="G50" s="36"/>
      <c r="H50" s="40">
        <f>COUNTA($K$2:K50)</f>
        <v>49</v>
      </c>
      <c r="I50" s="40" t="str">
        <f t="shared" si="0"/>
        <v>1-2</v>
      </c>
      <c r="J50" s="36">
        <f>COUNTIFS($L$2:L50,L50,$L$2:L50,L50)</f>
        <v>2</v>
      </c>
      <c r="K50" s="36" t="str">
        <f t="shared" si="27"/>
        <v>KVNG-40</v>
      </c>
      <c r="L50" s="36" t="s">
        <v>18</v>
      </c>
      <c r="M50" s="36">
        <v>40</v>
      </c>
      <c r="N50" s="36" t="e">
        <f>SUMIF(#REF!,K50,#REF!)</f>
        <v>#REF!</v>
      </c>
      <c r="O50" s="36">
        <f t="shared" si="11"/>
        <v>1</v>
      </c>
      <c r="P50" s="36">
        <f>COUNTIF($T$1:T50,T50)</f>
        <v>2</v>
      </c>
      <c r="Q50" s="36" t="str">
        <f t="shared" si="12"/>
        <v>2-KVFM-50</v>
      </c>
      <c r="R50" s="36" t="s">
        <v>59</v>
      </c>
      <c r="S50" s="36">
        <v>50</v>
      </c>
      <c r="T50" s="36" t="str">
        <f t="shared" si="3"/>
        <v>KVFM-50</v>
      </c>
      <c r="U50" s="36">
        <v>50</v>
      </c>
      <c r="V50" s="36" t="str">
        <f t="shared" si="4"/>
        <v>50,</v>
      </c>
      <c r="W50" s="36"/>
      <c r="X50" s="36" t="s">
        <v>58</v>
      </c>
      <c r="Y50" s="36">
        <v>50</v>
      </c>
      <c r="Z50" s="36" t="str">
        <f t="shared" si="31"/>
        <v>KVVU-50</v>
      </c>
      <c r="AA50" s="36">
        <v>5</v>
      </c>
      <c r="AB50" s="36">
        <v>300</v>
      </c>
      <c r="AC50" s="36">
        <v>300</v>
      </c>
      <c r="AD50" s="36">
        <v>20</v>
      </c>
      <c r="AE50" s="36"/>
      <c r="AF50" s="36">
        <f>COUNTIFS(AG$2:AG50,AG50)</f>
        <v>1</v>
      </c>
      <c r="AG50" s="36" t="str">
        <f t="shared" si="32"/>
        <v>KVDN-63</v>
      </c>
      <c r="AH50" s="36" t="s">
        <v>15</v>
      </c>
      <c r="AI50" s="36">
        <v>63</v>
      </c>
      <c r="AJ50" s="37" t="s">
        <v>16</v>
      </c>
      <c r="AK50" s="36" t="str">
        <f t="shared" si="33"/>
        <v>KVDN-63Внутренняя</v>
      </c>
      <c r="AL50" s="36" t="e">
        <f>VLOOKUP(AG50,#REF!,40,FALSE)</f>
        <v>#REF!</v>
      </c>
      <c r="AM50" s="36"/>
      <c r="AN50" s="36"/>
      <c r="AO50" s="36"/>
      <c r="AP50" s="36"/>
      <c r="AQ50" s="36"/>
      <c r="AR50" s="36"/>
      <c r="AS50" s="36"/>
      <c r="AT50" s="36"/>
      <c r="AU50" s="36"/>
      <c r="AV50" s="36" t="str">
        <f t="shared" si="29"/>
        <v/>
      </c>
      <c r="AW50" s="36"/>
      <c r="AX50" s="36"/>
      <c r="AY50" s="36" t="s">
        <v>18</v>
      </c>
      <c r="AZ50" s="36">
        <v>40</v>
      </c>
      <c r="BA50" s="36" t="str">
        <f t="shared" si="36"/>
        <v>KVNG-40</v>
      </c>
      <c r="BB50" s="41" t="s">
        <v>727</v>
      </c>
      <c r="BC50" s="36" t="str">
        <f t="shared" si="37"/>
        <v>KVNG-40Воздушное регулируемое</v>
      </c>
      <c r="BD50" s="36"/>
      <c r="BE50" s="36"/>
      <c r="BF50" s="36"/>
      <c r="BG50" s="36">
        <f>COUNTIFS(BH$2:BH50,BH50,BH$2:BH50,BH50)</f>
        <v>1</v>
      </c>
      <c r="BH50" s="36" t="str">
        <f t="shared" si="34"/>
        <v>KVDN-63</v>
      </c>
      <c r="BI50" s="36" t="s">
        <v>15</v>
      </c>
      <c r="BJ50" s="36">
        <v>63</v>
      </c>
      <c r="BK50" s="41" t="s">
        <v>728</v>
      </c>
      <c r="BL50" s="41" t="str">
        <f t="shared" si="35"/>
        <v>KVDN-63Сталь 45 с покрытием твёрдым хромом</v>
      </c>
      <c r="BM50" s="36" t="e">
        <f>VLOOKUP(BH50,#REF!,40,FALSE)</f>
        <v>#REF!</v>
      </c>
      <c r="BN50" s="36"/>
      <c r="BO50" s="36"/>
    </row>
    <row r="51" spans="2:67">
      <c r="B51" s="36"/>
      <c r="D51" s="36" t="str">
        <f>IF(B51="","",IFERROR(VLOOKUP(B51,изображения!A:B,2,FALSE),"добавьте на вкладку изображения"))</f>
        <v/>
      </c>
      <c r="E51" s="36"/>
      <c r="G51" s="36"/>
      <c r="H51" s="40">
        <f>COUNTA($K$2:K51)</f>
        <v>50</v>
      </c>
      <c r="I51" s="40" t="str">
        <f t="shared" si="0"/>
        <v>1-3</v>
      </c>
      <c r="J51" s="36">
        <f>COUNTIFS($L$2:L51,L51,$L$2:L51,L51)</f>
        <v>3</v>
      </c>
      <c r="K51" s="36" t="str">
        <f t="shared" si="27"/>
        <v>KVNG-50</v>
      </c>
      <c r="L51" s="36" t="s">
        <v>18</v>
      </c>
      <c r="M51" s="36">
        <v>50</v>
      </c>
      <c r="N51" s="36" t="e">
        <f>SUMIF(#REF!,K51,#REF!)</f>
        <v>#REF!</v>
      </c>
      <c r="O51" s="36">
        <f t="shared" si="11"/>
        <v>1</v>
      </c>
      <c r="P51" s="36">
        <f>COUNTIF($T$1:T51,T51)</f>
        <v>3</v>
      </c>
      <c r="Q51" s="36" t="str">
        <f t="shared" si="12"/>
        <v>3-KVFM-50</v>
      </c>
      <c r="R51" s="36" t="s">
        <v>59</v>
      </c>
      <c r="S51" s="36">
        <v>50</v>
      </c>
      <c r="T51" s="36" t="str">
        <f t="shared" si="3"/>
        <v>KVFM-50</v>
      </c>
      <c r="U51" s="36">
        <v>80</v>
      </c>
      <c r="V51" s="36" t="str">
        <f t="shared" si="4"/>
        <v>80,</v>
      </c>
      <c r="W51" s="36"/>
      <c r="X51" s="36" t="s">
        <v>58</v>
      </c>
      <c r="Y51" s="36">
        <v>63</v>
      </c>
      <c r="Z51" s="36" t="str">
        <f t="shared" si="31"/>
        <v>KVVU-63</v>
      </c>
      <c r="AA51" s="36">
        <v>5</v>
      </c>
      <c r="AB51" s="36">
        <v>300</v>
      </c>
      <c r="AC51" s="36">
        <v>300</v>
      </c>
      <c r="AD51" s="36">
        <v>20</v>
      </c>
      <c r="AE51" s="36"/>
      <c r="AF51" s="36">
        <f>COUNTIFS(AG$2:AG51,AG51)</f>
        <v>2</v>
      </c>
      <c r="AG51" s="36" t="str">
        <f t="shared" si="32"/>
        <v>KVDN-63</v>
      </c>
      <c r="AH51" s="36" t="s">
        <v>15</v>
      </c>
      <c r="AI51" s="36">
        <v>63</v>
      </c>
      <c r="AJ51" s="37" t="s">
        <v>10</v>
      </c>
      <c r="AK51" s="36" t="str">
        <f t="shared" si="33"/>
        <v>KVDN-63Наружная</v>
      </c>
      <c r="AL51" s="36" t="e">
        <f>VLOOKUP(AG51,#REF!,40,FALSE)</f>
        <v>#REF!</v>
      </c>
      <c r="AM51" s="36"/>
      <c r="AN51" s="36"/>
      <c r="AO51" s="36"/>
      <c r="AP51" s="36"/>
      <c r="AQ51" s="36"/>
      <c r="AR51" s="36"/>
      <c r="AS51" s="36"/>
      <c r="AT51" s="36"/>
      <c r="AU51" s="36"/>
      <c r="AV51" s="36" t="str">
        <f t="shared" si="29"/>
        <v/>
      </c>
      <c r="AW51" s="36"/>
      <c r="AX51" s="36"/>
      <c r="AY51" s="36" t="s">
        <v>18</v>
      </c>
      <c r="AZ51" s="36">
        <v>50</v>
      </c>
      <c r="BA51" s="36" t="str">
        <f t="shared" si="36"/>
        <v>KVNG-50</v>
      </c>
      <c r="BB51" s="41" t="s">
        <v>727</v>
      </c>
      <c r="BC51" s="36" t="str">
        <f t="shared" si="37"/>
        <v>KVNG-50Воздушное регулируемое</v>
      </c>
      <c r="BD51" s="36"/>
      <c r="BE51" s="36"/>
      <c r="BF51" s="36"/>
      <c r="BG51" s="36">
        <f>COUNTIFS(BH$2:BH51,BH51,BH$2:BH51,BH51)</f>
        <v>2</v>
      </c>
      <c r="BH51" s="36" t="str">
        <f t="shared" si="34"/>
        <v>KVDN-63</v>
      </c>
      <c r="BI51" s="36" t="s">
        <v>15</v>
      </c>
      <c r="BJ51" s="36">
        <v>63</v>
      </c>
      <c r="BK51" s="41" t="s">
        <v>729</v>
      </c>
      <c r="BL51" s="41" t="str">
        <f t="shared" si="35"/>
        <v>KVDN-63Сталь нержавеющая AISI 304 с покрытием твёрдым хромом</v>
      </c>
      <c r="BM51" s="36" t="e">
        <f>VLOOKUP(BH51,#REF!,40,FALSE)</f>
        <v>#REF!</v>
      </c>
      <c r="BN51" s="36"/>
      <c r="BO51" s="36"/>
    </row>
    <row r="52" spans="2:67">
      <c r="B52" s="36"/>
      <c r="D52" s="36" t="str">
        <f>IF(B52="","",IFERROR(VLOOKUP(B52,изображения!A:B,2,FALSE),"добавьте на вкладку изображения"))</f>
        <v/>
      </c>
      <c r="E52" s="36"/>
      <c r="G52" s="36"/>
      <c r="H52" s="40">
        <f>COUNTA($K$2:K52)</f>
        <v>51</v>
      </c>
      <c r="I52" s="40" t="str">
        <f t="shared" si="0"/>
        <v>1-4</v>
      </c>
      <c r="J52" s="36">
        <f>COUNTIFS($L$2:L52,L52,$L$2:L52,L52)</f>
        <v>4</v>
      </c>
      <c r="K52" s="36" t="str">
        <f t="shared" si="27"/>
        <v>KVNG-63</v>
      </c>
      <c r="L52" s="36" t="s">
        <v>18</v>
      </c>
      <c r="M52" s="36">
        <v>63</v>
      </c>
      <c r="N52" s="36" t="e">
        <f>SUMIF(#REF!,K52,#REF!)</f>
        <v>#REF!</v>
      </c>
      <c r="O52" s="36">
        <f t="shared" si="11"/>
        <v>1</v>
      </c>
      <c r="P52" s="36">
        <f>COUNTIF($T$1:T52,T52)</f>
        <v>4</v>
      </c>
      <c r="Q52" s="36" t="str">
        <f t="shared" si="12"/>
        <v>4-KVFM-50</v>
      </c>
      <c r="R52" s="36" t="s">
        <v>59</v>
      </c>
      <c r="S52" s="36">
        <v>50</v>
      </c>
      <c r="T52" s="36" t="str">
        <f t="shared" si="3"/>
        <v>KVFM-50</v>
      </c>
      <c r="U52" s="36">
        <v>100</v>
      </c>
      <c r="V52" s="36" t="str">
        <f t="shared" si="4"/>
        <v>100,</v>
      </c>
      <c r="W52" s="36"/>
      <c r="X52" s="36" t="s">
        <v>58</v>
      </c>
      <c r="Y52" s="36">
        <v>80</v>
      </c>
      <c r="Z52" s="36" t="str">
        <f t="shared" si="31"/>
        <v>KVVU-80</v>
      </c>
      <c r="AA52" s="36">
        <v>5</v>
      </c>
      <c r="AB52" s="36">
        <v>400</v>
      </c>
      <c r="AC52" s="36">
        <v>400</v>
      </c>
      <c r="AD52" s="36">
        <v>30</v>
      </c>
      <c r="AE52" s="36"/>
      <c r="AF52" s="36">
        <f>COUNTIFS(AG$2:AG52,AG52)</f>
        <v>1</v>
      </c>
      <c r="AG52" s="36" t="str">
        <f t="shared" si="32"/>
        <v>KVDN-80</v>
      </c>
      <c r="AH52" s="36" t="s">
        <v>15</v>
      </c>
      <c r="AI52" s="36">
        <v>80</v>
      </c>
      <c r="AJ52" s="37" t="s">
        <v>16</v>
      </c>
      <c r="AK52" s="36" t="str">
        <f t="shared" si="33"/>
        <v>KVDN-80Внутренняя</v>
      </c>
      <c r="AL52" s="36" t="e">
        <f>VLOOKUP(AG52,#REF!,40,FALSE)</f>
        <v>#REF!</v>
      </c>
      <c r="AM52" s="36"/>
      <c r="AN52" s="36"/>
      <c r="AO52" s="36"/>
      <c r="AP52" s="36"/>
      <c r="AQ52" s="36"/>
      <c r="AR52" s="36"/>
      <c r="AS52" s="36"/>
      <c r="AT52" s="36"/>
      <c r="AU52" s="36"/>
      <c r="AV52" s="36" t="str">
        <f t="shared" si="29"/>
        <v/>
      </c>
      <c r="AW52" s="36"/>
      <c r="AX52" s="36"/>
      <c r="AY52" s="36" t="s">
        <v>18</v>
      </c>
      <c r="AZ52" s="36">
        <v>63</v>
      </c>
      <c r="BA52" s="36" t="str">
        <f t="shared" si="36"/>
        <v>KVNG-63</v>
      </c>
      <c r="BB52" s="41" t="s">
        <v>727</v>
      </c>
      <c r="BC52" s="36" t="str">
        <f t="shared" si="37"/>
        <v>KVNG-63Воздушное регулируемое</v>
      </c>
      <c r="BD52" s="36"/>
      <c r="BE52" s="36"/>
      <c r="BF52" s="36"/>
      <c r="BG52" s="36">
        <f>COUNTIFS(BH$2:BH52,BH52,BH$2:BH52,BH52)</f>
        <v>1</v>
      </c>
      <c r="BH52" s="36" t="str">
        <f t="shared" si="34"/>
        <v>KVDN-80</v>
      </c>
      <c r="BI52" s="36" t="s">
        <v>15</v>
      </c>
      <c r="BJ52" s="36">
        <v>80</v>
      </c>
      <c r="BK52" s="41" t="s">
        <v>728</v>
      </c>
      <c r="BL52" s="41" t="str">
        <f t="shared" si="35"/>
        <v>KVDN-80Сталь 45 с покрытием твёрдым хромом</v>
      </c>
      <c r="BM52" s="36" t="e">
        <f>VLOOKUP(BH52,#REF!,40,FALSE)</f>
        <v>#REF!</v>
      </c>
      <c r="BN52" s="36"/>
      <c r="BO52" s="36"/>
    </row>
    <row r="53" spans="2:67">
      <c r="B53" s="36"/>
      <c r="D53" s="36" t="str">
        <f>IF(B53="","",IFERROR(VLOOKUP(B53,изображения!A:B,2,FALSE),"добавьте на вкладку изображения"))</f>
        <v/>
      </c>
      <c r="E53" s="36"/>
      <c r="G53" s="36"/>
      <c r="H53" s="40">
        <f>COUNTA($K$2:K53)</f>
        <v>52</v>
      </c>
      <c r="I53" s="40" t="str">
        <f t="shared" si="0"/>
        <v>1-5</v>
      </c>
      <c r="J53" s="36">
        <f>COUNTIFS($L$2:L53,L53,$L$2:L53,L53)</f>
        <v>5</v>
      </c>
      <c r="K53" s="36" t="str">
        <f t="shared" ref="K53:K84" si="38">CONCATENATE(L53,"-",M53)</f>
        <v>KVNG-80</v>
      </c>
      <c r="L53" s="36" t="s">
        <v>18</v>
      </c>
      <c r="M53" s="36">
        <v>80</v>
      </c>
      <c r="N53" s="36" t="e">
        <f>SUMIF(#REF!,K53,#REF!)</f>
        <v>#REF!</v>
      </c>
      <c r="O53" s="36">
        <f t="shared" si="11"/>
        <v>1</v>
      </c>
      <c r="P53" s="36">
        <f>COUNTIF($T$1:T53,T53)</f>
        <v>5</v>
      </c>
      <c r="Q53" s="36" t="str">
        <f t="shared" si="12"/>
        <v>5-KVFM-50</v>
      </c>
      <c r="R53" s="36" t="s">
        <v>59</v>
      </c>
      <c r="S53" s="36">
        <v>50</v>
      </c>
      <c r="T53" s="36" t="str">
        <f t="shared" si="3"/>
        <v>KVFM-50</v>
      </c>
      <c r="U53" s="36">
        <v>125</v>
      </c>
      <c r="V53" s="36" t="str">
        <f t="shared" si="4"/>
        <v>125,</v>
      </c>
      <c r="W53" s="36"/>
      <c r="X53" s="36" t="s">
        <v>57</v>
      </c>
      <c r="Y53" s="36">
        <v>12</v>
      </c>
      <c r="Z53" s="36" t="str">
        <f t="shared" si="31"/>
        <v>KVDA-12</v>
      </c>
      <c r="AA53" s="36">
        <v>5</v>
      </c>
      <c r="AB53" s="36">
        <v>200</v>
      </c>
      <c r="AC53" s="36">
        <v>200</v>
      </c>
      <c r="AD53" s="36">
        <v>10</v>
      </c>
      <c r="AE53" s="36"/>
      <c r="AF53" s="36">
        <f>COUNTIFS(AG$2:AG53,AG53)</f>
        <v>2</v>
      </c>
      <c r="AG53" s="36" t="str">
        <f t="shared" si="32"/>
        <v>KVDN-80</v>
      </c>
      <c r="AH53" s="36" t="s">
        <v>15</v>
      </c>
      <c r="AI53" s="36">
        <v>80</v>
      </c>
      <c r="AJ53" s="37" t="s">
        <v>10</v>
      </c>
      <c r="AK53" s="36" t="str">
        <f t="shared" si="33"/>
        <v>KVDN-80Наружная</v>
      </c>
      <c r="AL53" s="36" t="e">
        <f>VLOOKUP(AG53,#REF!,40,FALSE)</f>
        <v>#REF!</v>
      </c>
      <c r="AM53" s="36"/>
      <c r="AN53" s="36"/>
      <c r="AO53" s="36"/>
      <c r="AP53" s="36"/>
      <c r="AQ53" s="36"/>
      <c r="AR53" s="36"/>
      <c r="AS53" s="36"/>
      <c r="AT53" s="36"/>
      <c r="AU53" s="36"/>
      <c r="AV53" s="36" t="str">
        <f t="shared" si="29"/>
        <v/>
      </c>
      <c r="AW53" s="36"/>
      <c r="AX53" s="36"/>
      <c r="AY53" s="36" t="s">
        <v>18</v>
      </c>
      <c r="AZ53" s="36">
        <v>80</v>
      </c>
      <c r="BA53" s="36" t="str">
        <f t="shared" si="36"/>
        <v>KVNG-80</v>
      </c>
      <c r="BB53" s="41" t="s">
        <v>727</v>
      </c>
      <c r="BC53" s="36" t="str">
        <f t="shared" si="37"/>
        <v>KVNG-80Воздушное регулируемое</v>
      </c>
      <c r="BD53" s="36"/>
      <c r="BE53" s="36"/>
      <c r="BF53" s="36"/>
      <c r="BG53" s="36">
        <f>COUNTIFS(BH$2:BH53,BH53,BH$2:BH53,BH53)</f>
        <v>2</v>
      </c>
      <c r="BH53" s="36" t="str">
        <f t="shared" si="34"/>
        <v>KVDN-80</v>
      </c>
      <c r="BI53" s="36" t="s">
        <v>15</v>
      </c>
      <c r="BJ53" s="36">
        <v>80</v>
      </c>
      <c r="BK53" s="41" t="s">
        <v>729</v>
      </c>
      <c r="BL53" s="41" t="str">
        <f t="shared" si="35"/>
        <v>KVDN-80Сталь нержавеющая AISI 304 с покрытием твёрдым хромом</v>
      </c>
      <c r="BM53" s="36" t="e">
        <f>VLOOKUP(BH53,#REF!,40,FALSE)</f>
        <v>#REF!</v>
      </c>
      <c r="BN53" s="36"/>
      <c r="BO53" s="36"/>
    </row>
    <row r="54" spans="2:67">
      <c r="B54" s="36"/>
      <c r="D54" s="36" t="str">
        <f>IF(B54="","",IFERROR(VLOOKUP(B54,изображения!A:B,2,FALSE),"добавьте на вкладку изображения"))</f>
        <v/>
      </c>
      <c r="E54" s="36"/>
      <c r="G54" s="36"/>
      <c r="H54" s="40">
        <f>COUNTA($K$2:K54)</f>
        <v>53</v>
      </c>
      <c r="I54" s="40" t="str">
        <f t="shared" si="0"/>
        <v>1-6</v>
      </c>
      <c r="J54" s="36">
        <f>COUNTIFS($L$2:L54,L54,$L$2:L54,L54)</f>
        <v>6</v>
      </c>
      <c r="K54" s="36" t="str">
        <f t="shared" si="38"/>
        <v>KVNG-100</v>
      </c>
      <c r="L54" s="36" t="s">
        <v>18</v>
      </c>
      <c r="M54" s="36">
        <v>100</v>
      </c>
      <c r="N54" s="36" t="e">
        <f>SUMIF(#REF!,K54,#REF!)</f>
        <v>#REF!</v>
      </c>
      <c r="O54" s="36">
        <f t="shared" si="11"/>
        <v>1</v>
      </c>
      <c r="P54" s="36">
        <f>COUNTIF($T$1:T54,T54)</f>
        <v>6</v>
      </c>
      <c r="Q54" s="36" t="str">
        <f t="shared" si="12"/>
        <v>6-KVFM-50</v>
      </c>
      <c r="R54" s="36" t="s">
        <v>59</v>
      </c>
      <c r="S54" s="36">
        <v>50</v>
      </c>
      <c r="T54" s="36" t="str">
        <f t="shared" si="3"/>
        <v>KVFM-50</v>
      </c>
      <c r="U54" s="36">
        <v>160</v>
      </c>
      <c r="V54" s="36" t="str">
        <f t="shared" si="4"/>
        <v>160,</v>
      </c>
      <c r="W54" s="36"/>
      <c r="X54" s="36" t="s">
        <v>57</v>
      </c>
      <c r="Y54" s="36">
        <v>16</v>
      </c>
      <c r="Z54" s="36" t="str">
        <f t="shared" si="31"/>
        <v>KVDA-16</v>
      </c>
      <c r="AA54" s="36">
        <v>5</v>
      </c>
      <c r="AB54" s="36">
        <v>200</v>
      </c>
      <c r="AC54" s="36">
        <v>200</v>
      </c>
      <c r="AD54" s="36">
        <v>10</v>
      </c>
      <c r="AE54" s="36"/>
      <c r="AF54" s="36">
        <f>COUNTIFS(AG$2:AG54,AG54)</f>
        <v>1</v>
      </c>
      <c r="AG54" s="36" t="str">
        <f t="shared" si="32"/>
        <v>KVDN-100</v>
      </c>
      <c r="AH54" s="36" t="s">
        <v>15</v>
      </c>
      <c r="AI54" s="36">
        <v>100</v>
      </c>
      <c r="AJ54" s="37" t="s">
        <v>16</v>
      </c>
      <c r="AK54" s="36" t="str">
        <f t="shared" si="33"/>
        <v>KVDN-100Внутренняя</v>
      </c>
      <c r="AL54" s="36" t="e">
        <f>VLOOKUP(AG54,#REF!,40,FALSE)</f>
        <v>#REF!</v>
      </c>
      <c r="AM54" s="36"/>
      <c r="AN54" s="36"/>
      <c r="AO54" s="36"/>
      <c r="AP54" s="36"/>
      <c r="AQ54" s="36"/>
      <c r="AR54" s="36"/>
      <c r="AS54" s="36"/>
      <c r="AT54" s="36"/>
      <c r="AU54" s="36"/>
      <c r="AV54" s="36" t="str">
        <f t="shared" si="29"/>
        <v/>
      </c>
      <c r="AW54" s="36"/>
      <c r="AX54" s="36"/>
      <c r="AY54" s="36" t="s">
        <v>18</v>
      </c>
      <c r="AZ54" s="36">
        <v>100</v>
      </c>
      <c r="BA54" s="36" t="str">
        <f t="shared" si="36"/>
        <v>KVNG-100</v>
      </c>
      <c r="BB54" s="41" t="s">
        <v>727</v>
      </c>
      <c r="BC54" s="36" t="str">
        <f t="shared" si="37"/>
        <v>KVNG-100Воздушное регулируемое</v>
      </c>
      <c r="BD54" s="36"/>
      <c r="BE54" s="36"/>
      <c r="BF54" s="36"/>
      <c r="BG54" s="36">
        <f>COUNTIFS(BH$2:BH54,BH54,BH$2:BH54,BH54)</f>
        <v>1</v>
      </c>
      <c r="BH54" s="36" t="str">
        <f t="shared" ref="BH54:BH74" si="39">CONCATENATE(BI54,"-",BJ54)</f>
        <v>KVDN-100</v>
      </c>
      <c r="BI54" s="36" t="s">
        <v>15</v>
      </c>
      <c r="BJ54" s="36">
        <v>100</v>
      </c>
      <c r="BK54" s="41" t="s">
        <v>728</v>
      </c>
      <c r="BL54" s="41" t="str">
        <f t="shared" ref="BL54:BL73" si="40">CONCATENATE(BH54,BK54)</f>
        <v>KVDN-100Сталь 45 с покрытием твёрдым хромом</v>
      </c>
      <c r="BM54" s="36" t="e">
        <f>VLOOKUP(BH54,#REF!,40,FALSE)</f>
        <v>#REF!</v>
      </c>
      <c r="BN54" s="36"/>
      <c r="BO54" s="36"/>
    </row>
    <row r="55" spans="2:67">
      <c r="B55" s="36"/>
      <c r="D55" s="36" t="str">
        <f>IF(B55="","",IFERROR(VLOOKUP(B55,изображения!A:B,2,FALSE),"добавьте на вкладку изображения"))</f>
        <v/>
      </c>
      <c r="E55" s="36"/>
      <c r="G55" s="36"/>
      <c r="H55" s="40">
        <f>COUNTA($K$2:K55)</f>
        <v>54</v>
      </c>
      <c r="I55" s="40" t="str">
        <f t="shared" si="0"/>
        <v>1-7</v>
      </c>
      <c r="J55" s="36">
        <f>COUNTIFS($L$2:L55,L55,$L$2:L55,L55)</f>
        <v>7</v>
      </c>
      <c r="K55" s="36" t="str">
        <f t="shared" si="38"/>
        <v>KVNG-125</v>
      </c>
      <c r="L55" s="36" t="s">
        <v>18</v>
      </c>
      <c r="M55" s="36">
        <v>125</v>
      </c>
      <c r="N55" s="36" t="e">
        <f>SUMIF(#REF!,K55,#REF!)</f>
        <v>#REF!</v>
      </c>
      <c r="O55" s="36">
        <f t="shared" si="11"/>
        <v>1</v>
      </c>
      <c r="P55" s="36">
        <f>COUNTIF($T$1:T55,T55)</f>
        <v>7</v>
      </c>
      <c r="Q55" s="36" t="str">
        <f t="shared" si="12"/>
        <v>7-KVFM-50</v>
      </c>
      <c r="R55" s="36" t="s">
        <v>59</v>
      </c>
      <c r="S55" s="36">
        <v>50</v>
      </c>
      <c r="T55" s="36" t="str">
        <f t="shared" si="3"/>
        <v>KVFM-50</v>
      </c>
      <c r="U55" s="36">
        <v>200</v>
      </c>
      <c r="V55" s="36" t="str">
        <f t="shared" si="4"/>
        <v>200</v>
      </c>
      <c r="W55" s="36"/>
      <c r="X55" s="36" t="s">
        <v>57</v>
      </c>
      <c r="Y55" s="36">
        <v>20</v>
      </c>
      <c r="Z55" s="36" t="str">
        <f t="shared" si="31"/>
        <v>KVDA-20</v>
      </c>
      <c r="AA55" s="36">
        <v>5</v>
      </c>
      <c r="AB55" s="36">
        <v>200</v>
      </c>
      <c r="AC55" s="36">
        <v>200</v>
      </c>
      <c r="AD55" s="36">
        <v>20</v>
      </c>
      <c r="AE55" s="36"/>
      <c r="AF55" s="36">
        <f>COUNTIFS(AG$2:AG55,AG55)</f>
        <v>2</v>
      </c>
      <c r="AG55" s="36" t="str">
        <f t="shared" si="32"/>
        <v>KVDN-100</v>
      </c>
      <c r="AH55" s="36" t="s">
        <v>15</v>
      </c>
      <c r="AI55" s="36">
        <v>100</v>
      </c>
      <c r="AJ55" s="37" t="s">
        <v>10</v>
      </c>
      <c r="AK55" s="36" t="str">
        <f t="shared" si="33"/>
        <v>KVDN-100Наружная</v>
      </c>
      <c r="AL55" s="36" t="e">
        <f>VLOOKUP(AG55,#REF!,40,FALSE)</f>
        <v>#REF!</v>
      </c>
      <c r="AM55" s="36"/>
      <c r="AN55" s="36"/>
      <c r="AO55" s="36"/>
      <c r="AP55" s="36"/>
      <c r="AQ55" s="36"/>
      <c r="AR55" s="36"/>
      <c r="AS55" s="36"/>
      <c r="AT55" s="36"/>
      <c r="AU55" s="36"/>
      <c r="AV55" s="36" t="str">
        <f t="shared" si="29"/>
        <v/>
      </c>
      <c r="AW55" s="36"/>
      <c r="AX55" s="36"/>
      <c r="AY55" s="36" t="s">
        <v>18</v>
      </c>
      <c r="AZ55" s="36">
        <v>125</v>
      </c>
      <c r="BA55" s="36" t="str">
        <f t="shared" si="36"/>
        <v>KVNG-125</v>
      </c>
      <c r="BB55" s="41" t="s">
        <v>727</v>
      </c>
      <c r="BC55" s="36" t="str">
        <f t="shared" si="37"/>
        <v>KVNG-125Воздушное регулируемое</v>
      </c>
      <c r="BD55" s="36"/>
      <c r="BE55" s="36"/>
      <c r="BF55" s="36"/>
      <c r="BG55" s="36">
        <f>COUNTIFS(BH$2:BH55,BH55,BH$2:BH55,BH55)</f>
        <v>2</v>
      </c>
      <c r="BH55" s="36" t="str">
        <f t="shared" si="39"/>
        <v>KVDN-100</v>
      </c>
      <c r="BI55" s="36" t="s">
        <v>15</v>
      </c>
      <c r="BJ55" s="36">
        <v>100</v>
      </c>
      <c r="BK55" s="41" t="s">
        <v>729</v>
      </c>
      <c r="BL55" s="41" t="str">
        <f t="shared" si="40"/>
        <v>KVDN-100Сталь нержавеющая AISI 304 с покрытием твёрдым хромом</v>
      </c>
      <c r="BM55" s="36" t="e">
        <f>VLOOKUP(BH55,#REF!,40,FALSE)</f>
        <v>#REF!</v>
      </c>
      <c r="BN55" s="36"/>
      <c r="BO55" s="36"/>
    </row>
    <row r="56" spans="2:67">
      <c r="B56" s="36"/>
      <c r="D56" s="36" t="str">
        <f>IF(B56="","",IFERROR(VLOOKUP(B56,изображения!A:B,2,FALSE),"добавьте на вкладку изображения"))</f>
        <v/>
      </c>
      <c r="E56" s="36"/>
      <c r="G56" s="36"/>
      <c r="H56" s="40">
        <f>COUNTA($K$2:K56)</f>
        <v>55</v>
      </c>
      <c r="I56" s="40" t="str">
        <f t="shared" si="0"/>
        <v>1-8</v>
      </c>
      <c r="J56" s="36">
        <f>COUNTIFS($L$2:L56,L56,$L$2:L56,L56)</f>
        <v>8</v>
      </c>
      <c r="K56" s="36" t="str">
        <f t="shared" si="38"/>
        <v>KVNG-160</v>
      </c>
      <c r="L56" s="36" t="s">
        <v>18</v>
      </c>
      <c r="M56" s="42">
        <v>160</v>
      </c>
      <c r="N56" s="36" t="e">
        <f>SUMIF(#REF!,K56,#REF!)</f>
        <v>#REF!</v>
      </c>
      <c r="O56" s="36">
        <f t="shared" si="11"/>
        <v>1</v>
      </c>
      <c r="P56" s="36">
        <f>COUNTIF($T$1:T56,T56)</f>
        <v>1</v>
      </c>
      <c r="Q56" s="36" t="str">
        <f t="shared" si="12"/>
        <v>1-KVFM-63</v>
      </c>
      <c r="R56" s="36" t="s">
        <v>59</v>
      </c>
      <c r="S56" s="36">
        <v>63</v>
      </c>
      <c r="T56" s="36" t="str">
        <f t="shared" si="3"/>
        <v>KVFM-63</v>
      </c>
      <c r="U56" s="36">
        <v>25</v>
      </c>
      <c r="V56" s="36" t="str">
        <f t="shared" si="4"/>
        <v>25,</v>
      </c>
      <c r="W56" s="36"/>
      <c r="X56" s="36" t="s">
        <v>57</v>
      </c>
      <c r="Y56" s="36">
        <v>25</v>
      </c>
      <c r="Z56" s="36" t="str">
        <f t="shared" si="31"/>
        <v>KVDA-25</v>
      </c>
      <c r="AA56" s="36">
        <v>5</v>
      </c>
      <c r="AB56" s="36">
        <v>200</v>
      </c>
      <c r="AC56" s="36">
        <v>200</v>
      </c>
      <c r="AD56" s="36">
        <v>20</v>
      </c>
      <c r="AE56" s="36"/>
      <c r="AF56" s="36">
        <f>COUNTIFS(AG$2:AG56,AG56)</f>
        <v>1</v>
      </c>
      <c r="AG56" s="36" t="str">
        <f t="shared" si="32"/>
        <v>KVFM-12</v>
      </c>
      <c r="AH56" s="36" t="s">
        <v>59</v>
      </c>
      <c r="AI56" s="36">
        <v>12</v>
      </c>
      <c r="AJ56" s="37" t="s">
        <v>676</v>
      </c>
      <c r="AK56" s="36" t="str">
        <f t="shared" si="33"/>
        <v>KVFM-12Скольжения</v>
      </c>
      <c r="AL56" s="36" t="e">
        <f>VLOOKUP(AG56,#REF!,40,FALSE)</f>
        <v>#REF!</v>
      </c>
      <c r="AM56" s="36"/>
      <c r="AN56" s="36"/>
      <c r="AO56" s="36"/>
      <c r="AP56" s="36"/>
      <c r="AQ56" s="36"/>
      <c r="AR56" s="36"/>
      <c r="AS56" s="36"/>
      <c r="AT56" s="36"/>
      <c r="AU56" s="36"/>
      <c r="AV56" s="36" t="str">
        <f t="shared" si="29"/>
        <v/>
      </c>
      <c r="AW56" s="36"/>
      <c r="AX56" s="36"/>
      <c r="AY56" s="36" t="s">
        <v>18</v>
      </c>
      <c r="AZ56" s="42">
        <v>160</v>
      </c>
      <c r="BA56" s="36" t="str">
        <f t="shared" si="36"/>
        <v>KVNG-160</v>
      </c>
      <c r="BB56" s="41" t="s">
        <v>727</v>
      </c>
      <c r="BC56" s="36" t="str">
        <f t="shared" si="37"/>
        <v>KVNG-160Воздушное регулируемое</v>
      </c>
      <c r="BD56" s="36"/>
      <c r="BE56" s="36"/>
      <c r="BF56" s="36"/>
      <c r="BG56" s="36">
        <f>COUNTIFS(BH$2:BH56,BH56,BH$2:BH56,BH56)</f>
        <v>1</v>
      </c>
      <c r="BH56" s="36" t="str">
        <f t="shared" si="39"/>
        <v>KVDN-125</v>
      </c>
      <c r="BI56" s="36" t="s">
        <v>15</v>
      </c>
      <c r="BJ56" s="36">
        <v>125</v>
      </c>
      <c r="BK56" s="41" t="s">
        <v>728</v>
      </c>
      <c r="BL56" s="41" t="str">
        <f t="shared" si="40"/>
        <v>KVDN-125Сталь 45 с покрытием твёрдым хромом</v>
      </c>
      <c r="BM56" s="36" t="e">
        <f>VLOOKUP(BH56,#REF!,40,FALSE)</f>
        <v>#REF!</v>
      </c>
      <c r="BN56" s="36"/>
      <c r="BO56" s="36"/>
    </row>
    <row r="57" spans="2:67">
      <c r="B57" s="36"/>
      <c r="D57" s="36" t="str">
        <f>IF(B57="","",IFERROR(VLOOKUP(B57,изображения!A:B,2,FALSE),"добавьте на вкладку изображения"))</f>
        <v/>
      </c>
      <c r="E57" s="36"/>
      <c r="G57" s="36"/>
      <c r="H57" s="40">
        <f>COUNTA($K$2:K57)</f>
        <v>56</v>
      </c>
      <c r="I57" s="40" t="str">
        <f t="shared" si="0"/>
        <v>1-9</v>
      </c>
      <c r="J57" s="36">
        <f>COUNTIFS($L$2:L57,L57,$L$2:L57,L57)</f>
        <v>9</v>
      </c>
      <c r="K57" s="36" t="str">
        <f t="shared" si="38"/>
        <v>KVNG-200</v>
      </c>
      <c r="L57" s="36" t="s">
        <v>18</v>
      </c>
      <c r="M57" s="36">
        <v>200</v>
      </c>
      <c r="N57" s="36" t="e">
        <f>SUMIF(#REF!,K57,#REF!)</f>
        <v>#REF!</v>
      </c>
      <c r="O57" s="36">
        <f t="shared" si="11"/>
        <v>1</v>
      </c>
      <c r="P57" s="36">
        <f>COUNTIF($T$1:T57,T57)</f>
        <v>2</v>
      </c>
      <c r="Q57" s="36" t="str">
        <f t="shared" si="12"/>
        <v>2-KVFM-63</v>
      </c>
      <c r="R57" s="36" t="s">
        <v>59</v>
      </c>
      <c r="S57" s="36">
        <v>63</v>
      </c>
      <c r="T57" s="36" t="str">
        <f t="shared" si="3"/>
        <v>KVFM-63</v>
      </c>
      <c r="U57" s="36">
        <v>50</v>
      </c>
      <c r="V57" s="36" t="str">
        <f t="shared" si="4"/>
        <v>50,</v>
      </c>
      <c r="W57" s="36"/>
      <c r="X57" s="36" t="s">
        <v>57</v>
      </c>
      <c r="Y57" s="36">
        <v>32</v>
      </c>
      <c r="Z57" s="36" t="str">
        <f t="shared" si="31"/>
        <v>KVDA-32</v>
      </c>
      <c r="AA57" s="36">
        <v>5</v>
      </c>
      <c r="AB57" s="36">
        <v>300</v>
      </c>
      <c r="AC57" s="36">
        <v>300</v>
      </c>
      <c r="AD57" s="36">
        <v>35</v>
      </c>
      <c r="AE57" s="36"/>
      <c r="AF57" s="36">
        <f>COUNTIFS(AG$2:AG57,AG57)</f>
        <v>1</v>
      </c>
      <c r="AG57" s="36" t="str">
        <f t="shared" si="32"/>
        <v>KVFM-16</v>
      </c>
      <c r="AH57" s="36" t="s">
        <v>59</v>
      </c>
      <c r="AI57" s="36">
        <v>16</v>
      </c>
      <c r="AJ57" s="37" t="s">
        <v>676</v>
      </c>
      <c r="AK57" s="36" t="str">
        <f t="shared" si="33"/>
        <v>KVFM-16Скольжения</v>
      </c>
      <c r="AL57" s="36" t="e">
        <f>VLOOKUP(AG57,#REF!,40,FALSE)</f>
        <v>#REF!</v>
      </c>
      <c r="AM57" s="36"/>
      <c r="AN57" s="36"/>
      <c r="AO57" s="36"/>
      <c r="AP57" s="36"/>
      <c r="AQ57" s="36"/>
      <c r="AR57" s="36"/>
      <c r="AS57" s="36"/>
      <c r="AT57" s="36"/>
      <c r="AU57" s="36"/>
      <c r="AV57" s="36" t="str">
        <f t="shared" si="29"/>
        <v/>
      </c>
      <c r="AW57" s="36"/>
      <c r="AX57" s="36"/>
      <c r="AY57" s="36" t="s">
        <v>18</v>
      </c>
      <c r="AZ57" s="36">
        <v>200</v>
      </c>
      <c r="BA57" s="36" t="str">
        <f t="shared" si="36"/>
        <v>KVNG-200</v>
      </c>
      <c r="BB57" s="41" t="s">
        <v>727</v>
      </c>
      <c r="BC57" s="36" t="str">
        <f t="shared" si="37"/>
        <v>KVNG-200Воздушное регулируемое</v>
      </c>
      <c r="BD57" s="36"/>
      <c r="BE57" s="36"/>
      <c r="BF57" s="36"/>
      <c r="BG57" s="36">
        <f>COUNTIFS(BH$2:BH57,BH57,BH$2:BH57,BH57)</f>
        <v>2</v>
      </c>
      <c r="BH57" s="36" t="str">
        <f t="shared" si="39"/>
        <v>KVDN-125</v>
      </c>
      <c r="BI57" s="36" t="s">
        <v>15</v>
      </c>
      <c r="BJ57" s="36">
        <v>125</v>
      </c>
      <c r="BK57" s="41" t="s">
        <v>729</v>
      </c>
      <c r="BL57" s="41" t="str">
        <f t="shared" si="40"/>
        <v>KVDN-125Сталь нержавеющая AISI 304 с покрытием твёрдым хромом</v>
      </c>
      <c r="BM57" s="36" t="e">
        <f>VLOOKUP(BH57,#REF!,40,FALSE)</f>
        <v>#REF!</v>
      </c>
      <c r="BN57" s="36"/>
      <c r="BO57" s="36"/>
    </row>
    <row r="58" spans="2:67">
      <c r="B58" s="36"/>
      <c r="D58" s="36" t="str">
        <f>IF(B58="","",IFERROR(VLOOKUP(B58,изображения!A:B,2,FALSE),"добавьте на вкладку изображения"))</f>
        <v/>
      </c>
      <c r="E58" s="36"/>
      <c r="G58" s="36"/>
      <c r="H58" s="40">
        <f>COUNTA($K$2:K58)</f>
        <v>57</v>
      </c>
      <c r="I58" s="40" t="str">
        <f t="shared" si="0"/>
        <v>1-10</v>
      </c>
      <c r="J58" s="36">
        <f>COUNTIFS($L$2:L58,L58,$L$2:L58,L58)</f>
        <v>10</v>
      </c>
      <c r="K58" s="36" t="str">
        <f t="shared" si="38"/>
        <v>KVNG-250</v>
      </c>
      <c r="L58" s="36" t="s">
        <v>18</v>
      </c>
      <c r="M58" s="36">
        <v>250</v>
      </c>
      <c r="N58" s="36" t="e">
        <f>SUMIF(#REF!,K58,#REF!)</f>
        <v>#REF!</v>
      </c>
      <c r="O58" s="36">
        <f t="shared" si="11"/>
        <v>1</v>
      </c>
      <c r="P58" s="36">
        <f>COUNTIF($T$1:T58,T58)</f>
        <v>3</v>
      </c>
      <c r="Q58" s="36" t="str">
        <f t="shared" si="12"/>
        <v>3-KVFM-63</v>
      </c>
      <c r="R58" s="36" t="s">
        <v>59</v>
      </c>
      <c r="S58" s="36">
        <v>63</v>
      </c>
      <c r="T58" s="36" t="str">
        <f t="shared" si="3"/>
        <v>KVFM-63</v>
      </c>
      <c r="U58" s="36">
        <v>80</v>
      </c>
      <c r="V58" s="36" t="str">
        <f t="shared" si="4"/>
        <v>80,</v>
      </c>
      <c r="W58" s="36"/>
      <c r="X58" s="36" t="s">
        <v>57</v>
      </c>
      <c r="Y58" s="36">
        <v>40</v>
      </c>
      <c r="Z58" s="36" t="str">
        <f t="shared" si="31"/>
        <v>KVDA-40</v>
      </c>
      <c r="AA58" s="36">
        <v>5</v>
      </c>
      <c r="AB58" s="36">
        <v>300</v>
      </c>
      <c r="AC58" s="36">
        <v>300</v>
      </c>
      <c r="AD58" s="36">
        <v>35</v>
      </c>
      <c r="AE58" s="36"/>
      <c r="AF58" s="36">
        <f>COUNTIFS(AG$2:AG58,AG58)</f>
        <v>1</v>
      </c>
      <c r="AG58" s="36" t="str">
        <f t="shared" si="32"/>
        <v>KVFM-20</v>
      </c>
      <c r="AH58" s="36" t="s">
        <v>59</v>
      </c>
      <c r="AI58" s="36">
        <v>20</v>
      </c>
      <c r="AJ58" s="37" t="s">
        <v>676</v>
      </c>
      <c r="AK58" s="36" t="str">
        <f t="shared" si="33"/>
        <v>KVFM-20Скольжения</v>
      </c>
      <c r="AL58" s="36" t="e">
        <f>VLOOKUP(AG58,#REF!,40,FALSE)</f>
        <v>#REF!</v>
      </c>
      <c r="AM58" s="36"/>
      <c r="AN58" s="36"/>
      <c r="AO58" s="36"/>
      <c r="AP58" s="36"/>
      <c r="AQ58" s="36"/>
      <c r="AR58" s="36"/>
      <c r="AS58" s="36"/>
      <c r="AT58" s="36"/>
      <c r="AU58" s="36"/>
      <c r="AV58" s="36" t="str">
        <f t="shared" si="29"/>
        <v/>
      </c>
      <c r="AW58" s="36"/>
      <c r="AX58" s="36"/>
      <c r="AY58" s="36" t="s">
        <v>18</v>
      </c>
      <c r="AZ58" s="36">
        <v>250</v>
      </c>
      <c r="BA58" s="36" t="str">
        <f t="shared" si="36"/>
        <v>KVNG-250</v>
      </c>
      <c r="BB58" s="41" t="s">
        <v>727</v>
      </c>
      <c r="BC58" s="36" t="str">
        <f t="shared" si="37"/>
        <v>KVNG-250Воздушное регулируемое</v>
      </c>
      <c r="BD58" s="36"/>
      <c r="BE58" s="36"/>
      <c r="BF58" s="36"/>
      <c r="BG58" s="36">
        <f>COUNTIFS(BH$2:BH58,BH58,BH$2:BH58,BH58)</f>
        <v>1</v>
      </c>
      <c r="BH58" s="36" t="str">
        <f t="shared" si="39"/>
        <v>KVFM-12</v>
      </c>
      <c r="BI58" s="36" t="s">
        <v>59</v>
      </c>
      <c r="BJ58" s="36">
        <v>12</v>
      </c>
      <c r="BK58" s="41" t="s">
        <v>728</v>
      </c>
      <c r="BL58" s="41" t="str">
        <f t="shared" si="40"/>
        <v>KVFM-12Сталь 45 с покрытием твёрдым хромом</v>
      </c>
      <c r="BM58" s="36" t="e">
        <f>VLOOKUP(BH58,#REF!,40,FALSE)</f>
        <v>#REF!</v>
      </c>
      <c r="BN58" s="36"/>
      <c r="BO58" s="36"/>
    </row>
    <row r="59" spans="2:67">
      <c r="B59" s="36"/>
      <c r="D59" s="36" t="str">
        <f>IF(B59="","",IFERROR(VLOOKUP(B59,изображения!A:B,2,FALSE),"добавьте на вкладку изображения"))</f>
        <v/>
      </c>
      <c r="E59" s="36"/>
      <c r="G59" s="36"/>
      <c r="H59" s="40">
        <f>COUNTA($K$2:K59)</f>
        <v>58</v>
      </c>
      <c r="I59" s="40" t="str">
        <f t="shared" si="0"/>
        <v>1-11</v>
      </c>
      <c r="J59" s="36">
        <f>COUNTIFS($L$2:L59,L59,$L$2:L59,L59)</f>
        <v>11</v>
      </c>
      <c r="K59" s="36" t="str">
        <f t="shared" si="38"/>
        <v>KVNG-320</v>
      </c>
      <c r="L59" s="36" t="s">
        <v>18</v>
      </c>
      <c r="M59" s="36">
        <v>320</v>
      </c>
      <c r="N59" s="36" t="e">
        <f>SUMIF(#REF!,K59,#REF!)</f>
        <v>#REF!</v>
      </c>
      <c r="O59" s="36">
        <f t="shared" si="11"/>
        <v>1</v>
      </c>
      <c r="P59" s="36">
        <f>COUNTIF($T$1:T59,T59)</f>
        <v>4</v>
      </c>
      <c r="Q59" s="36" t="str">
        <f t="shared" si="12"/>
        <v>4-KVFM-63</v>
      </c>
      <c r="R59" s="36" t="s">
        <v>59</v>
      </c>
      <c r="S59" s="36">
        <v>63</v>
      </c>
      <c r="T59" s="36" t="str">
        <f t="shared" si="3"/>
        <v>KVFM-63</v>
      </c>
      <c r="U59" s="36">
        <v>100</v>
      </c>
      <c r="V59" s="36" t="str">
        <f t="shared" si="4"/>
        <v>100,</v>
      </c>
      <c r="W59" s="36"/>
      <c r="X59" s="36" t="s">
        <v>57</v>
      </c>
      <c r="Y59" s="36">
        <v>50</v>
      </c>
      <c r="Z59" s="36" t="str">
        <f t="shared" si="31"/>
        <v>KVDA-50</v>
      </c>
      <c r="AA59" s="36">
        <v>5</v>
      </c>
      <c r="AB59" s="36">
        <v>300</v>
      </c>
      <c r="AC59" s="36">
        <v>300</v>
      </c>
      <c r="AD59" s="36">
        <v>70</v>
      </c>
      <c r="AE59" s="36"/>
      <c r="AF59" s="36">
        <f>COUNTIFS(AG$2:AG59,AG59)</f>
        <v>1</v>
      </c>
      <c r="AG59" s="36" t="str">
        <f t="shared" si="32"/>
        <v>KVFM-25</v>
      </c>
      <c r="AH59" s="36" t="s">
        <v>59</v>
      </c>
      <c r="AI59" s="36">
        <v>25</v>
      </c>
      <c r="AJ59" s="37" t="s">
        <v>676</v>
      </c>
      <c r="AK59" s="36" t="str">
        <f t="shared" si="33"/>
        <v>KVFM-25Скольжения</v>
      </c>
      <c r="AL59" s="36" t="e">
        <f>VLOOKUP(AG59,#REF!,40,FALSE)</f>
        <v>#REF!</v>
      </c>
      <c r="AM59" s="36"/>
      <c r="AN59" s="36"/>
      <c r="AO59" s="36"/>
      <c r="AP59" s="36"/>
      <c r="AQ59" s="36"/>
      <c r="AR59" s="36"/>
      <c r="AS59" s="36"/>
      <c r="AT59" s="36"/>
      <c r="AU59" s="36"/>
      <c r="AV59" s="36" t="str">
        <f t="shared" si="29"/>
        <v/>
      </c>
      <c r="AW59" s="36"/>
      <c r="AX59" s="36"/>
      <c r="AY59" s="36" t="s">
        <v>18</v>
      </c>
      <c r="AZ59" s="36">
        <v>320</v>
      </c>
      <c r="BA59" s="36" t="str">
        <f t="shared" si="36"/>
        <v>KVNG-320</v>
      </c>
      <c r="BB59" s="41" t="s">
        <v>727</v>
      </c>
      <c r="BC59" s="36" t="str">
        <f t="shared" si="37"/>
        <v>KVNG-320Воздушное регулируемое</v>
      </c>
      <c r="BD59" s="36"/>
      <c r="BE59" s="36"/>
      <c r="BF59" s="36"/>
      <c r="BG59" s="36">
        <f>COUNTIFS(BH$2:BH59,BH59,BH$2:BH59,BH59)</f>
        <v>2</v>
      </c>
      <c r="BH59" s="36" t="str">
        <f t="shared" si="39"/>
        <v>KVFM-12</v>
      </c>
      <c r="BI59" s="36" t="s">
        <v>59</v>
      </c>
      <c r="BJ59" s="36">
        <v>12</v>
      </c>
      <c r="BK59" s="41" t="s">
        <v>729</v>
      </c>
      <c r="BL59" s="41" t="str">
        <f t="shared" si="40"/>
        <v>KVFM-12Сталь нержавеющая AISI 304 с покрытием твёрдым хромом</v>
      </c>
      <c r="BM59" s="36" t="e">
        <f>VLOOKUP(BH59,#REF!,40,FALSE)</f>
        <v>#REF!</v>
      </c>
      <c r="BN59" s="36"/>
      <c r="BO59" s="36"/>
    </row>
    <row r="60" spans="2:67">
      <c r="B60" s="36"/>
      <c r="D60" s="36" t="str">
        <f>IF(B60="","",IFERROR(VLOOKUP(B60,изображения!A:B,2,FALSE),"добавьте на вкладку изображения"))</f>
        <v/>
      </c>
      <c r="E60" s="36"/>
      <c r="G60" s="36"/>
      <c r="H60" s="40">
        <f>COUNTA($K$2:K60)</f>
        <v>59</v>
      </c>
      <c r="I60" s="40" t="str">
        <f t="shared" si="0"/>
        <v>8-1</v>
      </c>
      <c r="J60" s="36">
        <f>COUNTIFS($L$2:L60,L60,$L$2:L60,L60)</f>
        <v>1</v>
      </c>
      <c r="K60" s="36" t="str">
        <f t="shared" si="38"/>
        <v>KVNU-8</v>
      </c>
      <c r="L60" s="36" t="s">
        <v>9</v>
      </c>
      <c r="M60" s="42">
        <v>8</v>
      </c>
      <c r="N60" s="36" t="e">
        <f>SUMIF(#REF!,K60,#REF!)</f>
        <v>#REF!</v>
      </c>
      <c r="O60" s="36">
        <f t="shared" si="11"/>
        <v>1</v>
      </c>
      <c r="P60" s="36">
        <f>COUNTIF($T$1:T60,T60)</f>
        <v>5</v>
      </c>
      <c r="Q60" s="36" t="str">
        <f t="shared" si="12"/>
        <v>5-KVFM-63</v>
      </c>
      <c r="R60" s="36" t="s">
        <v>59</v>
      </c>
      <c r="S60" s="36">
        <v>63</v>
      </c>
      <c r="T60" s="36" t="str">
        <f t="shared" si="3"/>
        <v>KVFM-63</v>
      </c>
      <c r="U60" s="36">
        <v>125</v>
      </c>
      <c r="V60" s="36" t="str">
        <f t="shared" si="4"/>
        <v>125,</v>
      </c>
      <c r="W60" s="36"/>
      <c r="X60" s="36" t="s">
        <v>57</v>
      </c>
      <c r="Y60" s="36">
        <v>63</v>
      </c>
      <c r="Z60" s="36" t="str">
        <f t="shared" si="31"/>
        <v>KVDA-63</v>
      </c>
      <c r="AA60" s="36">
        <v>5</v>
      </c>
      <c r="AB60" s="36">
        <v>300</v>
      </c>
      <c r="AC60" s="36">
        <v>300</v>
      </c>
      <c r="AD60" s="36">
        <v>70</v>
      </c>
      <c r="AE60" s="36"/>
      <c r="AF60" s="36">
        <f>COUNTIFS(AG$2:AG60,AG60)</f>
        <v>1</v>
      </c>
      <c r="AG60" s="36" t="str">
        <f t="shared" si="32"/>
        <v>KVFM-32</v>
      </c>
      <c r="AH60" s="36" t="s">
        <v>59</v>
      </c>
      <c r="AI60" s="36">
        <v>32</v>
      </c>
      <c r="AJ60" s="37" t="s">
        <v>676</v>
      </c>
      <c r="AK60" s="36" t="str">
        <f t="shared" si="33"/>
        <v>KVFM-32Скольжения</v>
      </c>
      <c r="AL60" s="36" t="e">
        <f>VLOOKUP(AG60,#REF!,40,FALSE)</f>
        <v>#REF!</v>
      </c>
      <c r="AM60" s="36"/>
      <c r="AN60" s="36"/>
      <c r="AO60" s="36"/>
      <c r="AP60" s="36"/>
      <c r="AQ60" s="36"/>
      <c r="AR60" s="36"/>
      <c r="AS60" s="36"/>
      <c r="AT60" s="36"/>
      <c r="AU60" s="36"/>
      <c r="AV60" s="36" t="str">
        <f t="shared" si="29"/>
        <v/>
      </c>
      <c r="AW60" s="36"/>
      <c r="AX60" s="36"/>
      <c r="AY60" s="36" t="s">
        <v>9</v>
      </c>
      <c r="AZ60" s="42">
        <v>8</v>
      </c>
      <c r="BA60" s="36" t="str">
        <f t="shared" si="36"/>
        <v>KVNU-8</v>
      </c>
      <c r="BB60" s="36" t="s">
        <v>726</v>
      </c>
      <c r="BC60" s="36" t="str">
        <f t="shared" si="37"/>
        <v>KVNU-8Упругое нерегулируемое</v>
      </c>
      <c r="BD60" s="36"/>
      <c r="BE60" s="36"/>
      <c r="BF60" s="36"/>
      <c r="BG60" s="36">
        <f>COUNTIFS(BH$2:BH60,BH60,BH$2:BH60,BH60)</f>
        <v>1</v>
      </c>
      <c r="BH60" s="36" t="str">
        <f t="shared" si="39"/>
        <v>KVFM-16</v>
      </c>
      <c r="BI60" s="36" t="s">
        <v>59</v>
      </c>
      <c r="BJ60" s="36">
        <v>16</v>
      </c>
      <c r="BK60" s="41" t="s">
        <v>728</v>
      </c>
      <c r="BL60" s="41" t="str">
        <f t="shared" si="40"/>
        <v>KVFM-16Сталь 45 с покрытием твёрдым хромом</v>
      </c>
      <c r="BM60" s="36" t="e">
        <f>VLOOKUP(BH60,#REF!,40,FALSE)</f>
        <v>#REF!</v>
      </c>
      <c r="BN60" s="36"/>
      <c r="BO60" s="36"/>
    </row>
    <row r="61" spans="2:67">
      <c r="B61" s="36"/>
      <c r="D61" s="36" t="str">
        <f>IF(B61="","",IFERROR(VLOOKUP(B61,изображения!A:B,2,FALSE),"добавьте на вкладку изображения"))</f>
        <v/>
      </c>
      <c r="E61" s="36"/>
      <c r="G61" s="36"/>
      <c r="H61" s="40">
        <f>COUNTA($K$2:K61)</f>
        <v>60</v>
      </c>
      <c r="I61" s="40" t="str">
        <f t="shared" si="0"/>
        <v>8-2</v>
      </c>
      <c r="J61" s="36">
        <f>COUNTIFS($L$2:L61,L61,$L$2:L61,L61)</f>
        <v>2</v>
      </c>
      <c r="K61" s="36" t="str">
        <f t="shared" si="38"/>
        <v>KVNU-10</v>
      </c>
      <c r="L61" s="36" t="s">
        <v>9</v>
      </c>
      <c r="M61" s="36">
        <v>10</v>
      </c>
      <c r="N61" s="36" t="e">
        <f>SUMIF(#REF!,K61,#REF!)</f>
        <v>#REF!</v>
      </c>
      <c r="O61" s="36">
        <f t="shared" si="11"/>
        <v>1</v>
      </c>
      <c r="P61" s="36">
        <f>COUNTIF($T$1:T61,T61)</f>
        <v>6</v>
      </c>
      <c r="Q61" s="36" t="str">
        <f t="shared" si="12"/>
        <v>6-KVFM-63</v>
      </c>
      <c r="R61" s="36" t="s">
        <v>59</v>
      </c>
      <c r="S61" s="36">
        <v>63</v>
      </c>
      <c r="T61" s="36" t="str">
        <f t="shared" si="3"/>
        <v>KVFM-63</v>
      </c>
      <c r="U61" s="36">
        <v>160</v>
      </c>
      <c r="V61" s="36" t="str">
        <f t="shared" si="4"/>
        <v>160,</v>
      </c>
      <c r="W61" s="36"/>
      <c r="X61" s="36" t="s">
        <v>57</v>
      </c>
      <c r="Y61" s="36">
        <v>80</v>
      </c>
      <c r="Z61" s="36" t="str">
        <f t="shared" si="31"/>
        <v>KVDA-80</v>
      </c>
      <c r="AA61" s="36">
        <v>5</v>
      </c>
      <c r="AB61" s="36">
        <v>400</v>
      </c>
      <c r="AC61" s="36">
        <v>400</v>
      </c>
      <c r="AD61" s="36">
        <v>70</v>
      </c>
      <c r="AE61" s="36"/>
      <c r="AF61" s="36">
        <f>COUNTIFS(AG$2:AG61,AG61)</f>
        <v>1</v>
      </c>
      <c r="AG61" s="36" t="str">
        <f t="shared" si="32"/>
        <v>KVFM-40</v>
      </c>
      <c r="AH61" s="36" t="s">
        <v>59</v>
      </c>
      <c r="AI61" s="36">
        <v>40</v>
      </c>
      <c r="AJ61" s="37" t="s">
        <v>676</v>
      </c>
      <c r="AK61" s="36" t="str">
        <f t="shared" si="33"/>
        <v>KVFM-40Скольжения</v>
      </c>
      <c r="AL61" s="36" t="e">
        <f>VLOOKUP(AG61,#REF!,40,FALSE)</f>
        <v>#REF!</v>
      </c>
      <c r="AM61" s="36"/>
      <c r="AN61" s="36"/>
      <c r="AO61" s="36"/>
      <c r="AP61" s="36"/>
      <c r="AQ61" s="36"/>
      <c r="AR61" s="36"/>
      <c r="AS61" s="36"/>
      <c r="AT61" s="36"/>
      <c r="AU61" s="36"/>
      <c r="AV61" s="36" t="str">
        <f t="shared" si="29"/>
        <v/>
      </c>
      <c r="AW61" s="36"/>
      <c r="AX61" s="36"/>
      <c r="AY61" s="36" t="s">
        <v>9</v>
      </c>
      <c r="AZ61" s="36">
        <v>10</v>
      </c>
      <c r="BA61" s="36" t="str">
        <f t="shared" si="36"/>
        <v>KVNU-10</v>
      </c>
      <c r="BB61" s="36" t="s">
        <v>726</v>
      </c>
      <c r="BC61" s="36" t="str">
        <f t="shared" si="37"/>
        <v>KVNU-10Упругое нерегулируемое</v>
      </c>
      <c r="BD61" s="36"/>
      <c r="BE61" s="36"/>
      <c r="BF61" s="36"/>
      <c r="BG61" s="36">
        <f>COUNTIFS(BH$2:BH61,BH61,BH$2:BH61,BH61)</f>
        <v>2</v>
      </c>
      <c r="BH61" s="36" t="str">
        <f t="shared" si="39"/>
        <v>KVFM-16</v>
      </c>
      <c r="BI61" s="36" t="s">
        <v>59</v>
      </c>
      <c r="BJ61" s="36">
        <v>16</v>
      </c>
      <c r="BK61" s="41" t="s">
        <v>729</v>
      </c>
      <c r="BL61" s="41" t="str">
        <f t="shared" si="40"/>
        <v>KVFM-16Сталь нержавеющая AISI 304 с покрытием твёрдым хромом</v>
      </c>
      <c r="BM61" s="36" t="e">
        <f>VLOOKUP(BH61,#REF!,40,FALSE)</f>
        <v>#REF!</v>
      </c>
      <c r="BN61" s="36"/>
      <c r="BO61" s="36"/>
    </row>
    <row r="62" spans="2:67">
      <c r="B62" s="36"/>
      <c r="D62" s="36" t="str">
        <f>IF(B62="","",IFERROR(VLOOKUP(B62,изображения!A:B,2,FALSE),"добавьте на вкладку изображения"))</f>
        <v/>
      </c>
      <c r="E62" s="36"/>
      <c r="G62" s="36"/>
      <c r="H62" s="40">
        <f>COUNTA($K$2:K62)</f>
        <v>61</v>
      </c>
      <c r="I62" s="40" t="str">
        <f t="shared" si="0"/>
        <v>8-3</v>
      </c>
      <c r="J62" s="36">
        <f>COUNTIFS($L$2:L62,L62,$L$2:L62,L62)</f>
        <v>3</v>
      </c>
      <c r="K62" s="36" t="str">
        <f t="shared" si="38"/>
        <v>KVNU-12</v>
      </c>
      <c r="L62" s="36" t="s">
        <v>9</v>
      </c>
      <c r="M62" s="36">
        <v>12</v>
      </c>
      <c r="N62" s="36" t="e">
        <f>SUMIF(#REF!,K62,#REF!)</f>
        <v>#REF!</v>
      </c>
      <c r="O62" s="36">
        <f t="shared" si="11"/>
        <v>1</v>
      </c>
      <c r="P62" s="36">
        <f>COUNTIF($T$1:T62,T62)</f>
        <v>7</v>
      </c>
      <c r="Q62" s="36" t="str">
        <f t="shared" si="12"/>
        <v>7-KVFM-63</v>
      </c>
      <c r="R62" s="36" t="s">
        <v>59</v>
      </c>
      <c r="S62" s="36">
        <v>63</v>
      </c>
      <c r="T62" s="36" t="str">
        <f t="shared" si="3"/>
        <v>KVFM-63</v>
      </c>
      <c r="U62" s="36">
        <v>200</v>
      </c>
      <c r="V62" s="36" t="str">
        <f t="shared" si="4"/>
        <v>200</v>
      </c>
      <c r="W62" s="36"/>
      <c r="X62" s="36" t="s">
        <v>57</v>
      </c>
      <c r="Y62" s="36">
        <v>100</v>
      </c>
      <c r="Z62" s="36" t="str">
        <f t="shared" si="31"/>
        <v>KVDA-100</v>
      </c>
      <c r="AA62" s="36">
        <v>5</v>
      </c>
      <c r="AB62" s="36">
        <v>400</v>
      </c>
      <c r="AC62" s="36">
        <v>400</v>
      </c>
      <c r="AD62" s="36">
        <v>70</v>
      </c>
      <c r="AE62" s="36"/>
      <c r="AF62" s="36">
        <f>COUNTIFS(AG$2:AG62,AG62)</f>
        <v>1</v>
      </c>
      <c r="AG62" s="36" t="str">
        <f t="shared" si="32"/>
        <v>KVFM-50</v>
      </c>
      <c r="AH62" s="36" t="s">
        <v>59</v>
      </c>
      <c r="AI62" s="36">
        <v>50</v>
      </c>
      <c r="AJ62" s="37" t="s">
        <v>676</v>
      </c>
      <c r="AK62" s="36" t="str">
        <f t="shared" si="33"/>
        <v>KVFM-50Скольжения</v>
      </c>
      <c r="AL62" s="36" t="e">
        <f>VLOOKUP(AG62,#REF!,40,FALSE)</f>
        <v>#REF!</v>
      </c>
      <c r="AM62" s="36"/>
      <c r="AN62" s="36"/>
      <c r="AO62" s="36"/>
      <c r="AP62" s="36"/>
      <c r="AQ62" s="36"/>
      <c r="AR62" s="36"/>
      <c r="AS62" s="36"/>
      <c r="AT62" s="36"/>
      <c r="AU62" s="36"/>
      <c r="AV62" s="36" t="str">
        <f t="shared" si="29"/>
        <v/>
      </c>
      <c r="AW62" s="36"/>
      <c r="AX62" s="36"/>
      <c r="AY62" s="36" t="s">
        <v>9</v>
      </c>
      <c r="AZ62" s="36">
        <v>12</v>
      </c>
      <c r="BA62" s="36" t="str">
        <f t="shared" si="36"/>
        <v>KVNU-12</v>
      </c>
      <c r="BB62" s="36" t="s">
        <v>726</v>
      </c>
      <c r="BC62" s="36" t="str">
        <f t="shared" si="37"/>
        <v>KVNU-12Упругое нерегулируемое</v>
      </c>
      <c r="BD62" s="36"/>
      <c r="BE62" s="36"/>
      <c r="BF62" s="36"/>
      <c r="BG62" s="36">
        <f>COUNTIFS(BH$2:BH62,BH62,BH$2:BH62,BH62)</f>
        <v>1</v>
      </c>
      <c r="BH62" s="36" t="str">
        <f t="shared" si="39"/>
        <v>KVFM-20</v>
      </c>
      <c r="BI62" s="36" t="s">
        <v>59</v>
      </c>
      <c r="BJ62" s="36">
        <v>20</v>
      </c>
      <c r="BK62" s="41" t="s">
        <v>728</v>
      </c>
      <c r="BL62" s="41" t="str">
        <f t="shared" si="40"/>
        <v>KVFM-20Сталь 45 с покрытием твёрдым хромом</v>
      </c>
      <c r="BM62" s="36" t="e">
        <f>VLOOKUP(BH62,#REF!,40,FALSE)</f>
        <v>#REF!</v>
      </c>
      <c r="BN62" s="36"/>
      <c r="BO62" s="36"/>
    </row>
    <row r="63" spans="2:67">
      <c r="B63" s="36"/>
      <c r="D63" s="36" t="str">
        <f>IF(B63="","",IFERROR(VLOOKUP(B63,изображения!A:B,2,FALSE),"добавьте на вкладку изображения"))</f>
        <v/>
      </c>
      <c r="E63" s="36"/>
      <c r="G63" s="36"/>
      <c r="H63" s="40">
        <f>COUNTA($K$2:K63)</f>
        <v>62</v>
      </c>
      <c r="I63" s="40" t="str">
        <f t="shared" si="0"/>
        <v>8-4</v>
      </c>
      <c r="J63" s="36">
        <f>COUNTIFS($L$2:L63,L63,$L$2:L63,L63)</f>
        <v>4</v>
      </c>
      <c r="K63" s="36" t="str">
        <f t="shared" si="38"/>
        <v>KVNU-16</v>
      </c>
      <c r="L63" s="36" t="s">
        <v>9</v>
      </c>
      <c r="M63" s="36">
        <v>16</v>
      </c>
      <c r="N63" s="36" t="e">
        <f>SUMIF(#REF!,K63,#REF!)</f>
        <v>#REF!</v>
      </c>
      <c r="O63" s="36">
        <f t="shared" si="11"/>
        <v>1</v>
      </c>
      <c r="P63" s="36">
        <f>COUNTIF($T$1:T63,T63)</f>
        <v>1</v>
      </c>
      <c r="Q63" s="36" t="str">
        <f t="shared" si="12"/>
        <v>1-KVNG-32</v>
      </c>
      <c r="R63" s="36" t="s">
        <v>18</v>
      </c>
      <c r="S63" s="36">
        <v>32</v>
      </c>
      <c r="T63" s="36" t="str">
        <f t="shared" si="3"/>
        <v>KVNG-32</v>
      </c>
      <c r="U63" s="36">
        <v>25</v>
      </c>
      <c r="V63" s="36" t="str">
        <f t="shared" si="4"/>
        <v>25,</v>
      </c>
      <c r="W63" s="36"/>
      <c r="X63" s="36" t="s">
        <v>9</v>
      </c>
      <c r="Y63" s="36">
        <v>8</v>
      </c>
      <c r="Z63" s="36" t="str">
        <f t="shared" si="31"/>
        <v>KVNU-8</v>
      </c>
      <c r="AA63" s="36">
        <v>5</v>
      </c>
      <c r="AB63" s="36">
        <v>100</v>
      </c>
      <c r="AC63" s="36">
        <v>100</v>
      </c>
      <c r="AD63" s="36">
        <v>10</v>
      </c>
      <c r="AE63" s="36"/>
      <c r="AF63" s="36">
        <f>COUNTIFS(AG$2:AG63,AG63)</f>
        <v>1</v>
      </c>
      <c r="AG63" s="36" t="str">
        <f t="shared" si="32"/>
        <v>KVFM-63</v>
      </c>
      <c r="AH63" s="36" t="s">
        <v>59</v>
      </c>
      <c r="AI63" s="36">
        <v>63</v>
      </c>
      <c r="AJ63" s="37" t="s">
        <v>676</v>
      </c>
      <c r="AK63" s="36" t="str">
        <f t="shared" si="33"/>
        <v>KVFM-63Скольжения</v>
      </c>
      <c r="AL63" s="36" t="e">
        <f>VLOOKUP(AG63,#REF!,40,FALSE)</f>
        <v>#REF!</v>
      </c>
      <c r="AM63" s="36"/>
      <c r="AN63" s="36"/>
      <c r="AO63" s="36"/>
      <c r="AP63" s="36"/>
      <c r="AQ63" s="36"/>
      <c r="AR63" s="36"/>
      <c r="AS63" s="36"/>
      <c r="AT63" s="36"/>
      <c r="AU63" s="36"/>
      <c r="AV63" s="36" t="str">
        <f t="shared" si="29"/>
        <v/>
      </c>
      <c r="AW63" s="36"/>
      <c r="AX63" s="36"/>
      <c r="AY63" s="36" t="s">
        <v>9</v>
      </c>
      <c r="AZ63" s="36">
        <v>16</v>
      </c>
      <c r="BA63" s="36" t="str">
        <f t="shared" si="36"/>
        <v>KVNU-16</v>
      </c>
      <c r="BB63" s="36" t="s">
        <v>727</v>
      </c>
      <c r="BC63" s="36" t="str">
        <f t="shared" si="37"/>
        <v>KVNU-16Воздушное регулируемое</v>
      </c>
      <c r="BD63" s="36"/>
      <c r="BE63" s="36"/>
      <c r="BF63" s="36"/>
      <c r="BG63" s="36">
        <f>COUNTIFS(BH$2:BH63,BH63,BH$2:BH63,BH63)</f>
        <v>2</v>
      </c>
      <c r="BH63" s="36" t="str">
        <f t="shared" si="39"/>
        <v>KVFM-20</v>
      </c>
      <c r="BI63" s="36" t="s">
        <v>59</v>
      </c>
      <c r="BJ63" s="36">
        <v>20</v>
      </c>
      <c r="BK63" s="41" t="s">
        <v>729</v>
      </c>
      <c r="BL63" s="41" t="str">
        <f t="shared" si="40"/>
        <v>KVFM-20Сталь нержавеющая AISI 304 с покрытием твёрдым хромом</v>
      </c>
      <c r="BM63" s="36" t="e">
        <f>VLOOKUP(BH63,#REF!,40,FALSE)</f>
        <v>#REF!</v>
      </c>
      <c r="BN63" s="36"/>
      <c r="BO63" s="36"/>
    </row>
    <row r="64" spans="2:67">
      <c r="B64" s="36"/>
      <c r="D64" s="36" t="str">
        <f>IF(B64="","",IFERROR(VLOOKUP(B64,изображения!A:B,2,FALSE),"добавьте на вкладку изображения"))</f>
        <v/>
      </c>
      <c r="E64" s="36"/>
      <c r="G64" s="36"/>
      <c r="H64" s="40">
        <f>COUNTA($K$2:K64)</f>
        <v>63</v>
      </c>
      <c r="I64" s="40" t="str">
        <f t="shared" si="0"/>
        <v>8-5</v>
      </c>
      <c r="J64" s="36">
        <f>COUNTIFS($L$2:L64,L64,$L$2:L64,L64)</f>
        <v>5</v>
      </c>
      <c r="K64" s="36" t="str">
        <f t="shared" si="38"/>
        <v>KVNU-20</v>
      </c>
      <c r="L64" s="36" t="s">
        <v>9</v>
      </c>
      <c r="M64" s="36">
        <v>20</v>
      </c>
      <c r="N64" s="36" t="e">
        <f>SUMIF(#REF!,K64,#REF!)</f>
        <v>#REF!</v>
      </c>
      <c r="O64" s="36">
        <f t="shared" si="11"/>
        <v>1</v>
      </c>
      <c r="P64" s="36">
        <f>COUNTIF($T$1:T64,T64)</f>
        <v>2</v>
      </c>
      <c r="Q64" s="36" t="str">
        <f t="shared" si="12"/>
        <v>2-KVNG-32</v>
      </c>
      <c r="R64" s="36" t="s">
        <v>18</v>
      </c>
      <c r="S64" s="36">
        <v>32</v>
      </c>
      <c r="T64" s="36" t="str">
        <f t="shared" si="3"/>
        <v>KVNG-32</v>
      </c>
      <c r="U64" s="36">
        <v>40</v>
      </c>
      <c r="V64" s="36" t="str">
        <f t="shared" si="4"/>
        <v>40,</v>
      </c>
      <c r="W64" s="36"/>
      <c r="X64" s="36" t="s">
        <v>9</v>
      </c>
      <c r="Y64" s="36">
        <v>10</v>
      </c>
      <c r="Z64" s="36" t="str">
        <f t="shared" si="31"/>
        <v>KVNU-10</v>
      </c>
      <c r="AA64" s="36">
        <v>5</v>
      </c>
      <c r="AB64" s="36">
        <v>100</v>
      </c>
      <c r="AC64" s="36">
        <v>100</v>
      </c>
      <c r="AD64" s="36">
        <v>10</v>
      </c>
      <c r="AE64" s="36"/>
      <c r="AF64" s="36">
        <f>COUNTIFS(AG$2:AG64,AG64)</f>
        <v>1</v>
      </c>
      <c r="AG64" s="36" t="str">
        <f t="shared" si="32"/>
        <v>KVMAL-16</v>
      </c>
      <c r="AH64" s="36" t="s">
        <v>17</v>
      </c>
      <c r="AI64" s="36">
        <v>16</v>
      </c>
      <c r="AJ64" s="37" t="s">
        <v>10</v>
      </c>
      <c r="AK64" s="36" t="str">
        <f t="shared" si="33"/>
        <v>KVMAL-16Наружная</v>
      </c>
      <c r="AL64" s="36" t="e">
        <f>VLOOKUP(AG64,#REF!,40,FALSE)</f>
        <v>#REF!</v>
      </c>
      <c r="AM64" s="36"/>
      <c r="AN64" s="36"/>
      <c r="AO64" s="36"/>
      <c r="AP64" s="36"/>
      <c r="AQ64" s="36"/>
      <c r="AR64" s="36"/>
      <c r="AS64" s="36"/>
      <c r="AT64" s="36"/>
      <c r="AU64" s="36"/>
      <c r="AV64" s="36" t="str">
        <f t="shared" si="29"/>
        <v/>
      </c>
      <c r="AW64" s="36"/>
      <c r="AX64" s="36"/>
      <c r="AY64" s="36" t="s">
        <v>9</v>
      </c>
      <c r="AZ64" s="36">
        <v>16</v>
      </c>
      <c r="BA64" s="36" t="str">
        <f t="shared" si="36"/>
        <v>KVNU-16</v>
      </c>
      <c r="BB64" s="36" t="s">
        <v>726</v>
      </c>
      <c r="BC64" s="36" t="str">
        <f t="shared" si="37"/>
        <v>KVNU-16Упругое нерегулируемое</v>
      </c>
      <c r="BD64" s="36"/>
      <c r="BE64" s="36"/>
      <c r="BF64" s="36"/>
      <c r="BG64" s="36">
        <f>COUNTIFS(BH$2:BH64,BH64,BH$2:BH64,BH64)</f>
        <v>1</v>
      </c>
      <c r="BH64" s="36" t="str">
        <f t="shared" si="39"/>
        <v>KVFM-25</v>
      </c>
      <c r="BI64" s="36" t="s">
        <v>59</v>
      </c>
      <c r="BJ64" s="36">
        <v>25</v>
      </c>
      <c r="BK64" s="41" t="s">
        <v>728</v>
      </c>
      <c r="BL64" s="41" t="str">
        <f t="shared" si="40"/>
        <v>KVFM-25Сталь 45 с покрытием твёрдым хромом</v>
      </c>
      <c r="BM64" s="36" t="e">
        <f>VLOOKUP(BH64,#REF!,40,FALSE)</f>
        <v>#REF!</v>
      </c>
      <c r="BN64" s="36"/>
      <c r="BO64" s="36"/>
    </row>
    <row r="65" spans="2:67">
      <c r="B65" s="36"/>
      <c r="D65" s="36" t="str">
        <f>IF(B65="","",IFERROR(VLOOKUP(B65,изображения!A:B,2,FALSE),"добавьте на вкладку изображения"))</f>
        <v/>
      </c>
      <c r="E65" s="36"/>
      <c r="G65" s="36"/>
      <c r="H65" s="40">
        <f>COUNTA($K$2:K65)</f>
        <v>64</v>
      </c>
      <c r="I65" s="40" t="str">
        <f t="shared" si="0"/>
        <v>8-6</v>
      </c>
      <c r="J65" s="36">
        <f>COUNTIFS($L$2:L65,L65,$L$2:L65,L65)</f>
        <v>6</v>
      </c>
      <c r="K65" s="36" t="str">
        <f t="shared" si="38"/>
        <v>KVNU-25</v>
      </c>
      <c r="L65" s="36" t="s">
        <v>9</v>
      </c>
      <c r="M65" s="36">
        <v>25</v>
      </c>
      <c r="N65" s="36" t="e">
        <f>SUMIF(#REF!,K65,#REF!)</f>
        <v>#REF!</v>
      </c>
      <c r="O65" s="36">
        <f t="shared" si="11"/>
        <v>1</v>
      </c>
      <c r="P65" s="36">
        <f>COUNTIF($T$1:T65,T65)</f>
        <v>3</v>
      </c>
      <c r="Q65" s="36" t="str">
        <f t="shared" si="12"/>
        <v>3-KVNG-32</v>
      </c>
      <c r="R65" s="36" t="s">
        <v>18</v>
      </c>
      <c r="S65" s="36">
        <v>32</v>
      </c>
      <c r="T65" s="36" t="str">
        <f t="shared" si="3"/>
        <v>KVNG-32</v>
      </c>
      <c r="U65" s="36">
        <v>50</v>
      </c>
      <c r="V65" s="36" t="str">
        <f t="shared" si="4"/>
        <v>50,</v>
      </c>
      <c r="W65" s="36"/>
      <c r="X65" s="36" t="s">
        <v>9</v>
      </c>
      <c r="Y65" s="36">
        <v>12</v>
      </c>
      <c r="Z65" s="36" t="str">
        <f t="shared" si="31"/>
        <v>KVNU-12</v>
      </c>
      <c r="AA65" s="36">
        <v>5</v>
      </c>
      <c r="AB65" s="36">
        <v>200</v>
      </c>
      <c r="AC65" s="36">
        <v>100</v>
      </c>
      <c r="AD65" s="36">
        <v>10</v>
      </c>
      <c r="AE65" s="36"/>
      <c r="AF65" s="36">
        <f>COUNTIFS(AG$2:AG65,AG65)</f>
        <v>1</v>
      </c>
      <c r="AG65" s="36" t="str">
        <f t="shared" si="32"/>
        <v>KVMAL-20</v>
      </c>
      <c r="AH65" s="36" t="s">
        <v>17</v>
      </c>
      <c r="AI65" s="36">
        <v>20</v>
      </c>
      <c r="AJ65" s="37" t="s">
        <v>10</v>
      </c>
      <c r="AK65" s="36" t="str">
        <f t="shared" si="33"/>
        <v>KVMAL-20Наружная</v>
      </c>
      <c r="AL65" s="36" t="e">
        <f>VLOOKUP(AG65,#REF!,40,FALSE)</f>
        <v>#REF!</v>
      </c>
      <c r="AM65" s="36"/>
      <c r="AN65" s="36"/>
      <c r="AO65" s="36"/>
      <c r="AP65" s="36"/>
      <c r="AQ65" s="36"/>
      <c r="AR65" s="36"/>
      <c r="AS65" s="36"/>
      <c r="AT65" s="36"/>
      <c r="AU65" s="36"/>
      <c r="AV65" s="36" t="str">
        <f t="shared" si="29"/>
        <v/>
      </c>
      <c r="AW65" s="36"/>
      <c r="AX65" s="36"/>
      <c r="AY65" s="36" t="s">
        <v>9</v>
      </c>
      <c r="AZ65" s="36">
        <v>20</v>
      </c>
      <c r="BA65" s="36" t="str">
        <f t="shared" si="36"/>
        <v>KVNU-20</v>
      </c>
      <c r="BB65" s="36" t="s">
        <v>727</v>
      </c>
      <c r="BC65" s="36" t="str">
        <f t="shared" si="37"/>
        <v>KVNU-20Воздушное регулируемое</v>
      </c>
      <c r="BD65" s="36"/>
      <c r="BE65" s="36"/>
      <c r="BF65" s="36"/>
      <c r="BG65" s="36">
        <f>COUNTIFS(BH$2:BH65,BH65,BH$2:BH65,BH65)</f>
        <v>2</v>
      </c>
      <c r="BH65" s="36" t="str">
        <f t="shared" si="39"/>
        <v>KVFM-25</v>
      </c>
      <c r="BI65" s="36" t="s">
        <v>59</v>
      </c>
      <c r="BJ65" s="36">
        <v>25</v>
      </c>
      <c r="BK65" s="41" t="s">
        <v>729</v>
      </c>
      <c r="BL65" s="41" t="str">
        <f t="shared" si="40"/>
        <v>KVFM-25Сталь нержавеющая AISI 304 с покрытием твёрдым хромом</v>
      </c>
      <c r="BM65" s="36" t="e">
        <f>VLOOKUP(BH65,#REF!,40,FALSE)</f>
        <v>#REF!</v>
      </c>
      <c r="BN65" s="36"/>
      <c r="BO65" s="36"/>
    </row>
    <row r="66" spans="2:67">
      <c r="B66" s="36"/>
      <c r="D66" s="36" t="str">
        <f>IF(B66="","",IFERROR(VLOOKUP(B66,изображения!A:B,2,FALSE),"добавьте на вкладку изображения"))</f>
        <v/>
      </c>
      <c r="E66" s="36"/>
      <c r="G66" s="36"/>
      <c r="H66" s="40">
        <f>COUNTA($K$2:K66)</f>
        <v>65</v>
      </c>
      <c r="I66" s="40" t="str">
        <f t="shared" ref="I66:I103" si="41">CONCATENATE(VLOOKUP(L66,B:C,2,FALSE),"-",J66)</f>
        <v>8-7</v>
      </c>
      <c r="J66" s="36">
        <f>COUNTIFS($L$2:L66,L66,$L$2:L66,L66)</f>
        <v>7</v>
      </c>
      <c r="K66" s="36" t="str">
        <f t="shared" si="38"/>
        <v>KVNU-32</v>
      </c>
      <c r="L66" s="36" t="s">
        <v>9</v>
      </c>
      <c r="M66" s="36">
        <v>32</v>
      </c>
      <c r="N66" s="36" t="e">
        <f>SUMIF(#REF!,K66,#REF!)</f>
        <v>#REF!</v>
      </c>
      <c r="O66" s="36">
        <f t="shared" si="11"/>
        <v>1</v>
      </c>
      <c r="P66" s="36">
        <f>COUNTIF($T$1:T66,T66)</f>
        <v>4</v>
      </c>
      <c r="Q66" s="36" t="str">
        <f t="shared" si="12"/>
        <v>4-KVNG-32</v>
      </c>
      <c r="R66" s="36" t="s">
        <v>18</v>
      </c>
      <c r="S66" s="36">
        <v>32</v>
      </c>
      <c r="T66" s="36" t="str">
        <f t="shared" ref="T66:T80" si="42">CONCATENATE(R66,IF(S66=0,"","-"),S66)</f>
        <v>KVNG-32</v>
      </c>
      <c r="U66" s="36">
        <v>80</v>
      </c>
      <c r="V66" s="36" t="str">
        <f t="shared" ref="V66:V129" si="43">CONCATENATE(U66,IF(P66=COUNTIF(T:T,T66),"",","))</f>
        <v>80,</v>
      </c>
      <c r="W66" s="36"/>
      <c r="X66" s="36" t="s">
        <v>9</v>
      </c>
      <c r="Y66" s="36">
        <v>16</v>
      </c>
      <c r="Z66" s="36" t="str">
        <f t="shared" si="31"/>
        <v>KVNU-16</v>
      </c>
      <c r="AA66" s="36">
        <v>5</v>
      </c>
      <c r="AB66" s="36">
        <v>200</v>
      </c>
      <c r="AC66" s="36">
        <v>100</v>
      </c>
      <c r="AD66" s="36">
        <v>10</v>
      </c>
      <c r="AE66" s="36"/>
      <c r="AF66" s="36">
        <f>COUNTIFS(AG$2:AG66,AG66)</f>
        <v>2</v>
      </c>
      <c r="AG66" s="36" t="str">
        <f t="shared" si="32"/>
        <v>KVMAL-20</v>
      </c>
      <c r="AH66" s="36" t="s">
        <v>17</v>
      </c>
      <c r="AI66" s="36">
        <v>20</v>
      </c>
      <c r="AJ66" s="37" t="s">
        <v>16</v>
      </c>
      <c r="AK66" s="36" t="str">
        <f t="shared" si="33"/>
        <v>KVMAL-20Внутренняя</v>
      </c>
      <c r="AL66" s="36" t="e">
        <f>VLOOKUP(AG66,#REF!,40,FALSE)</f>
        <v>#REF!</v>
      </c>
      <c r="AM66" s="36"/>
      <c r="AN66" s="36"/>
      <c r="AO66" s="36"/>
      <c r="AP66" s="36"/>
      <c r="AQ66" s="36"/>
      <c r="AR66" s="36"/>
      <c r="AS66" s="36"/>
      <c r="AT66" s="36"/>
      <c r="AU66" s="36"/>
      <c r="AV66" s="36" t="str">
        <f t="shared" si="29"/>
        <v/>
      </c>
      <c r="AW66" s="36"/>
      <c r="AX66" s="36"/>
      <c r="AY66" s="36" t="s">
        <v>9</v>
      </c>
      <c r="AZ66" s="36">
        <v>20</v>
      </c>
      <c r="BA66" s="36" t="str">
        <f t="shared" si="36"/>
        <v>KVNU-20</v>
      </c>
      <c r="BB66" s="36" t="s">
        <v>726</v>
      </c>
      <c r="BC66" s="36" t="str">
        <f t="shared" si="37"/>
        <v>KVNU-20Упругое нерегулируемое</v>
      </c>
      <c r="BD66" s="36"/>
      <c r="BE66" s="36"/>
      <c r="BF66" s="36"/>
      <c r="BG66" s="36">
        <f>COUNTIFS(BH$2:BH66,BH66,BH$2:BH66,BH66)</f>
        <v>1</v>
      </c>
      <c r="BH66" s="36" t="str">
        <f t="shared" si="39"/>
        <v>KVFM-32</v>
      </c>
      <c r="BI66" s="36" t="s">
        <v>59</v>
      </c>
      <c r="BJ66" s="36">
        <v>32</v>
      </c>
      <c r="BK66" s="41" t="s">
        <v>728</v>
      </c>
      <c r="BL66" s="41" t="str">
        <f t="shared" si="40"/>
        <v>KVFM-32Сталь 45 с покрытием твёрдым хромом</v>
      </c>
      <c r="BM66" s="36" t="e">
        <f>VLOOKUP(BH66,#REF!,40,FALSE)</f>
        <v>#REF!</v>
      </c>
      <c r="BN66" s="36"/>
      <c r="BO66" s="36"/>
    </row>
    <row r="67" spans="2:67">
      <c r="B67" s="36"/>
      <c r="D67" s="36" t="str">
        <f>IF(B67="","",IFERROR(VLOOKUP(B67,изображения!A:B,2,FALSE),"добавьте на вкладку изображения"))</f>
        <v/>
      </c>
      <c r="E67" s="36"/>
      <c r="G67" s="36"/>
      <c r="H67" s="40">
        <f>COUNTA($K$2:K67)</f>
        <v>66</v>
      </c>
      <c r="I67" s="40" t="str">
        <f t="shared" si="41"/>
        <v>8-8</v>
      </c>
      <c r="J67" s="36">
        <f>COUNTIFS($L$2:L67,L67,$L$2:L67,L67)</f>
        <v>8</v>
      </c>
      <c r="K67" s="36" t="str">
        <f t="shared" si="38"/>
        <v>KVNU-40</v>
      </c>
      <c r="L67" s="36" t="s">
        <v>9</v>
      </c>
      <c r="M67" s="36">
        <v>40</v>
      </c>
      <c r="N67" s="36" t="e">
        <f>SUMIF(#REF!,K67,#REF!)</f>
        <v>#REF!</v>
      </c>
      <c r="O67" s="36">
        <f t="shared" ref="O67:O130" si="44">COUNTIF(Z:Z,K67)</f>
        <v>1</v>
      </c>
      <c r="P67" s="36">
        <f>COUNTIF($T$1:T67,T67)</f>
        <v>5</v>
      </c>
      <c r="Q67" s="36" t="str">
        <f t="shared" ref="Q67:Q130" si="45">CONCATENATE(P67,"-",T67)</f>
        <v>5-KVNG-32</v>
      </c>
      <c r="R67" s="36" t="s">
        <v>18</v>
      </c>
      <c r="S67" s="36">
        <v>32</v>
      </c>
      <c r="T67" s="36" t="str">
        <f t="shared" si="42"/>
        <v>KVNG-32</v>
      </c>
      <c r="U67" s="36">
        <v>100</v>
      </c>
      <c r="V67" s="36" t="str">
        <f t="shared" si="43"/>
        <v>100,</v>
      </c>
      <c r="W67" s="36"/>
      <c r="X67" s="36" t="s">
        <v>9</v>
      </c>
      <c r="Y67" s="36">
        <v>20</v>
      </c>
      <c r="Z67" s="36" t="str">
        <f t="shared" ref="Z67:Z98" si="46">CONCATENATE(X67,"-",Y67)</f>
        <v>KVNU-20</v>
      </c>
      <c r="AA67" s="36">
        <v>5</v>
      </c>
      <c r="AB67" s="36">
        <v>320</v>
      </c>
      <c r="AC67" s="36">
        <v>200</v>
      </c>
      <c r="AD67" s="36">
        <v>20</v>
      </c>
      <c r="AE67" s="36"/>
      <c r="AF67" s="36">
        <f>COUNTIFS(AG$2:AG67,AG67)</f>
        <v>1</v>
      </c>
      <c r="AG67" s="36" t="str">
        <f t="shared" si="32"/>
        <v>KVMAL-25</v>
      </c>
      <c r="AH67" s="36" t="s">
        <v>17</v>
      </c>
      <c r="AI67" s="36">
        <v>25</v>
      </c>
      <c r="AJ67" s="37" t="s">
        <v>10</v>
      </c>
      <c r="AK67" s="36" t="str">
        <f t="shared" si="33"/>
        <v>KVMAL-25Наружная</v>
      </c>
      <c r="AL67" s="36" t="e">
        <f>VLOOKUP(AG67,#REF!,40,FALSE)</f>
        <v>#REF!</v>
      </c>
      <c r="AM67" s="36"/>
      <c r="AN67" s="36"/>
      <c r="AO67" s="36"/>
      <c r="AP67" s="36"/>
      <c r="AQ67" s="36"/>
      <c r="AR67" s="36"/>
      <c r="AS67" s="36"/>
      <c r="AT67" s="36"/>
      <c r="AU67" s="36"/>
      <c r="AV67" s="36" t="str">
        <f t="shared" si="29"/>
        <v/>
      </c>
      <c r="AW67" s="36"/>
      <c r="AX67" s="36"/>
      <c r="AY67" s="36" t="s">
        <v>9</v>
      </c>
      <c r="AZ67" s="36">
        <v>25</v>
      </c>
      <c r="BA67" s="36" t="str">
        <f t="shared" si="36"/>
        <v>KVNU-25</v>
      </c>
      <c r="BB67" s="36" t="s">
        <v>727</v>
      </c>
      <c r="BC67" s="36" t="str">
        <f t="shared" si="37"/>
        <v>KVNU-25Воздушное регулируемое</v>
      </c>
      <c r="BD67" s="36"/>
      <c r="BE67" s="36"/>
      <c r="BF67" s="36"/>
      <c r="BG67" s="36">
        <f>COUNTIFS(BH$2:BH67,BH67,BH$2:BH67,BH67)</f>
        <v>2</v>
      </c>
      <c r="BH67" s="36" t="str">
        <f t="shared" si="39"/>
        <v>KVFM-32</v>
      </c>
      <c r="BI67" s="36" t="s">
        <v>59</v>
      </c>
      <c r="BJ67" s="36">
        <v>32</v>
      </c>
      <c r="BK67" s="41" t="s">
        <v>729</v>
      </c>
      <c r="BL67" s="41" t="str">
        <f t="shared" si="40"/>
        <v>KVFM-32Сталь нержавеющая AISI 304 с покрытием твёрдым хромом</v>
      </c>
      <c r="BM67" s="36" t="e">
        <f>VLOOKUP(BH67,#REF!,40,FALSE)</f>
        <v>#REF!</v>
      </c>
      <c r="BN67" s="36"/>
      <c r="BO67" s="36"/>
    </row>
    <row r="68" spans="2:67">
      <c r="B68" s="36"/>
      <c r="D68" s="36" t="str">
        <f>IF(B68="","",IFERROR(VLOOKUP(B68,изображения!A:B,2,FALSE),"добавьте на вкладку изображения"))</f>
        <v/>
      </c>
      <c r="E68" s="36"/>
      <c r="G68" s="36"/>
      <c r="H68" s="40">
        <f>COUNTA($K$2:K68)</f>
        <v>67</v>
      </c>
      <c r="I68" s="40" t="str">
        <f t="shared" si="41"/>
        <v>8-9</v>
      </c>
      <c r="J68" s="36">
        <f>COUNTIFS($L$2:L68,L68,$L$2:L68,L68)</f>
        <v>9</v>
      </c>
      <c r="K68" s="36" t="str">
        <f t="shared" si="38"/>
        <v>KVNU-50</v>
      </c>
      <c r="L68" s="36" t="s">
        <v>9</v>
      </c>
      <c r="M68" s="36">
        <v>50</v>
      </c>
      <c r="N68" s="36" t="e">
        <f>SUMIF(#REF!,K68,#REF!)</f>
        <v>#REF!</v>
      </c>
      <c r="O68" s="36">
        <f t="shared" si="44"/>
        <v>1</v>
      </c>
      <c r="P68" s="36">
        <f>COUNTIF($T$1:T68,T68)</f>
        <v>6</v>
      </c>
      <c r="Q68" s="36" t="str">
        <f t="shared" si="45"/>
        <v>6-KVNG-32</v>
      </c>
      <c r="R68" s="36" t="s">
        <v>18</v>
      </c>
      <c r="S68" s="36">
        <v>32</v>
      </c>
      <c r="T68" s="36" t="str">
        <f t="shared" si="42"/>
        <v>KVNG-32</v>
      </c>
      <c r="U68" s="36">
        <v>120</v>
      </c>
      <c r="V68" s="36" t="str">
        <f t="shared" si="43"/>
        <v>120,</v>
      </c>
      <c r="W68" s="36"/>
      <c r="X68" s="36" t="s">
        <v>9</v>
      </c>
      <c r="Y68" s="36">
        <v>25</v>
      </c>
      <c r="Z68" s="36" t="str">
        <f t="shared" si="46"/>
        <v>KVNU-25</v>
      </c>
      <c r="AA68" s="36">
        <v>5</v>
      </c>
      <c r="AB68" s="36">
        <v>500</v>
      </c>
      <c r="AC68" s="36">
        <v>200</v>
      </c>
      <c r="AD68" s="36">
        <v>20</v>
      </c>
      <c r="AE68" s="36"/>
      <c r="AF68" s="36">
        <f>COUNTIFS(AG$2:AG68,AG68)</f>
        <v>2</v>
      </c>
      <c r="AG68" s="36" t="str">
        <f t="shared" si="32"/>
        <v>KVMAL-25</v>
      </c>
      <c r="AH68" s="36" t="s">
        <v>17</v>
      </c>
      <c r="AI68" s="36">
        <v>25</v>
      </c>
      <c r="AJ68" s="37" t="s">
        <v>16</v>
      </c>
      <c r="AK68" s="36" t="str">
        <f t="shared" ref="AK68:AK108" si="47">CONCATENATE(AG68,,AJ68)</f>
        <v>KVMAL-25Внутренняя</v>
      </c>
      <c r="AL68" s="36" t="e">
        <f>VLOOKUP(AG68,#REF!,40,FALSE)</f>
        <v>#REF!</v>
      </c>
      <c r="AM68" s="36"/>
      <c r="AN68" s="36"/>
      <c r="AO68" s="36"/>
      <c r="AP68" s="36"/>
      <c r="AQ68" s="36"/>
      <c r="AR68" s="36"/>
      <c r="AS68" s="36"/>
      <c r="AT68" s="36"/>
      <c r="AU68" s="36"/>
      <c r="AV68" s="36" t="str">
        <f t="shared" si="29"/>
        <v/>
      </c>
      <c r="AW68" s="36"/>
      <c r="AX68" s="36"/>
      <c r="AY68" s="36" t="s">
        <v>9</v>
      </c>
      <c r="AZ68" s="36">
        <v>25</v>
      </c>
      <c r="BA68" s="36" t="str">
        <f t="shared" si="36"/>
        <v>KVNU-25</v>
      </c>
      <c r="BB68" s="36" t="s">
        <v>726</v>
      </c>
      <c r="BC68" s="36" t="str">
        <f t="shared" si="37"/>
        <v>KVNU-25Упругое нерегулируемое</v>
      </c>
      <c r="BD68" s="36"/>
      <c r="BE68" s="36"/>
      <c r="BF68" s="36"/>
      <c r="BG68" s="36">
        <f>COUNTIFS(BH$2:BH68,BH68,BH$2:BH68,BH68)</f>
        <v>1</v>
      </c>
      <c r="BH68" s="36" t="str">
        <f t="shared" si="39"/>
        <v>KVFM-40</v>
      </c>
      <c r="BI68" s="36" t="s">
        <v>59</v>
      </c>
      <c r="BJ68" s="36">
        <v>40</v>
      </c>
      <c r="BK68" s="41" t="s">
        <v>728</v>
      </c>
      <c r="BL68" s="41" t="str">
        <f t="shared" si="40"/>
        <v>KVFM-40Сталь 45 с покрытием твёрдым хромом</v>
      </c>
      <c r="BM68" s="36" t="e">
        <f>VLOOKUP(BH68,#REF!,40,FALSE)</f>
        <v>#REF!</v>
      </c>
      <c r="BN68" s="36"/>
      <c r="BO68" s="36"/>
    </row>
    <row r="69" spans="2:67">
      <c r="B69" s="36"/>
      <c r="D69" s="36" t="str">
        <f>IF(B69="","",IFERROR(VLOOKUP(B69,изображения!A:B,2,FALSE),"добавьте на вкладку изображения"))</f>
        <v/>
      </c>
      <c r="E69" s="36"/>
      <c r="G69" s="36"/>
      <c r="H69" s="40">
        <f>COUNTA($K$2:K69)</f>
        <v>68</v>
      </c>
      <c r="I69" s="40" t="str">
        <f t="shared" si="41"/>
        <v>8-10</v>
      </c>
      <c r="J69" s="36">
        <f>COUNTIFS($L$2:L69,L69,$L$2:L69,L69)</f>
        <v>10</v>
      </c>
      <c r="K69" s="36" t="str">
        <f t="shared" si="38"/>
        <v>KVNU-63</v>
      </c>
      <c r="L69" s="36" t="s">
        <v>9</v>
      </c>
      <c r="M69" s="36">
        <v>63</v>
      </c>
      <c r="N69" s="36" t="e">
        <f>SUMIF(#REF!,K69,#REF!)</f>
        <v>#REF!</v>
      </c>
      <c r="O69" s="36">
        <f t="shared" si="44"/>
        <v>1</v>
      </c>
      <c r="P69" s="36">
        <f>COUNTIF($T$1:T69,T69)</f>
        <v>7</v>
      </c>
      <c r="Q69" s="36" t="str">
        <f t="shared" si="45"/>
        <v>7-KVNG-32</v>
      </c>
      <c r="R69" s="36" t="s">
        <v>18</v>
      </c>
      <c r="S69" s="36">
        <v>32</v>
      </c>
      <c r="T69" s="36" t="str">
        <f t="shared" si="42"/>
        <v>KVNG-32</v>
      </c>
      <c r="U69" s="36">
        <v>160</v>
      </c>
      <c r="V69" s="36" t="str">
        <f t="shared" si="43"/>
        <v>160,</v>
      </c>
      <c r="W69" s="36"/>
      <c r="X69" s="36" t="s">
        <v>9</v>
      </c>
      <c r="Y69" s="36">
        <v>32</v>
      </c>
      <c r="Z69" s="36" t="str">
        <f t="shared" si="46"/>
        <v>KVNU-32</v>
      </c>
      <c r="AA69" s="36">
        <v>5</v>
      </c>
      <c r="AB69" s="36">
        <v>500</v>
      </c>
      <c r="AC69" s="36">
        <v>200</v>
      </c>
      <c r="AD69" s="36">
        <v>35</v>
      </c>
      <c r="AE69" s="36"/>
      <c r="AF69" s="36">
        <f>COUNTIFS(AG$2:AG69,AG69)</f>
        <v>1</v>
      </c>
      <c r="AG69" s="36" t="str">
        <f t="shared" ref="AG69:AG132" si="48">CONCATENATE(AH69,"-",AI69)</f>
        <v>KVMAL-32</v>
      </c>
      <c r="AH69" s="36" t="s">
        <v>17</v>
      </c>
      <c r="AI69" s="36">
        <v>32</v>
      </c>
      <c r="AJ69" s="37" t="s">
        <v>10</v>
      </c>
      <c r="AK69" s="36" t="str">
        <f t="shared" si="47"/>
        <v>KVMAL-32Наружная</v>
      </c>
      <c r="AL69" s="36" t="e">
        <f>VLOOKUP(AG69,#REF!,40,FALSE)</f>
        <v>#REF!</v>
      </c>
      <c r="AM69" s="36"/>
      <c r="AN69" s="36"/>
      <c r="AO69" s="36"/>
      <c r="AP69" s="36"/>
      <c r="AQ69" s="36"/>
      <c r="AR69" s="36"/>
      <c r="AS69" s="36"/>
      <c r="AT69" s="36"/>
      <c r="AU69" s="36"/>
      <c r="AV69" s="36" t="str">
        <f t="shared" si="29"/>
        <v/>
      </c>
      <c r="AW69" s="36"/>
      <c r="AX69" s="36"/>
      <c r="AY69" s="36" t="s">
        <v>9</v>
      </c>
      <c r="AZ69" s="36">
        <v>32</v>
      </c>
      <c r="BA69" s="36" t="str">
        <f t="shared" si="36"/>
        <v>KVNU-32</v>
      </c>
      <c r="BB69" s="36" t="s">
        <v>727</v>
      </c>
      <c r="BC69" s="36" t="str">
        <f t="shared" si="37"/>
        <v>KVNU-32Воздушное регулируемое</v>
      </c>
      <c r="BD69" s="36"/>
      <c r="BE69" s="36"/>
      <c r="BF69" s="36"/>
      <c r="BG69" s="36">
        <f>COUNTIFS(BH$2:BH69,BH69,BH$2:BH69,BH69)</f>
        <v>2</v>
      </c>
      <c r="BH69" s="36" t="str">
        <f t="shared" si="39"/>
        <v>KVFM-40</v>
      </c>
      <c r="BI69" s="36" t="s">
        <v>59</v>
      </c>
      <c r="BJ69" s="36">
        <v>40</v>
      </c>
      <c r="BK69" s="41" t="s">
        <v>729</v>
      </c>
      <c r="BL69" s="41" t="str">
        <f t="shared" si="40"/>
        <v>KVFM-40Сталь нержавеющая AISI 304 с покрытием твёрдым хромом</v>
      </c>
      <c r="BM69" s="36" t="e">
        <f>VLOOKUP(BH69,#REF!,40,FALSE)</f>
        <v>#REF!</v>
      </c>
      <c r="BN69" s="36"/>
      <c r="BO69" s="36"/>
    </row>
    <row r="70" spans="2:67">
      <c r="B70" s="36"/>
      <c r="D70" s="36" t="str">
        <f>IF(B70="","",IFERROR(VLOOKUP(B70,изображения!A:B,2,FALSE),"добавьте на вкладку изображения"))</f>
        <v/>
      </c>
      <c r="E70" s="36"/>
      <c r="G70" s="36"/>
      <c r="H70" s="40">
        <f>COUNTA($K$2:K70)</f>
        <v>69</v>
      </c>
      <c r="I70" s="40" t="str">
        <f t="shared" si="41"/>
        <v>2-1</v>
      </c>
      <c r="J70" s="36">
        <f>COUNTIFS($L$2:L70,L70,$L$2:L70,L70)</f>
        <v>1</v>
      </c>
      <c r="K70" s="36" t="str">
        <f t="shared" si="38"/>
        <v>KVSC-32</v>
      </c>
      <c r="L70" s="36" t="s">
        <v>19</v>
      </c>
      <c r="M70" s="36">
        <v>32</v>
      </c>
      <c r="N70" s="36" t="e">
        <f>SUMIF(#REF!,K70,#REF!)</f>
        <v>#REF!</v>
      </c>
      <c r="O70" s="36">
        <f t="shared" si="44"/>
        <v>1</v>
      </c>
      <c r="P70" s="36">
        <f>COUNTIF($T$1:T70,T70)</f>
        <v>8</v>
      </c>
      <c r="Q70" s="36" t="str">
        <f t="shared" si="45"/>
        <v>8-KVNG-32</v>
      </c>
      <c r="R70" s="36" t="s">
        <v>18</v>
      </c>
      <c r="S70" s="36">
        <v>32</v>
      </c>
      <c r="T70" s="36" t="str">
        <f t="shared" si="42"/>
        <v>KVNG-32</v>
      </c>
      <c r="U70" s="36">
        <v>200</v>
      </c>
      <c r="V70" s="36" t="str">
        <f t="shared" si="43"/>
        <v>200,</v>
      </c>
      <c r="W70" s="36"/>
      <c r="X70" s="36" t="s">
        <v>9</v>
      </c>
      <c r="Y70" s="36">
        <v>40</v>
      </c>
      <c r="Z70" s="36" t="str">
        <f t="shared" si="46"/>
        <v>KVNU-40</v>
      </c>
      <c r="AA70" s="36">
        <v>5</v>
      </c>
      <c r="AB70" s="36">
        <v>500</v>
      </c>
      <c r="AC70" s="36">
        <v>200</v>
      </c>
      <c r="AD70" s="36">
        <v>35</v>
      </c>
      <c r="AE70" s="36"/>
      <c r="AF70" s="36">
        <f>COUNTIFS(AG$2:AG70,AG70)</f>
        <v>2</v>
      </c>
      <c r="AG70" s="36" t="str">
        <f t="shared" si="48"/>
        <v>KVMAL-32</v>
      </c>
      <c r="AH70" s="36" t="s">
        <v>17</v>
      </c>
      <c r="AI70" s="36">
        <v>32</v>
      </c>
      <c r="AJ70" s="37" t="s">
        <v>16</v>
      </c>
      <c r="AK70" s="36" t="str">
        <f t="shared" si="47"/>
        <v>KVMAL-32Внутренняя</v>
      </c>
      <c r="AL70" s="36" t="e">
        <f>VLOOKUP(AG70,#REF!,40,FALSE)</f>
        <v>#REF!</v>
      </c>
      <c r="AM70" s="36"/>
      <c r="AN70" s="36"/>
      <c r="AO70" s="36"/>
      <c r="AP70" s="36"/>
      <c r="AQ70" s="36"/>
      <c r="AR70" s="36"/>
      <c r="AS70" s="36"/>
      <c r="AT70" s="36"/>
      <c r="AU70" s="36"/>
      <c r="AV70" s="36" t="str">
        <f t="shared" si="29"/>
        <v/>
      </c>
      <c r="AW70" s="36"/>
      <c r="AX70" s="36"/>
      <c r="AY70" s="36" t="s">
        <v>9</v>
      </c>
      <c r="AZ70" s="36">
        <v>32</v>
      </c>
      <c r="BA70" s="36" t="str">
        <f t="shared" si="36"/>
        <v>KVNU-32</v>
      </c>
      <c r="BB70" s="36" t="s">
        <v>726</v>
      </c>
      <c r="BC70" s="36" t="str">
        <f t="shared" si="37"/>
        <v>KVNU-32Упругое нерегулируемое</v>
      </c>
      <c r="BD70" s="36"/>
      <c r="BE70" s="36"/>
      <c r="BF70" s="36"/>
      <c r="BG70" s="36">
        <f>COUNTIFS(BH$2:BH70,BH70,BH$2:BH70,BH70)</f>
        <v>1</v>
      </c>
      <c r="BH70" s="36" t="str">
        <f t="shared" si="39"/>
        <v>KVFM-50</v>
      </c>
      <c r="BI70" s="36" t="s">
        <v>59</v>
      </c>
      <c r="BJ70" s="36">
        <v>50</v>
      </c>
      <c r="BK70" s="41" t="s">
        <v>728</v>
      </c>
      <c r="BL70" s="41" t="str">
        <f t="shared" si="40"/>
        <v>KVFM-50Сталь 45 с покрытием твёрдым хромом</v>
      </c>
      <c r="BM70" s="36" t="e">
        <f>VLOOKUP(BH70,#REF!,40,FALSE)</f>
        <v>#REF!</v>
      </c>
      <c r="BN70" s="36"/>
      <c r="BO70" s="36"/>
    </row>
    <row r="71" spans="2:67">
      <c r="B71" s="36"/>
      <c r="D71" s="36" t="str">
        <f>IF(B71="","",IFERROR(VLOOKUP(B71,изображения!A:B,2,FALSE),"добавьте на вкладку изображения"))</f>
        <v/>
      </c>
      <c r="E71" s="36"/>
      <c r="G71" s="36"/>
      <c r="H71" s="40">
        <f>COUNTA($K$2:K71)</f>
        <v>70</v>
      </c>
      <c r="I71" s="40" t="str">
        <f t="shared" si="41"/>
        <v>2-2</v>
      </c>
      <c r="J71" s="36">
        <f>COUNTIFS($L$2:L71,L71,$L$2:L71,L71)</f>
        <v>2</v>
      </c>
      <c r="K71" s="36" t="str">
        <f t="shared" si="38"/>
        <v>KVSC-40</v>
      </c>
      <c r="L71" s="36" t="s">
        <v>19</v>
      </c>
      <c r="M71" s="36">
        <v>40</v>
      </c>
      <c r="N71" s="36" t="e">
        <f>SUMIF(#REF!,K71,#REF!)</f>
        <v>#REF!</v>
      </c>
      <c r="O71" s="36">
        <f t="shared" si="44"/>
        <v>1</v>
      </c>
      <c r="P71" s="36">
        <f>COUNTIF($T$1:T71,T71)</f>
        <v>9</v>
      </c>
      <c r="Q71" s="36" t="str">
        <f t="shared" si="45"/>
        <v>9-KVNG-32</v>
      </c>
      <c r="R71" s="36" t="s">
        <v>18</v>
      </c>
      <c r="S71" s="36">
        <v>32</v>
      </c>
      <c r="T71" s="36" t="str">
        <f t="shared" si="42"/>
        <v>KVNG-32</v>
      </c>
      <c r="U71" s="36">
        <v>250</v>
      </c>
      <c r="V71" s="36" t="str">
        <f t="shared" si="43"/>
        <v>250,</v>
      </c>
      <c r="W71" s="36"/>
      <c r="X71" s="36" t="s">
        <v>9</v>
      </c>
      <c r="Y71" s="36">
        <v>50</v>
      </c>
      <c r="Z71" s="36" t="str">
        <f t="shared" si="46"/>
        <v>KVNU-50</v>
      </c>
      <c r="AA71" s="36">
        <v>5</v>
      </c>
      <c r="AB71" s="36">
        <v>500</v>
      </c>
      <c r="AC71" s="36">
        <v>300</v>
      </c>
      <c r="AD71" s="36">
        <v>70</v>
      </c>
      <c r="AE71" s="36"/>
      <c r="AF71" s="36">
        <f>COUNTIFS(AG$2:AG71,AG71)</f>
        <v>1</v>
      </c>
      <c r="AG71" s="36" t="str">
        <f t="shared" si="48"/>
        <v>KVMAL-40</v>
      </c>
      <c r="AH71" s="36" t="s">
        <v>17</v>
      </c>
      <c r="AI71" s="36">
        <v>40</v>
      </c>
      <c r="AJ71" s="37" t="s">
        <v>10</v>
      </c>
      <c r="AK71" s="36" t="str">
        <f t="shared" si="47"/>
        <v>KVMAL-40Наружная</v>
      </c>
      <c r="AL71" s="36" t="e">
        <f>VLOOKUP(AG71,#REF!,40,FALSE)</f>
        <v>#REF!</v>
      </c>
      <c r="AM71" s="36"/>
      <c r="AN71" s="36"/>
      <c r="AO71" s="36"/>
      <c r="AP71" s="36"/>
      <c r="AQ71" s="36"/>
      <c r="AR71" s="36"/>
      <c r="AS71" s="36"/>
      <c r="AT71" s="36"/>
      <c r="AU71" s="36"/>
      <c r="AV71" s="36" t="str">
        <f t="shared" si="29"/>
        <v/>
      </c>
      <c r="AW71" s="36"/>
      <c r="AX71" s="36"/>
      <c r="AY71" s="36" t="s">
        <v>9</v>
      </c>
      <c r="AZ71" s="36">
        <v>40</v>
      </c>
      <c r="BA71" s="36" t="str">
        <f t="shared" si="36"/>
        <v>KVNU-40</v>
      </c>
      <c r="BB71" s="36" t="s">
        <v>727</v>
      </c>
      <c r="BC71" s="36" t="str">
        <f t="shared" si="37"/>
        <v>KVNU-40Воздушное регулируемое</v>
      </c>
      <c r="BD71" s="36"/>
      <c r="BE71" s="36"/>
      <c r="BF71" s="36"/>
      <c r="BG71" s="36">
        <f>COUNTIFS(BH$2:BH71,BH71,BH$2:BH71,BH71)</f>
        <v>2</v>
      </c>
      <c r="BH71" s="36" t="str">
        <f t="shared" si="39"/>
        <v>KVFM-50</v>
      </c>
      <c r="BI71" s="36" t="s">
        <v>59</v>
      </c>
      <c r="BJ71" s="36">
        <v>50</v>
      </c>
      <c r="BK71" s="41" t="s">
        <v>729</v>
      </c>
      <c r="BL71" s="41" t="str">
        <f t="shared" si="40"/>
        <v>KVFM-50Сталь нержавеющая AISI 304 с покрытием твёрдым хромом</v>
      </c>
      <c r="BM71" s="36" t="e">
        <f>VLOOKUP(BH71,#REF!,40,FALSE)</f>
        <v>#REF!</v>
      </c>
      <c r="BN71" s="36"/>
      <c r="BO71" s="36"/>
    </row>
    <row r="72" spans="2:67">
      <c r="B72" s="36"/>
      <c r="D72" s="36"/>
      <c r="E72" s="36"/>
      <c r="G72" s="36"/>
      <c r="H72" s="40">
        <f>COUNTA($K$2:K72)</f>
        <v>71</v>
      </c>
      <c r="I72" s="40" t="str">
        <f t="shared" si="41"/>
        <v>2-3</v>
      </c>
      <c r="J72" s="36">
        <f>COUNTIFS($L$2:L72,L72,$L$2:L72,L72)</f>
        <v>3</v>
      </c>
      <c r="K72" s="36" t="str">
        <f t="shared" si="38"/>
        <v>KVSC-50</v>
      </c>
      <c r="L72" s="36" t="s">
        <v>19</v>
      </c>
      <c r="M72" s="36">
        <v>50</v>
      </c>
      <c r="N72" s="36" t="e">
        <f>SUMIF(#REF!,K72,#REF!)</f>
        <v>#REF!</v>
      </c>
      <c r="O72" s="36">
        <f t="shared" si="44"/>
        <v>1</v>
      </c>
      <c r="P72" s="36">
        <f>COUNTIF($T$1:T72,T72)</f>
        <v>10</v>
      </c>
      <c r="Q72" s="36" t="str">
        <f t="shared" si="45"/>
        <v>10-KVNG-32</v>
      </c>
      <c r="R72" s="36" t="s">
        <v>18</v>
      </c>
      <c r="S72" s="36">
        <v>32</v>
      </c>
      <c r="T72" s="36" t="str">
        <f t="shared" si="42"/>
        <v>KVNG-32</v>
      </c>
      <c r="U72" s="36">
        <v>300</v>
      </c>
      <c r="V72" s="36" t="str">
        <f t="shared" si="43"/>
        <v>300,</v>
      </c>
      <c r="W72" s="36"/>
      <c r="X72" s="36" t="s">
        <v>9</v>
      </c>
      <c r="Y72" s="36">
        <v>63</v>
      </c>
      <c r="Z72" s="36" t="str">
        <f t="shared" si="46"/>
        <v>KVNU-63</v>
      </c>
      <c r="AA72" s="36">
        <v>5</v>
      </c>
      <c r="AB72" s="36">
        <v>500</v>
      </c>
      <c r="AC72" s="36">
        <v>300</v>
      </c>
      <c r="AD72" s="36">
        <v>70</v>
      </c>
      <c r="AE72" s="36"/>
      <c r="AF72" s="36">
        <f>COUNTIFS(AG$2:AG72,AG72)</f>
        <v>2</v>
      </c>
      <c r="AG72" s="36" t="str">
        <f t="shared" si="48"/>
        <v>KVMAL-40</v>
      </c>
      <c r="AH72" s="36" t="s">
        <v>17</v>
      </c>
      <c r="AI72" s="36">
        <v>40</v>
      </c>
      <c r="AJ72" s="37" t="s">
        <v>16</v>
      </c>
      <c r="AK72" s="36" t="str">
        <f t="shared" si="47"/>
        <v>KVMAL-40Внутренняя</v>
      </c>
      <c r="AL72" s="36" t="e">
        <f>VLOOKUP(AG72,#REF!,40,FALSE)</f>
        <v>#REF!</v>
      </c>
      <c r="AM72" s="36"/>
      <c r="AN72" s="36"/>
      <c r="AO72" s="36"/>
      <c r="AP72" s="36"/>
      <c r="AQ72" s="36"/>
      <c r="AR72" s="36"/>
      <c r="AS72" s="36"/>
      <c r="AT72" s="36"/>
      <c r="AU72" s="36"/>
      <c r="AV72" s="36" t="str">
        <f t="shared" si="29"/>
        <v/>
      </c>
      <c r="AW72" s="36"/>
      <c r="AX72" s="36"/>
      <c r="AY72" s="36" t="s">
        <v>9</v>
      </c>
      <c r="AZ72" s="36">
        <v>40</v>
      </c>
      <c r="BA72" s="36" t="str">
        <f t="shared" si="36"/>
        <v>KVNU-40</v>
      </c>
      <c r="BB72" s="36" t="s">
        <v>726</v>
      </c>
      <c r="BC72" s="36" t="str">
        <f t="shared" si="37"/>
        <v>KVNU-40Упругое нерегулируемое</v>
      </c>
      <c r="BD72" s="36"/>
      <c r="BE72" s="36"/>
      <c r="BF72" s="36"/>
      <c r="BG72" s="36">
        <f>COUNTIFS(BH$2:BH72,BH72,BH$2:BH72,BH72)</f>
        <v>1</v>
      </c>
      <c r="BH72" s="36" t="str">
        <f t="shared" si="39"/>
        <v>KVFM-63</v>
      </c>
      <c r="BI72" s="36" t="s">
        <v>59</v>
      </c>
      <c r="BJ72" s="36">
        <v>63</v>
      </c>
      <c r="BK72" s="41" t="s">
        <v>728</v>
      </c>
      <c r="BL72" s="41" t="str">
        <f t="shared" si="40"/>
        <v>KVFM-63Сталь 45 с покрытием твёрдым хромом</v>
      </c>
      <c r="BM72" s="36" t="e">
        <f>VLOOKUP(BH72,#REF!,40,FALSE)</f>
        <v>#REF!</v>
      </c>
      <c r="BN72" s="36"/>
      <c r="BO72" s="36"/>
    </row>
    <row r="73" spans="2:67">
      <c r="B73" s="36"/>
      <c r="D73" s="36"/>
      <c r="E73" s="36"/>
      <c r="G73" s="36"/>
      <c r="H73" s="40">
        <f>COUNTA($K$2:K73)</f>
        <v>72</v>
      </c>
      <c r="I73" s="40" t="str">
        <f t="shared" si="41"/>
        <v>2-4</v>
      </c>
      <c r="J73" s="36">
        <f>COUNTIFS($L$2:L73,L73,$L$2:L73,L73)</f>
        <v>4</v>
      </c>
      <c r="K73" s="36" t="str">
        <f t="shared" si="38"/>
        <v>KVSC-63</v>
      </c>
      <c r="L73" s="36" t="s">
        <v>19</v>
      </c>
      <c r="M73" s="36">
        <v>63</v>
      </c>
      <c r="N73" s="36" t="e">
        <f>SUMIF(#REF!,K73,#REF!)</f>
        <v>#REF!</v>
      </c>
      <c r="O73" s="36">
        <f t="shared" si="44"/>
        <v>1</v>
      </c>
      <c r="P73" s="36">
        <f>COUNTIF($T$1:T73,T73)</f>
        <v>11</v>
      </c>
      <c r="Q73" s="36" t="str">
        <f t="shared" si="45"/>
        <v>11-KVNG-32</v>
      </c>
      <c r="R73" s="36" t="s">
        <v>18</v>
      </c>
      <c r="S73" s="36">
        <v>32</v>
      </c>
      <c r="T73" s="36" t="str">
        <f t="shared" si="42"/>
        <v>KVNG-32</v>
      </c>
      <c r="U73" s="36">
        <v>320</v>
      </c>
      <c r="V73" s="36" t="str">
        <f t="shared" si="43"/>
        <v>320,</v>
      </c>
      <c r="W73" s="36"/>
      <c r="X73" s="36" t="s">
        <v>17</v>
      </c>
      <c r="Y73" s="36">
        <v>16</v>
      </c>
      <c r="Z73" s="36" t="str">
        <f t="shared" si="46"/>
        <v>KVMAL-16</v>
      </c>
      <c r="AA73" s="36">
        <v>5</v>
      </c>
      <c r="AB73" s="36">
        <v>200</v>
      </c>
      <c r="AC73" s="36">
        <v>100</v>
      </c>
      <c r="AD73" s="36">
        <v>10</v>
      </c>
      <c r="AE73" s="36"/>
      <c r="AF73" s="36">
        <f>COUNTIFS(AG$2:AG73,AG73)</f>
        <v>1</v>
      </c>
      <c r="AG73" s="36" t="str">
        <f t="shared" si="48"/>
        <v>KVNC-32</v>
      </c>
      <c r="AH73" s="36" t="s">
        <v>55</v>
      </c>
      <c r="AI73" s="36">
        <v>32</v>
      </c>
      <c r="AJ73" s="37" t="s">
        <v>10</v>
      </c>
      <c r="AK73" s="36" t="str">
        <f t="shared" si="47"/>
        <v>KVNC-32Наружная</v>
      </c>
      <c r="AL73" s="36" t="e">
        <f>VLOOKUP(AG73,#REF!,40,FALSE)</f>
        <v>#REF!</v>
      </c>
      <c r="AM73" s="36"/>
      <c r="AN73" s="36"/>
      <c r="AO73" s="36"/>
      <c r="AP73" s="36"/>
      <c r="AQ73" s="36"/>
      <c r="AR73" s="36"/>
      <c r="AS73" s="36"/>
      <c r="AT73" s="36"/>
      <c r="AU73" s="36"/>
      <c r="AV73" s="36" t="str">
        <f t="shared" si="29"/>
        <v/>
      </c>
      <c r="AW73" s="36"/>
      <c r="AX73" s="36"/>
      <c r="AY73" s="36" t="s">
        <v>9</v>
      </c>
      <c r="AZ73" s="36">
        <v>50</v>
      </c>
      <c r="BA73" s="36" t="str">
        <f t="shared" si="36"/>
        <v>KVNU-50</v>
      </c>
      <c r="BB73" s="36" t="s">
        <v>727</v>
      </c>
      <c r="BC73" s="36" t="str">
        <f t="shared" si="37"/>
        <v>KVNU-50Воздушное регулируемое</v>
      </c>
      <c r="BD73" s="36"/>
      <c r="BE73" s="36"/>
      <c r="BF73" s="36"/>
      <c r="BG73" s="36">
        <f>COUNTIFS(BH$2:BH73,BH73,BH$2:BH73,BH73)</f>
        <v>2</v>
      </c>
      <c r="BH73" s="36" t="str">
        <f t="shared" si="39"/>
        <v>KVFM-63</v>
      </c>
      <c r="BI73" s="36" t="s">
        <v>59</v>
      </c>
      <c r="BJ73" s="36">
        <v>63</v>
      </c>
      <c r="BK73" s="41" t="s">
        <v>729</v>
      </c>
      <c r="BL73" s="41" t="str">
        <f t="shared" si="40"/>
        <v>KVFM-63Сталь нержавеющая AISI 304 с покрытием твёрдым хромом</v>
      </c>
      <c r="BM73" s="36" t="e">
        <f>VLOOKUP(BH73,#REF!,40,FALSE)</f>
        <v>#REF!</v>
      </c>
      <c r="BN73" s="36"/>
      <c r="BO73" s="36"/>
    </row>
    <row r="74" spans="2:67">
      <c r="B74" s="36"/>
      <c r="D74" s="36"/>
      <c r="E74" s="36"/>
      <c r="G74" s="36"/>
      <c r="H74" s="40">
        <f>COUNTA($K$2:K74)</f>
        <v>73</v>
      </c>
      <c r="I74" s="40" t="str">
        <f t="shared" si="41"/>
        <v>2-5</v>
      </c>
      <c r="J74" s="36">
        <f>COUNTIFS($L$2:L74,L74,$L$2:L74,L74)</f>
        <v>5</v>
      </c>
      <c r="K74" s="36" t="str">
        <f t="shared" si="38"/>
        <v>KVSC-80</v>
      </c>
      <c r="L74" s="36" t="s">
        <v>19</v>
      </c>
      <c r="M74" s="36">
        <v>80</v>
      </c>
      <c r="N74" s="36" t="e">
        <f>SUMIF(#REF!,K74,#REF!)</f>
        <v>#REF!</v>
      </c>
      <c r="O74" s="36">
        <f t="shared" si="44"/>
        <v>1</v>
      </c>
      <c r="P74" s="36">
        <f>COUNTIF($T$1:T74,T74)</f>
        <v>12</v>
      </c>
      <c r="Q74" s="36" t="str">
        <f t="shared" si="45"/>
        <v>12-KVNG-32</v>
      </c>
      <c r="R74" s="36" t="s">
        <v>18</v>
      </c>
      <c r="S74" s="36">
        <v>32</v>
      </c>
      <c r="T74" s="36" t="str">
        <f t="shared" si="42"/>
        <v>KVNG-32</v>
      </c>
      <c r="U74" s="36">
        <v>400</v>
      </c>
      <c r="V74" s="36" t="str">
        <f t="shared" si="43"/>
        <v>400,</v>
      </c>
      <c r="W74" s="36"/>
      <c r="X74" s="36" t="s">
        <v>17</v>
      </c>
      <c r="Y74" s="36">
        <v>20</v>
      </c>
      <c r="Z74" s="36" t="str">
        <f t="shared" si="46"/>
        <v>KVMAL-20</v>
      </c>
      <c r="AA74" s="36">
        <v>5</v>
      </c>
      <c r="AB74" s="36">
        <v>200</v>
      </c>
      <c r="AC74" s="36">
        <v>200</v>
      </c>
      <c r="AD74" s="36">
        <v>20</v>
      </c>
      <c r="AE74" s="36"/>
      <c r="AF74" s="36">
        <f>COUNTIFS(AG$2:AG74,AG74)</f>
        <v>2</v>
      </c>
      <c r="AG74" s="36" t="str">
        <f t="shared" si="48"/>
        <v>KVNC-32</v>
      </c>
      <c r="AH74" s="36" t="s">
        <v>55</v>
      </c>
      <c r="AI74" s="36">
        <v>32</v>
      </c>
      <c r="AJ74" s="37" t="s">
        <v>16</v>
      </c>
      <c r="AK74" s="36" t="str">
        <f t="shared" si="47"/>
        <v>KVNC-32Внутренняя</v>
      </c>
      <c r="AL74" s="36" t="e">
        <f>VLOOKUP(AG74,#REF!,40,FALSE)</f>
        <v>#REF!</v>
      </c>
      <c r="AM74" s="36"/>
      <c r="AN74" s="36"/>
      <c r="AO74" s="36"/>
      <c r="AP74" s="36"/>
      <c r="AQ74" s="36"/>
      <c r="AR74" s="36"/>
      <c r="AS74" s="36"/>
      <c r="AT74" s="36"/>
      <c r="AU74" s="36"/>
      <c r="AV74" s="36" t="str">
        <f t="shared" si="29"/>
        <v/>
      </c>
      <c r="AW74" s="36"/>
      <c r="AX74" s="36"/>
      <c r="AY74" s="36" t="s">
        <v>9</v>
      </c>
      <c r="AZ74" s="36">
        <v>63</v>
      </c>
      <c r="BA74" s="36" t="str">
        <f t="shared" si="36"/>
        <v>KVNU-63</v>
      </c>
      <c r="BB74" s="36" t="s">
        <v>727</v>
      </c>
      <c r="BC74" s="36" t="str">
        <f t="shared" si="37"/>
        <v>KVNU-63Воздушное регулируемое</v>
      </c>
      <c r="BD74" s="36"/>
      <c r="BE74" s="36"/>
      <c r="BF74" s="36"/>
      <c r="BG74" s="36">
        <f>COUNTIFS(BH$2:BH74,BH74,BH$2:BH74,BH74)</f>
        <v>1</v>
      </c>
      <c r="BH74" s="36" t="str">
        <f t="shared" si="39"/>
        <v>KVMAL-16</v>
      </c>
      <c r="BI74" s="36" t="s">
        <v>17</v>
      </c>
      <c r="BJ74" s="36">
        <v>16</v>
      </c>
      <c r="BK74" s="41" t="s">
        <v>728</v>
      </c>
      <c r="BL74" s="41" t="str">
        <f t="shared" ref="BL74:BL86" si="49">CONCATENATE(BH74,BK74)</f>
        <v>KVMAL-16Сталь 45 с покрытием твёрдым хромом</v>
      </c>
      <c r="BM74" s="36" t="e">
        <f>VLOOKUP(BH74,#REF!,40,FALSE)</f>
        <v>#REF!</v>
      </c>
      <c r="BN74" s="36"/>
      <c r="BO74" s="36"/>
    </row>
    <row r="75" spans="2:67">
      <c r="B75" s="36"/>
      <c r="D75" s="36"/>
      <c r="E75" s="36"/>
      <c r="G75" s="36"/>
      <c r="H75" s="40">
        <f>COUNTA($K$2:K75)</f>
        <v>74</v>
      </c>
      <c r="I75" s="40" t="str">
        <f t="shared" si="41"/>
        <v>2-6</v>
      </c>
      <c r="J75" s="36">
        <f>COUNTIFS($L$2:L75,L75,$L$2:L75,L75)</f>
        <v>6</v>
      </c>
      <c r="K75" s="36" t="str">
        <f t="shared" si="38"/>
        <v>KVSC-100</v>
      </c>
      <c r="L75" s="36" t="s">
        <v>19</v>
      </c>
      <c r="M75" s="36">
        <v>100</v>
      </c>
      <c r="N75" s="36" t="e">
        <f>SUMIF(#REF!,K75,#REF!)</f>
        <v>#REF!</v>
      </c>
      <c r="O75" s="36">
        <f t="shared" si="44"/>
        <v>1</v>
      </c>
      <c r="P75" s="36">
        <f>COUNTIF($T$1:T75,T75)</f>
        <v>13</v>
      </c>
      <c r="Q75" s="36" t="str">
        <f t="shared" si="45"/>
        <v>13-KVNG-32</v>
      </c>
      <c r="R75" s="36" t="s">
        <v>18</v>
      </c>
      <c r="S75" s="36">
        <v>32</v>
      </c>
      <c r="T75" s="36" t="str">
        <f t="shared" si="42"/>
        <v>KVNG-32</v>
      </c>
      <c r="U75" s="36">
        <v>500</v>
      </c>
      <c r="V75" s="36" t="str">
        <f t="shared" si="43"/>
        <v>500,</v>
      </c>
      <c r="W75" s="36"/>
      <c r="X75" s="36" t="s">
        <v>17</v>
      </c>
      <c r="Y75" s="36">
        <v>25</v>
      </c>
      <c r="Z75" s="36" t="str">
        <f t="shared" si="46"/>
        <v>KVMAL-25</v>
      </c>
      <c r="AA75" s="36">
        <v>5</v>
      </c>
      <c r="AB75" s="36">
        <v>200</v>
      </c>
      <c r="AC75" s="36">
        <v>200</v>
      </c>
      <c r="AD75" s="36">
        <v>20</v>
      </c>
      <c r="AE75" s="36"/>
      <c r="AF75" s="36">
        <f>COUNTIFS(AG$2:AG75,AG75)</f>
        <v>1</v>
      </c>
      <c r="AG75" s="36" t="str">
        <f t="shared" si="48"/>
        <v>KVNC-40</v>
      </c>
      <c r="AH75" s="36" t="s">
        <v>55</v>
      </c>
      <c r="AI75" s="36">
        <v>40</v>
      </c>
      <c r="AJ75" s="37" t="s">
        <v>10</v>
      </c>
      <c r="AK75" s="36" t="str">
        <f t="shared" si="47"/>
        <v>KVNC-40Наружная</v>
      </c>
      <c r="AL75" s="36" t="e">
        <f>VLOOKUP(AG75,#REF!,40,FALSE)</f>
        <v>#REF!</v>
      </c>
      <c r="AM75" s="36"/>
      <c r="AN75" s="36"/>
      <c r="AO75" s="36"/>
      <c r="AP75" s="36"/>
      <c r="AQ75" s="36"/>
      <c r="AR75" s="36"/>
      <c r="AS75" s="36"/>
      <c r="AT75" s="36"/>
      <c r="AU75" s="36"/>
      <c r="AV75" s="36" t="str">
        <f t="shared" si="29"/>
        <v/>
      </c>
      <c r="AW75" s="36"/>
      <c r="AX75" s="36"/>
      <c r="AY75" s="36" t="s">
        <v>19</v>
      </c>
      <c r="AZ75" s="36">
        <v>32</v>
      </c>
      <c r="BA75" s="36" t="str">
        <f t="shared" si="36"/>
        <v>KVSC-32</v>
      </c>
      <c r="BB75" s="41" t="s">
        <v>727</v>
      </c>
      <c r="BC75" s="36" t="str">
        <f t="shared" si="37"/>
        <v>KVSC-32Воздушное регулируемое</v>
      </c>
      <c r="BD75" s="36"/>
      <c r="BE75" s="36"/>
      <c r="BF75" s="36"/>
      <c r="BG75" s="36">
        <f>COUNTIFS(BH$2:BH75,BH75,BH$2:BH75,BH75)</f>
        <v>2</v>
      </c>
      <c r="BH75" s="36" t="str">
        <f t="shared" ref="BH75:BH121" si="50">CONCATENATE(BI75,"-",BJ75)</f>
        <v>KVMAL-16</v>
      </c>
      <c r="BI75" s="36" t="s">
        <v>17</v>
      </c>
      <c r="BJ75" s="36">
        <v>16</v>
      </c>
      <c r="BK75" s="41" t="s">
        <v>729</v>
      </c>
      <c r="BL75" s="41" t="str">
        <f t="shared" si="49"/>
        <v>KVMAL-16Сталь нержавеющая AISI 304 с покрытием твёрдым хромом</v>
      </c>
      <c r="BM75" s="36" t="e">
        <f>VLOOKUP(BH75,#REF!,40,FALSE)</f>
        <v>#REF!</v>
      </c>
      <c r="BN75" s="36"/>
      <c r="BO75" s="36"/>
    </row>
    <row r="76" spans="2:67">
      <c r="B76" s="36"/>
      <c r="D76" s="36"/>
      <c r="E76" s="36"/>
      <c r="G76" s="36"/>
      <c r="H76" s="40">
        <f>COUNTA($K$2:K76)</f>
        <v>75</v>
      </c>
      <c r="I76" s="40" t="str">
        <f t="shared" si="41"/>
        <v>2-7</v>
      </c>
      <c r="J76" s="36">
        <f>COUNTIFS($L$2:L76,L76,$L$2:L76,L76)</f>
        <v>7</v>
      </c>
      <c r="K76" s="36" t="str">
        <f t="shared" si="38"/>
        <v>KVSC-125</v>
      </c>
      <c r="L76" s="36" t="s">
        <v>19</v>
      </c>
      <c r="M76" s="36">
        <v>125</v>
      </c>
      <c r="N76" s="36" t="e">
        <f>SUMIF(#REF!,K76,#REF!)</f>
        <v>#REF!</v>
      </c>
      <c r="O76" s="36">
        <f t="shared" si="44"/>
        <v>1</v>
      </c>
      <c r="P76" s="36">
        <f>COUNTIF($T$1:T76,T76)</f>
        <v>14</v>
      </c>
      <c r="Q76" s="36" t="str">
        <f t="shared" si="45"/>
        <v>14-KVNG-32</v>
      </c>
      <c r="R76" s="36" t="s">
        <v>18</v>
      </c>
      <c r="S76" s="36">
        <v>32</v>
      </c>
      <c r="T76" s="36" t="str">
        <f t="shared" si="42"/>
        <v>KVNG-32</v>
      </c>
      <c r="U76" s="36">
        <v>600</v>
      </c>
      <c r="V76" s="36" t="str">
        <f t="shared" si="43"/>
        <v>600,</v>
      </c>
      <c r="W76" s="36"/>
      <c r="X76" s="36" t="s">
        <v>17</v>
      </c>
      <c r="Y76" s="36">
        <v>32</v>
      </c>
      <c r="Z76" s="36" t="str">
        <f t="shared" si="46"/>
        <v>KVMAL-32</v>
      </c>
      <c r="AA76" s="36">
        <v>5</v>
      </c>
      <c r="AB76" s="36">
        <v>500</v>
      </c>
      <c r="AC76" s="36">
        <v>200</v>
      </c>
      <c r="AD76" s="36">
        <v>35</v>
      </c>
      <c r="AE76" s="36"/>
      <c r="AF76" s="36">
        <f>COUNTIFS(AG$2:AG76,AG76)</f>
        <v>2</v>
      </c>
      <c r="AG76" s="36" t="str">
        <f t="shared" si="48"/>
        <v>KVNC-40</v>
      </c>
      <c r="AH76" s="36" t="s">
        <v>55</v>
      </c>
      <c r="AI76" s="36">
        <v>40</v>
      </c>
      <c r="AJ76" s="37" t="s">
        <v>16</v>
      </c>
      <c r="AK76" s="36" t="str">
        <f t="shared" si="47"/>
        <v>KVNC-40Внутренняя</v>
      </c>
      <c r="AL76" s="36" t="e">
        <f>VLOOKUP(AG76,#REF!,40,FALSE)</f>
        <v>#REF!</v>
      </c>
      <c r="AM76" s="36"/>
      <c r="AN76" s="36"/>
      <c r="AO76" s="36"/>
      <c r="AP76" s="36"/>
      <c r="AQ76" s="36"/>
      <c r="AR76" s="36"/>
      <c r="AS76" s="36"/>
      <c r="AT76" s="36"/>
      <c r="AU76" s="36"/>
      <c r="AV76" s="36" t="str">
        <f t="shared" si="29"/>
        <v/>
      </c>
      <c r="AW76" s="36"/>
      <c r="AX76" s="36"/>
      <c r="AY76" s="36" t="s">
        <v>19</v>
      </c>
      <c r="AZ76" s="36">
        <v>40</v>
      </c>
      <c r="BA76" s="36" t="str">
        <f t="shared" si="36"/>
        <v>KVSC-40</v>
      </c>
      <c r="BB76" s="41" t="s">
        <v>727</v>
      </c>
      <c r="BC76" s="36" t="str">
        <f t="shared" si="37"/>
        <v>KVSC-40Воздушное регулируемое</v>
      </c>
      <c r="BD76" s="36"/>
      <c r="BE76" s="36"/>
      <c r="BF76" s="36"/>
      <c r="BG76" s="36">
        <f>COUNTIFS(BH$2:BH76,BH76,BH$2:BH76,BH76)</f>
        <v>1</v>
      </c>
      <c r="BH76" s="36" t="str">
        <f t="shared" si="50"/>
        <v>KVMAL-20</v>
      </c>
      <c r="BI76" s="36" t="s">
        <v>17</v>
      </c>
      <c r="BJ76" s="36">
        <v>20</v>
      </c>
      <c r="BK76" s="41" t="s">
        <v>728</v>
      </c>
      <c r="BL76" s="41" t="str">
        <f t="shared" si="49"/>
        <v>KVMAL-20Сталь 45 с покрытием твёрдым хромом</v>
      </c>
      <c r="BM76" s="36" t="e">
        <f>VLOOKUP(BH76,#REF!,40,FALSE)</f>
        <v>#REF!</v>
      </c>
      <c r="BN76" s="36"/>
      <c r="BO76" s="36"/>
    </row>
    <row r="77" spans="2:67">
      <c r="B77" s="36"/>
      <c r="D77" s="36"/>
      <c r="E77" s="36"/>
      <c r="G77" s="36"/>
      <c r="H77" s="40">
        <f>COUNTA($K$2:K77)</f>
        <v>76</v>
      </c>
      <c r="I77" s="40" t="str">
        <f t="shared" si="41"/>
        <v>12-1</v>
      </c>
      <c r="J77" s="36">
        <f>COUNTIFS($L$2:L77,L77,$L$2:L77,L77)</f>
        <v>1</v>
      </c>
      <c r="K77" s="36" t="str">
        <f t="shared" si="38"/>
        <v>KVSW-16</v>
      </c>
      <c r="L77" s="36" t="s">
        <v>60</v>
      </c>
      <c r="M77" s="36">
        <v>16</v>
      </c>
      <c r="N77" s="36" t="e">
        <f>SUMIF(#REF!,K77,#REF!)</f>
        <v>#REF!</v>
      </c>
      <c r="O77" s="36">
        <f t="shared" si="44"/>
        <v>1</v>
      </c>
      <c r="P77" s="36">
        <f>COUNTIF($T$1:T77,T77)</f>
        <v>15</v>
      </c>
      <c r="Q77" s="36" t="str">
        <f t="shared" si="45"/>
        <v>15-KVNG-32</v>
      </c>
      <c r="R77" s="36" t="s">
        <v>18</v>
      </c>
      <c r="S77" s="36">
        <v>32</v>
      </c>
      <c r="T77" s="36" t="str">
        <f t="shared" si="42"/>
        <v>KVNG-32</v>
      </c>
      <c r="U77" s="36">
        <v>700</v>
      </c>
      <c r="V77" s="36" t="str">
        <f t="shared" si="43"/>
        <v>700,</v>
      </c>
      <c r="W77" s="36"/>
      <c r="X77" s="36" t="s">
        <v>17</v>
      </c>
      <c r="Y77" s="36">
        <v>40</v>
      </c>
      <c r="Z77" s="36" t="str">
        <f t="shared" si="46"/>
        <v>KVMAL-40</v>
      </c>
      <c r="AA77" s="36">
        <v>5</v>
      </c>
      <c r="AB77" s="36">
        <v>500</v>
      </c>
      <c r="AC77" s="36">
        <v>200</v>
      </c>
      <c r="AD77" s="36">
        <v>35</v>
      </c>
      <c r="AE77" s="36"/>
      <c r="AF77" s="36">
        <f>COUNTIFS(AG$2:AG77,AG77)</f>
        <v>1</v>
      </c>
      <c r="AG77" s="36" t="str">
        <f t="shared" si="48"/>
        <v>KVNC-50</v>
      </c>
      <c r="AH77" s="36" t="s">
        <v>55</v>
      </c>
      <c r="AI77" s="36">
        <v>50</v>
      </c>
      <c r="AJ77" s="37" t="s">
        <v>10</v>
      </c>
      <c r="AK77" s="36" t="str">
        <f t="shared" si="47"/>
        <v>KVNC-50Наружная</v>
      </c>
      <c r="AL77" s="36" t="e">
        <f>VLOOKUP(AG77,#REF!,40,FALSE)</f>
        <v>#REF!</v>
      </c>
      <c r="AM77" s="36"/>
      <c r="AN77" s="36"/>
      <c r="AO77" s="36"/>
      <c r="AP77" s="36"/>
      <c r="AQ77" s="36"/>
      <c r="AR77" s="36"/>
      <c r="AS77" s="36"/>
      <c r="AT77" s="36"/>
      <c r="AU77" s="36"/>
      <c r="AV77" s="36" t="str">
        <f t="shared" si="29"/>
        <v/>
      </c>
      <c r="AW77" s="36"/>
      <c r="AX77" s="36"/>
      <c r="AY77" s="36" t="s">
        <v>19</v>
      </c>
      <c r="AZ77" s="36">
        <v>50</v>
      </c>
      <c r="BA77" s="36" t="str">
        <f t="shared" si="36"/>
        <v>KVSC-50</v>
      </c>
      <c r="BB77" s="41" t="s">
        <v>727</v>
      </c>
      <c r="BC77" s="36" t="str">
        <f t="shared" si="37"/>
        <v>KVSC-50Воздушное регулируемое</v>
      </c>
      <c r="BD77" s="36"/>
      <c r="BE77" s="36"/>
      <c r="BF77" s="36"/>
      <c r="BG77" s="36">
        <f>COUNTIFS(BH$2:BH77,BH77,BH$2:BH77,BH77)</f>
        <v>2</v>
      </c>
      <c r="BH77" s="36" t="str">
        <f t="shared" si="50"/>
        <v>KVMAL-20</v>
      </c>
      <c r="BI77" s="36" t="s">
        <v>17</v>
      </c>
      <c r="BJ77" s="36">
        <v>20</v>
      </c>
      <c r="BK77" s="41" t="s">
        <v>729</v>
      </c>
      <c r="BL77" s="41" t="str">
        <f t="shared" si="49"/>
        <v>KVMAL-20Сталь нержавеющая AISI 304 с покрытием твёрдым хромом</v>
      </c>
      <c r="BM77" s="36" t="e">
        <f>VLOOKUP(BH77,#REF!,40,FALSE)</f>
        <v>#REF!</v>
      </c>
      <c r="BN77" s="36"/>
      <c r="BO77" s="36"/>
    </row>
    <row r="78" spans="2:67">
      <c r="B78" s="36"/>
      <c r="D78" s="36"/>
      <c r="E78" s="36"/>
      <c r="G78" s="36"/>
      <c r="H78" s="40">
        <f>COUNTA($K$2:K78)</f>
        <v>77</v>
      </c>
      <c r="I78" s="40" t="str">
        <f t="shared" si="41"/>
        <v>12-2</v>
      </c>
      <c r="J78" s="36">
        <f>COUNTIFS($L$2:L78,L78,$L$2:L78,L78)</f>
        <v>2</v>
      </c>
      <c r="K78" s="36" t="str">
        <f t="shared" si="38"/>
        <v>KVSW-20</v>
      </c>
      <c r="L78" s="36" t="s">
        <v>60</v>
      </c>
      <c r="M78" s="36">
        <v>20</v>
      </c>
      <c r="N78" s="36" t="e">
        <f>SUMIF(#REF!,K78,#REF!)</f>
        <v>#REF!</v>
      </c>
      <c r="O78" s="36">
        <f t="shared" si="44"/>
        <v>1</v>
      </c>
      <c r="P78" s="36">
        <f>COUNTIF($T$1:T78,T78)</f>
        <v>16</v>
      </c>
      <c r="Q78" s="36" t="str">
        <f t="shared" si="45"/>
        <v>16-KVNG-32</v>
      </c>
      <c r="R78" s="36" t="s">
        <v>18</v>
      </c>
      <c r="S78" s="36">
        <v>32</v>
      </c>
      <c r="T78" s="36" t="str">
        <f t="shared" si="42"/>
        <v>KVNG-32</v>
      </c>
      <c r="U78" s="36">
        <v>800</v>
      </c>
      <c r="V78" s="36" t="str">
        <f t="shared" si="43"/>
        <v>800,</v>
      </c>
      <c r="W78" s="36"/>
      <c r="X78" s="36" t="s">
        <v>20</v>
      </c>
      <c r="Y78" s="36">
        <v>20</v>
      </c>
      <c r="Z78" s="36" t="str">
        <f t="shared" si="46"/>
        <v>KVTDN-20</v>
      </c>
      <c r="AA78" s="36">
        <v>5</v>
      </c>
      <c r="AB78" s="36">
        <v>200</v>
      </c>
      <c r="AC78" s="36">
        <v>0</v>
      </c>
      <c r="AD78" s="36">
        <v>0</v>
      </c>
      <c r="AE78" s="36"/>
      <c r="AF78" s="36">
        <f>COUNTIFS(AG$2:AG78,AG78)</f>
        <v>2</v>
      </c>
      <c r="AG78" s="36" t="str">
        <f t="shared" si="48"/>
        <v>KVNC-50</v>
      </c>
      <c r="AH78" s="36" t="s">
        <v>55</v>
      </c>
      <c r="AI78" s="36">
        <v>50</v>
      </c>
      <c r="AJ78" s="37" t="s">
        <v>16</v>
      </c>
      <c r="AK78" s="36" t="str">
        <f t="shared" si="47"/>
        <v>KVNC-50Внутренняя</v>
      </c>
      <c r="AL78" s="36" t="e">
        <f>VLOOKUP(AG78,#REF!,40,FALSE)</f>
        <v>#REF!</v>
      </c>
      <c r="AM78" s="36"/>
      <c r="AN78" s="36"/>
      <c r="AO78" s="36"/>
      <c r="AP78" s="36"/>
      <c r="AQ78" s="36"/>
      <c r="AR78" s="36"/>
      <c r="AS78" s="36"/>
      <c r="AT78" s="36"/>
      <c r="AU78" s="36"/>
      <c r="AV78" s="36" t="str">
        <f t="shared" si="29"/>
        <v/>
      </c>
      <c r="AW78" s="36"/>
      <c r="AX78" s="36"/>
      <c r="AY78" s="36" t="s">
        <v>19</v>
      </c>
      <c r="AZ78" s="36">
        <v>63</v>
      </c>
      <c r="BA78" s="36" t="str">
        <f t="shared" si="36"/>
        <v>KVSC-63</v>
      </c>
      <c r="BB78" s="41" t="s">
        <v>727</v>
      </c>
      <c r="BC78" s="36" t="str">
        <f t="shared" si="37"/>
        <v>KVSC-63Воздушное регулируемое</v>
      </c>
      <c r="BD78" s="36"/>
      <c r="BE78" s="36"/>
      <c r="BF78" s="36"/>
      <c r="BG78" s="36">
        <f>COUNTIFS(BH$2:BH78,BH78,BH$2:BH78,BH78)</f>
        <v>1</v>
      </c>
      <c r="BH78" s="36" t="str">
        <f t="shared" si="50"/>
        <v>KVMAL-25</v>
      </c>
      <c r="BI78" s="36" t="s">
        <v>17</v>
      </c>
      <c r="BJ78" s="36">
        <v>25</v>
      </c>
      <c r="BK78" s="41" t="s">
        <v>728</v>
      </c>
      <c r="BL78" s="41" t="str">
        <f t="shared" si="49"/>
        <v>KVMAL-25Сталь 45 с покрытием твёрдым хромом</v>
      </c>
      <c r="BM78" s="36" t="e">
        <f>VLOOKUP(BH78,#REF!,40,FALSE)</f>
        <v>#REF!</v>
      </c>
      <c r="BN78" s="36"/>
      <c r="BO78" s="36"/>
    </row>
    <row r="79" spans="2:67">
      <c r="B79" s="36"/>
      <c r="D79" s="36"/>
      <c r="E79" s="36"/>
      <c r="G79" s="36"/>
      <c r="H79" s="40">
        <f>COUNTA($K$2:K79)</f>
        <v>78</v>
      </c>
      <c r="I79" s="40" t="str">
        <f t="shared" si="41"/>
        <v>12-3</v>
      </c>
      <c r="J79" s="36">
        <f>COUNTIFS($L$2:L79,L79,$L$2:L79,L79)</f>
        <v>3</v>
      </c>
      <c r="K79" s="36" t="str">
        <f t="shared" si="38"/>
        <v>KVSW-25</v>
      </c>
      <c r="L79" s="36" t="s">
        <v>60</v>
      </c>
      <c r="M79" s="36">
        <v>25</v>
      </c>
      <c r="N79" s="36" t="e">
        <f>SUMIF(#REF!,K79,#REF!)</f>
        <v>#REF!</v>
      </c>
      <c r="O79" s="36">
        <f t="shared" si="44"/>
        <v>1</v>
      </c>
      <c r="P79" s="36">
        <f>COUNTIF($T$1:T79,T79)</f>
        <v>17</v>
      </c>
      <c r="Q79" s="36" t="str">
        <f t="shared" si="45"/>
        <v>17-KVNG-32</v>
      </c>
      <c r="R79" s="36" t="s">
        <v>18</v>
      </c>
      <c r="S79" s="36">
        <v>32</v>
      </c>
      <c r="T79" s="36" t="str">
        <f t="shared" si="42"/>
        <v>KVNG-32</v>
      </c>
      <c r="U79" s="36">
        <v>1000</v>
      </c>
      <c r="V79" s="36" t="str">
        <f t="shared" si="43"/>
        <v>1000,</v>
      </c>
      <c r="W79" s="36"/>
      <c r="X79" s="36" t="s">
        <v>20</v>
      </c>
      <c r="Y79" s="36">
        <v>25</v>
      </c>
      <c r="Z79" s="36" t="str">
        <f t="shared" si="46"/>
        <v>KVTDN-25</v>
      </c>
      <c r="AA79" s="36">
        <v>5</v>
      </c>
      <c r="AB79" s="36">
        <v>200</v>
      </c>
      <c r="AC79" s="36">
        <v>0</v>
      </c>
      <c r="AD79" s="36">
        <v>0</v>
      </c>
      <c r="AE79" s="36"/>
      <c r="AF79" s="36">
        <f>COUNTIFS(AG$2:AG79,AG79)</f>
        <v>1</v>
      </c>
      <c r="AG79" s="36" t="str">
        <f t="shared" si="48"/>
        <v>KVNC-63</v>
      </c>
      <c r="AH79" s="36" t="s">
        <v>55</v>
      </c>
      <c r="AI79" s="36">
        <v>63</v>
      </c>
      <c r="AJ79" s="37" t="s">
        <v>10</v>
      </c>
      <c r="AK79" s="36" t="str">
        <f t="shared" si="47"/>
        <v>KVNC-63Наружная</v>
      </c>
      <c r="AL79" s="36" t="e">
        <f>VLOOKUP(AG79,#REF!,40,FALSE)</f>
        <v>#REF!</v>
      </c>
      <c r="AM79" s="36"/>
      <c r="AN79" s="36"/>
      <c r="AO79" s="36"/>
      <c r="AP79" s="36"/>
      <c r="AQ79" s="36"/>
      <c r="AR79" s="36"/>
      <c r="AS79" s="36"/>
      <c r="AT79" s="36"/>
      <c r="AU79" s="36"/>
      <c r="AV79" s="36" t="str">
        <f t="shared" si="29"/>
        <v/>
      </c>
      <c r="AW79" s="36"/>
      <c r="AX79" s="36"/>
      <c r="AY79" s="36" t="s">
        <v>19</v>
      </c>
      <c r="AZ79" s="36">
        <v>80</v>
      </c>
      <c r="BA79" s="36" t="str">
        <f t="shared" si="36"/>
        <v>KVSC-80</v>
      </c>
      <c r="BB79" s="41" t="s">
        <v>727</v>
      </c>
      <c r="BC79" s="36" t="str">
        <f t="shared" si="37"/>
        <v>KVSC-80Воздушное регулируемое</v>
      </c>
      <c r="BD79" s="36"/>
      <c r="BE79" s="36"/>
      <c r="BF79" s="36"/>
      <c r="BG79" s="36">
        <f>COUNTIFS(BH$2:BH79,BH79,BH$2:BH79,BH79)</f>
        <v>2</v>
      </c>
      <c r="BH79" s="36" t="str">
        <f t="shared" si="50"/>
        <v>KVMAL-25</v>
      </c>
      <c r="BI79" s="36" t="s">
        <v>17</v>
      </c>
      <c r="BJ79" s="36">
        <v>25</v>
      </c>
      <c r="BK79" s="41" t="s">
        <v>729</v>
      </c>
      <c r="BL79" s="41" t="str">
        <f t="shared" si="49"/>
        <v>KVMAL-25Сталь нержавеющая AISI 304 с покрытием твёрдым хромом</v>
      </c>
      <c r="BM79" s="36" t="e">
        <f>VLOOKUP(BH79,#REF!,40,FALSE)</f>
        <v>#REF!</v>
      </c>
      <c r="BN79" s="36"/>
      <c r="BO79" s="36"/>
    </row>
    <row r="80" spans="2:67">
      <c r="B80" s="36"/>
      <c r="D80" s="36"/>
      <c r="E80" s="36"/>
      <c r="G80" s="36"/>
      <c r="H80" s="40">
        <f>COUNTA($K$2:K80)</f>
        <v>79</v>
      </c>
      <c r="I80" s="40" t="str">
        <f t="shared" si="41"/>
        <v>12-4</v>
      </c>
      <c r="J80" s="36">
        <f>COUNTIFS($L$2:L80,L80,$L$2:L80,L80)</f>
        <v>4</v>
      </c>
      <c r="K80" s="36" t="str">
        <f t="shared" si="38"/>
        <v>KVSW-32</v>
      </c>
      <c r="L80" s="36" t="s">
        <v>60</v>
      </c>
      <c r="M80" s="36">
        <v>32</v>
      </c>
      <c r="N80" s="36" t="e">
        <f>SUMIF(#REF!,K80,#REF!)</f>
        <v>#REF!</v>
      </c>
      <c r="O80" s="36">
        <f t="shared" si="44"/>
        <v>1</v>
      </c>
      <c r="P80" s="36">
        <f>COUNTIF($T$1:T80,T80)</f>
        <v>18</v>
      </c>
      <c r="Q80" s="36" t="str">
        <f t="shared" si="45"/>
        <v>18-KVNG-32</v>
      </c>
      <c r="R80" s="36" t="s">
        <v>18</v>
      </c>
      <c r="S80" s="36">
        <v>32</v>
      </c>
      <c r="T80" s="36" t="str">
        <f t="shared" si="42"/>
        <v>KVNG-32</v>
      </c>
      <c r="U80" s="36">
        <v>1250</v>
      </c>
      <c r="V80" s="36" t="str">
        <f t="shared" si="43"/>
        <v>1250</v>
      </c>
      <c r="W80" s="36"/>
      <c r="X80" s="36" t="s">
        <v>20</v>
      </c>
      <c r="Y80" s="36">
        <v>32</v>
      </c>
      <c r="Z80" s="36" t="str">
        <f t="shared" si="46"/>
        <v>KVTDN-32</v>
      </c>
      <c r="AA80" s="36">
        <v>5</v>
      </c>
      <c r="AB80" s="36">
        <v>300</v>
      </c>
      <c r="AC80" s="36">
        <v>0</v>
      </c>
      <c r="AD80" s="36">
        <v>0</v>
      </c>
      <c r="AE80" s="36"/>
      <c r="AF80" s="36">
        <f>COUNTIFS(AG$2:AG80,AG80)</f>
        <v>2</v>
      </c>
      <c r="AG80" s="36" t="str">
        <f t="shared" si="48"/>
        <v>KVNC-63</v>
      </c>
      <c r="AH80" s="36" t="s">
        <v>55</v>
      </c>
      <c r="AI80" s="36">
        <v>63</v>
      </c>
      <c r="AJ80" s="37" t="s">
        <v>16</v>
      </c>
      <c r="AK80" s="36" t="str">
        <f t="shared" si="47"/>
        <v>KVNC-63Внутренняя</v>
      </c>
      <c r="AL80" s="36" t="e">
        <f>VLOOKUP(AG80,#REF!,40,FALSE)</f>
        <v>#REF!</v>
      </c>
      <c r="AM80" s="36"/>
      <c r="AN80" s="36"/>
      <c r="AO80" s="36"/>
      <c r="AP80" s="36"/>
      <c r="AQ80" s="36"/>
      <c r="AR80" s="36"/>
      <c r="AS80" s="36"/>
      <c r="AT80" s="36"/>
      <c r="AU80" s="36"/>
      <c r="AV80" s="36" t="str">
        <f t="shared" si="29"/>
        <v/>
      </c>
      <c r="AW80" s="36"/>
      <c r="AX80" s="36"/>
      <c r="AY80" s="36" t="s">
        <v>19</v>
      </c>
      <c r="AZ80" s="36">
        <v>100</v>
      </c>
      <c r="BA80" s="36" t="str">
        <f t="shared" si="36"/>
        <v>KVSC-100</v>
      </c>
      <c r="BB80" s="41" t="s">
        <v>727</v>
      </c>
      <c r="BC80" s="36" t="str">
        <f t="shared" si="37"/>
        <v>KVSC-100Воздушное регулируемое</v>
      </c>
      <c r="BD80" s="36"/>
      <c r="BE80" s="36"/>
      <c r="BF80" s="36"/>
      <c r="BG80" s="36">
        <f>COUNTIFS(BH$2:BH80,BH80,BH$2:BH80,BH80)</f>
        <v>1</v>
      </c>
      <c r="BH80" s="36" t="str">
        <f t="shared" si="50"/>
        <v>KVMAL-32</v>
      </c>
      <c r="BI80" s="36" t="s">
        <v>17</v>
      </c>
      <c r="BJ80" s="36">
        <v>32</v>
      </c>
      <c r="BK80" s="41" t="s">
        <v>728</v>
      </c>
      <c r="BL80" s="41" t="str">
        <f t="shared" si="49"/>
        <v>KVMAL-32Сталь 45 с покрытием твёрдым хромом</v>
      </c>
      <c r="BM80" s="36" t="e">
        <f>VLOOKUP(BH80,#REF!,40,FALSE)</f>
        <v>#REF!</v>
      </c>
      <c r="BN80" s="36"/>
      <c r="BO80" s="36"/>
    </row>
    <row r="81" spans="2:67">
      <c r="B81" s="36"/>
      <c r="D81" s="36"/>
      <c r="E81" s="36"/>
      <c r="G81" s="36"/>
      <c r="H81" s="40">
        <f>COUNTA($K$2:K81)</f>
        <v>80</v>
      </c>
      <c r="I81" s="40" t="str">
        <f t="shared" si="41"/>
        <v>10-1</v>
      </c>
      <c r="J81" s="36">
        <f>COUNTIFS($L$2:L81,L81,$L$2:L81,L81)</f>
        <v>1</v>
      </c>
      <c r="K81" s="36" t="str">
        <f t="shared" si="38"/>
        <v>KVTDN-20</v>
      </c>
      <c r="L81" s="36" t="s">
        <v>20</v>
      </c>
      <c r="M81" s="36">
        <v>20</v>
      </c>
      <c r="N81" s="36" t="e">
        <f>SUMIF(#REF!,K81,#REF!)</f>
        <v>#REF!</v>
      </c>
      <c r="O81" s="36">
        <f t="shared" si="44"/>
        <v>1</v>
      </c>
      <c r="P81" s="36">
        <f>COUNTIF($T$1:T81,T81)</f>
        <v>1</v>
      </c>
      <c r="Q81" s="36" t="str">
        <f t="shared" si="45"/>
        <v>1-KVNG-40</v>
      </c>
      <c r="R81" s="36" t="s">
        <v>18</v>
      </c>
      <c r="S81" s="36">
        <v>40</v>
      </c>
      <c r="T81" s="36" t="str">
        <f>CONCATENATE(R81,IF(S81=0,"","-"),S81)</f>
        <v>KVNG-40</v>
      </c>
      <c r="U81" s="36">
        <v>25</v>
      </c>
      <c r="V81" s="36" t="str">
        <f t="shared" si="43"/>
        <v>25,</v>
      </c>
      <c r="W81" s="36"/>
      <c r="X81" s="36" t="s">
        <v>20</v>
      </c>
      <c r="Y81" s="36">
        <v>40</v>
      </c>
      <c r="Z81" s="36" t="str">
        <f t="shared" si="46"/>
        <v>KVTDN-40</v>
      </c>
      <c r="AA81" s="36">
        <v>5</v>
      </c>
      <c r="AB81" s="36">
        <v>300</v>
      </c>
      <c r="AC81" s="36">
        <v>0</v>
      </c>
      <c r="AD81" s="36">
        <v>0</v>
      </c>
      <c r="AE81" s="36"/>
      <c r="AF81" s="36">
        <f>COUNTIFS(AG$2:AG81,AG81)</f>
        <v>1</v>
      </c>
      <c r="AG81" s="36" t="str">
        <f t="shared" si="48"/>
        <v>KVNC-80</v>
      </c>
      <c r="AH81" s="36" t="s">
        <v>55</v>
      </c>
      <c r="AI81" s="36">
        <v>80</v>
      </c>
      <c r="AJ81" s="37" t="s">
        <v>10</v>
      </c>
      <c r="AK81" s="36" t="str">
        <f t="shared" si="47"/>
        <v>KVNC-80Наружная</v>
      </c>
      <c r="AL81" s="36" t="e">
        <f>VLOOKUP(AG81,#REF!,40,FALSE)</f>
        <v>#REF!</v>
      </c>
      <c r="AM81" s="36"/>
      <c r="AN81" s="36"/>
      <c r="AO81" s="36"/>
      <c r="AP81" s="36"/>
      <c r="AQ81" s="36"/>
      <c r="AR81" s="36"/>
      <c r="AS81" s="36"/>
      <c r="AT81" s="36"/>
      <c r="AU81" s="36"/>
      <c r="AV81" s="36" t="str">
        <f t="shared" si="29"/>
        <v/>
      </c>
      <c r="AW81" s="36"/>
      <c r="AX81" s="36"/>
      <c r="AY81" s="36" t="s">
        <v>19</v>
      </c>
      <c r="AZ81" s="36">
        <v>125</v>
      </c>
      <c r="BA81" s="36" t="str">
        <f t="shared" si="36"/>
        <v>KVSC-125</v>
      </c>
      <c r="BB81" s="41" t="s">
        <v>727</v>
      </c>
      <c r="BC81" s="36" t="str">
        <f t="shared" si="37"/>
        <v>KVSC-125Воздушное регулируемое</v>
      </c>
      <c r="BD81" s="36"/>
      <c r="BE81" s="36"/>
      <c r="BF81" s="36"/>
      <c r="BG81" s="36">
        <f>COUNTIFS(BH$2:BH81,BH81,BH$2:BH81,BH81)</f>
        <v>2</v>
      </c>
      <c r="BH81" s="36" t="str">
        <f t="shared" si="50"/>
        <v>KVMAL-32</v>
      </c>
      <c r="BI81" s="36" t="s">
        <v>17</v>
      </c>
      <c r="BJ81" s="36">
        <v>32</v>
      </c>
      <c r="BK81" s="41" t="s">
        <v>729</v>
      </c>
      <c r="BL81" s="41" t="str">
        <f t="shared" si="49"/>
        <v>KVMAL-32Сталь нержавеющая AISI 304 с покрытием твёрдым хромом</v>
      </c>
      <c r="BM81" s="36" t="e">
        <f>VLOOKUP(BH81,#REF!,40,FALSE)</f>
        <v>#REF!</v>
      </c>
      <c r="BN81" s="36"/>
      <c r="BO81" s="36"/>
    </row>
    <row r="82" spans="2:67">
      <c r="B82" s="36"/>
      <c r="D82" s="36"/>
      <c r="E82" s="36"/>
      <c r="G82" s="36"/>
      <c r="H82" s="40">
        <f>COUNTA($K$2:K82)</f>
        <v>81</v>
      </c>
      <c r="I82" s="40" t="str">
        <f t="shared" si="41"/>
        <v>10-2</v>
      </c>
      <c r="J82" s="36">
        <f>COUNTIFS($L$2:L82,L82,$L$2:L82,L82)</f>
        <v>2</v>
      </c>
      <c r="K82" s="36" t="str">
        <f t="shared" si="38"/>
        <v>KVTDN-25</v>
      </c>
      <c r="L82" s="36" t="s">
        <v>20</v>
      </c>
      <c r="M82" s="36">
        <v>25</v>
      </c>
      <c r="N82" s="36" t="e">
        <f>SUMIF(#REF!,K82,#REF!)</f>
        <v>#REF!</v>
      </c>
      <c r="O82" s="36">
        <f t="shared" si="44"/>
        <v>1</v>
      </c>
      <c r="P82" s="36">
        <f>COUNTIF($T$1:T82,T82)</f>
        <v>2</v>
      </c>
      <c r="Q82" s="36" t="str">
        <f t="shared" si="45"/>
        <v>2-KVNG-40</v>
      </c>
      <c r="R82" s="36" t="s">
        <v>18</v>
      </c>
      <c r="S82" s="36">
        <v>40</v>
      </c>
      <c r="T82" s="36" t="str">
        <f>CONCATENATE(R82,IF(S82=0,"","-"),S82)</f>
        <v>KVNG-40</v>
      </c>
      <c r="U82" s="36">
        <v>40</v>
      </c>
      <c r="V82" s="36" t="str">
        <f t="shared" si="43"/>
        <v>40,</v>
      </c>
      <c r="W82" s="36"/>
      <c r="X82" s="36" t="s">
        <v>20</v>
      </c>
      <c r="Y82" s="36">
        <v>50</v>
      </c>
      <c r="Z82" s="36" t="str">
        <f t="shared" si="46"/>
        <v>KVTDN-50</v>
      </c>
      <c r="AA82" s="36">
        <v>5</v>
      </c>
      <c r="AB82" s="36">
        <v>300</v>
      </c>
      <c r="AC82" s="36">
        <v>0</v>
      </c>
      <c r="AD82" s="36">
        <v>0</v>
      </c>
      <c r="AE82" s="36"/>
      <c r="AF82" s="36">
        <f>COUNTIFS(AG$2:AG82,AG82)</f>
        <v>2</v>
      </c>
      <c r="AG82" s="36" t="str">
        <f t="shared" si="48"/>
        <v>KVNC-80</v>
      </c>
      <c r="AH82" s="36" t="s">
        <v>55</v>
      </c>
      <c r="AI82" s="36">
        <v>80</v>
      </c>
      <c r="AJ82" s="37" t="s">
        <v>16</v>
      </c>
      <c r="AK82" s="36" t="str">
        <f t="shared" si="47"/>
        <v>KVNC-80Внутренняя</v>
      </c>
      <c r="AL82" s="36" t="e">
        <f>VLOOKUP(AG82,#REF!,40,FALSE)</f>
        <v>#REF!</v>
      </c>
      <c r="AM82" s="36"/>
      <c r="AN82" s="36"/>
      <c r="AO82" s="36"/>
      <c r="AP82" s="36"/>
      <c r="AQ82" s="36"/>
      <c r="AR82" s="36"/>
      <c r="AS82" s="36"/>
      <c r="AT82" s="36"/>
      <c r="AU82" s="36"/>
      <c r="AV82" s="36" t="str">
        <f t="shared" si="29"/>
        <v/>
      </c>
      <c r="AW82" s="36"/>
      <c r="AX82" s="36"/>
      <c r="AY82" s="36" t="s">
        <v>60</v>
      </c>
      <c r="AZ82" s="36">
        <v>16</v>
      </c>
      <c r="BA82" s="36" t="str">
        <f t="shared" si="36"/>
        <v>KVSW-16</v>
      </c>
      <c r="BB82" s="41" t="s">
        <v>726</v>
      </c>
      <c r="BC82" s="36" t="str">
        <f t="shared" si="37"/>
        <v>KVSW-16Упругое нерегулируемое</v>
      </c>
      <c r="BD82" s="36"/>
      <c r="BE82" s="36"/>
      <c r="BF82" s="36"/>
      <c r="BG82" s="36">
        <f>COUNTIFS(BH$2:BH82,BH82,BH$2:BH82,BH82)</f>
        <v>1</v>
      </c>
      <c r="BH82" s="36" t="str">
        <f t="shared" si="50"/>
        <v>KVMAL-40</v>
      </c>
      <c r="BI82" s="36" t="s">
        <v>17</v>
      </c>
      <c r="BJ82" s="36">
        <v>40</v>
      </c>
      <c r="BK82" s="41" t="s">
        <v>728</v>
      </c>
      <c r="BL82" s="41" t="str">
        <f t="shared" si="49"/>
        <v>KVMAL-40Сталь 45 с покрытием твёрдым хромом</v>
      </c>
      <c r="BM82" s="36" t="e">
        <f>VLOOKUP(BH82,#REF!,40,FALSE)</f>
        <v>#REF!</v>
      </c>
      <c r="BN82" s="36"/>
      <c r="BO82" s="36"/>
    </row>
    <row r="83" spans="2:67">
      <c r="B83" s="36"/>
      <c r="D83" s="36"/>
      <c r="E83" s="36"/>
      <c r="G83" s="36"/>
      <c r="H83" s="40">
        <f>COUNTA($K$2:K83)</f>
        <v>82</v>
      </c>
      <c r="I83" s="40" t="str">
        <f t="shared" si="41"/>
        <v>10-3</v>
      </c>
      <c r="J83" s="36">
        <f>COUNTIFS($L$2:L83,L83,$L$2:L83,L83)</f>
        <v>3</v>
      </c>
      <c r="K83" s="36" t="str">
        <f t="shared" si="38"/>
        <v>KVTDN-32</v>
      </c>
      <c r="L83" s="36" t="s">
        <v>20</v>
      </c>
      <c r="M83" s="36">
        <v>32</v>
      </c>
      <c r="N83" s="36" t="e">
        <f>SUMIF(#REF!,K83,#REF!)</f>
        <v>#REF!</v>
      </c>
      <c r="O83" s="36">
        <f t="shared" si="44"/>
        <v>1</v>
      </c>
      <c r="P83" s="36">
        <f>COUNTIF($T$1:T83,T83)</f>
        <v>3</v>
      </c>
      <c r="Q83" s="36" t="str">
        <f t="shared" si="45"/>
        <v>3-KVNG-40</v>
      </c>
      <c r="R83" s="36" t="s">
        <v>18</v>
      </c>
      <c r="S83" s="36">
        <v>40</v>
      </c>
      <c r="T83" s="36" t="str">
        <f t="shared" ref="T83:T98" si="51">CONCATENATE(R83,IF(S83=0,"","-"),S83)</f>
        <v>KVNG-40</v>
      </c>
      <c r="U83" s="36">
        <v>50</v>
      </c>
      <c r="V83" s="36" t="str">
        <f t="shared" si="43"/>
        <v>50,</v>
      </c>
      <c r="W83" s="36"/>
      <c r="X83" s="36" t="s">
        <v>20</v>
      </c>
      <c r="Y83" s="36">
        <v>63</v>
      </c>
      <c r="Z83" s="36" t="str">
        <f t="shared" si="46"/>
        <v>KVTDN-63</v>
      </c>
      <c r="AA83" s="36">
        <v>5</v>
      </c>
      <c r="AB83" s="36">
        <v>300</v>
      </c>
      <c r="AC83" s="36">
        <v>0</v>
      </c>
      <c r="AD83" s="36">
        <v>0</v>
      </c>
      <c r="AE83" s="36"/>
      <c r="AF83" s="36">
        <f>COUNTIFS(AG$2:AG83,AG83)</f>
        <v>1</v>
      </c>
      <c r="AG83" s="36" t="str">
        <f t="shared" si="48"/>
        <v>KVNC-100</v>
      </c>
      <c r="AH83" s="36" t="s">
        <v>55</v>
      </c>
      <c r="AI83" s="36">
        <v>100</v>
      </c>
      <c r="AJ83" s="37" t="s">
        <v>10</v>
      </c>
      <c r="AK83" s="36" t="str">
        <f t="shared" si="47"/>
        <v>KVNC-100Наружная</v>
      </c>
      <c r="AL83" s="36" t="e">
        <f>VLOOKUP(AG83,#REF!,40,FALSE)</f>
        <v>#REF!</v>
      </c>
      <c r="AM83" s="36"/>
      <c r="AN83" s="36"/>
      <c r="AO83" s="36"/>
      <c r="AP83" s="36"/>
      <c r="AQ83" s="36"/>
      <c r="AR83" s="36"/>
      <c r="AS83" s="36"/>
      <c r="AT83" s="36"/>
      <c r="AU83" s="36"/>
      <c r="AV83" s="36" t="str">
        <f t="shared" si="29"/>
        <v/>
      </c>
      <c r="AW83" s="36"/>
      <c r="AX83" s="36"/>
      <c r="AY83" s="36" t="s">
        <v>60</v>
      </c>
      <c r="AZ83" s="36">
        <v>20</v>
      </c>
      <c r="BA83" s="36" t="str">
        <f t="shared" si="36"/>
        <v>KVSW-20</v>
      </c>
      <c r="BB83" s="41" t="s">
        <v>726</v>
      </c>
      <c r="BC83" s="36" t="str">
        <f t="shared" si="37"/>
        <v>KVSW-20Упругое нерегулируемое</v>
      </c>
      <c r="BD83" s="36"/>
      <c r="BE83" s="36"/>
      <c r="BF83" s="36"/>
      <c r="BG83" s="36">
        <f>COUNTIFS(BH$2:BH83,BH83,BH$2:BH83,BH83)</f>
        <v>2</v>
      </c>
      <c r="BH83" s="36" t="str">
        <f t="shared" si="50"/>
        <v>KVMAL-40</v>
      </c>
      <c r="BI83" s="36" t="s">
        <v>17</v>
      </c>
      <c r="BJ83" s="36">
        <v>40</v>
      </c>
      <c r="BK83" s="41" t="s">
        <v>729</v>
      </c>
      <c r="BL83" s="41" t="str">
        <f t="shared" si="49"/>
        <v>KVMAL-40Сталь нержавеющая AISI 304 с покрытием твёрдым хромом</v>
      </c>
      <c r="BM83" s="36" t="e">
        <f>VLOOKUP(BH83,#REF!,40,FALSE)</f>
        <v>#REF!</v>
      </c>
      <c r="BN83" s="36"/>
      <c r="BO83" s="36"/>
    </row>
    <row r="84" spans="2:67">
      <c r="B84" s="36"/>
      <c r="D84" s="36"/>
      <c r="E84" s="36"/>
      <c r="G84" s="36"/>
      <c r="H84" s="40">
        <f>COUNTA($K$2:K84)</f>
        <v>83</v>
      </c>
      <c r="I84" s="40" t="str">
        <f t="shared" si="41"/>
        <v>10-4</v>
      </c>
      <c r="J84" s="36">
        <f>COUNTIFS($L$2:L84,L84,$L$2:L84,L84)</f>
        <v>4</v>
      </c>
      <c r="K84" s="36" t="str">
        <f t="shared" si="38"/>
        <v>KVTDN-40</v>
      </c>
      <c r="L84" s="36" t="s">
        <v>20</v>
      </c>
      <c r="M84" s="36">
        <v>40</v>
      </c>
      <c r="N84" s="36" t="e">
        <f>SUMIF(#REF!,K84,#REF!)</f>
        <v>#REF!</v>
      </c>
      <c r="O84" s="36">
        <f t="shared" si="44"/>
        <v>1</v>
      </c>
      <c r="P84" s="36">
        <f>COUNTIF($T$1:T84,T84)</f>
        <v>4</v>
      </c>
      <c r="Q84" s="36" t="str">
        <f t="shared" si="45"/>
        <v>4-KVNG-40</v>
      </c>
      <c r="R84" s="36" t="s">
        <v>18</v>
      </c>
      <c r="S84" s="36">
        <v>40</v>
      </c>
      <c r="T84" s="36" t="str">
        <f t="shared" si="51"/>
        <v>KVNG-40</v>
      </c>
      <c r="U84" s="36">
        <v>80</v>
      </c>
      <c r="V84" s="36" t="str">
        <f t="shared" si="43"/>
        <v>80,</v>
      </c>
      <c r="W84" s="36"/>
      <c r="X84" s="36" t="s">
        <v>20</v>
      </c>
      <c r="Y84" s="36">
        <v>80</v>
      </c>
      <c r="Z84" s="36" t="str">
        <f t="shared" si="46"/>
        <v>KVTDN-80</v>
      </c>
      <c r="AA84" s="36">
        <v>5</v>
      </c>
      <c r="AB84" s="36">
        <v>450</v>
      </c>
      <c r="AC84" s="36">
        <v>0</v>
      </c>
      <c r="AD84" s="36">
        <v>0</v>
      </c>
      <c r="AE84" s="36"/>
      <c r="AF84" s="36">
        <f>COUNTIFS(AG$2:AG84,AG84)</f>
        <v>2</v>
      </c>
      <c r="AG84" s="36" t="str">
        <f t="shared" si="48"/>
        <v>KVNC-100</v>
      </c>
      <c r="AH84" s="36" t="s">
        <v>55</v>
      </c>
      <c r="AI84" s="36">
        <v>100</v>
      </c>
      <c r="AJ84" s="37" t="s">
        <v>16</v>
      </c>
      <c r="AK84" s="36" t="str">
        <f t="shared" si="47"/>
        <v>KVNC-100Внутренняя</v>
      </c>
      <c r="AL84" s="36" t="e">
        <f>VLOOKUP(AG84,#REF!,40,FALSE)</f>
        <v>#REF!</v>
      </c>
      <c r="AM84" s="36"/>
      <c r="AN84" s="36"/>
      <c r="AO84" s="36"/>
      <c r="AP84" s="36"/>
      <c r="AQ84" s="36"/>
      <c r="AR84" s="36"/>
      <c r="AS84" s="36"/>
      <c r="AT84" s="36"/>
      <c r="AU84" s="36"/>
      <c r="AV84" s="36" t="str">
        <f t="shared" si="29"/>
        <v/>
      </c>
      <c r="AW84" s="36"/>
      <c r="AX84" s="36"/>
      <c r="AY84" s="36" t="s">
        <v>60</v>
      </c>
      <c r="AZ84" s="36">
        <v>25</v>
      </c>
      <c r="BA84" s="36" t="str">
        <f t="shared" si="36"/>
        <v>KVSW-25</v>
      </c>
      <c r="BB84" s="41" t="s">
        <v>726</v>
      </c>
      <c r="BC84" s="36" t="str">
        <f t="shared" si="37"/>
        <v>KVSW-25Упругое нерегулируемое</v>
      </c>
      <c r="BD84" s="36"/>
      <c r="BE84" s="36"/>
      <c r="BF84" s="36"/>
      <c r="BG84" s="36">
        <f>COUNTIFS(BH$2:BH84,BH84,BH$2:BH84,BH84)</f>
        <v>1</v>
      </c>
      <c r="BH84" s="36" t="str">
        <f t="shared" si="50"/>
        <v>KVMAL-M01-32</v>
      </c>
      <c r="BI84" s="36" t="s">
        <v>56</v>
      </c>
      <c r="BJ84" s="36">
        <v>32</v>
      </c>
      <c r="BK84" s="41" t="s">
        <v>728</v>
      </c>
      <c r="BL84" s="41" t="str">
        <f t="shared" si="49"/>
        <v>KVMAL-M01-32Сталь 45 с покрытием твёрдым хромом</v>
      </c>
      <c r="BM84" s="36" t="e">
        <f>VLOOKUP(BH84,#REF!,40,FALSE)</f>
        <v>#REF!</v>
      </c>
      <c r="BN84" s="36"/>
      <c r="BO84" s="36"/>
    </row>
    <row r="85" spans="2:67">
      <c r="B85" s="36"/>
      <c r="D85" s="36"/>
      <c r="E85" s="36"/>
      <c r="G85" s="36"/>
      <c r="H85" s="40">
        <f>COUNTA($K$2:K85)</f>
        <v>84</v>
      </c>
      <c r="I85" s="40" t="str">
        <f t="shared" si="41"/>
        <v>10-5</v>
      </c>
      <c r="J85" s="36">
        <f>COUNTIFS($L$2:L85,L85,$L$2:L85,L85)</f>
        <v>5</v>
      </c>
      <c r="K85" s="36" t="str">
        <f t="shared" ref="K85:K103" si="52">CONCATENATE(L85,"-",M85)</f>
        <v>KVTDN-50</v>
      </c>
      <c r="L85" s="36" t="s">
        <v>20</v>
      </c>
      <c r="M85" s="36">
        <v>50</v>
      </c>
      <c r="N85" s="36" t="e">
        <f>SUMIF(#REF!,K85,#REF!)</f>
        <v>#REF!</v>
      </c>
      <c r="O85" s="36">
        <f t="shared" si="44"/>
        <v>1</v>
      </c>
      <c r="P85" s="36">
        <f>COUNTIF($T$1:T85,T85)</f>
        <v>5</v>
      </c>
      <c r="Q85" s="36" t="str">
        <f t="shared" si="45"/>
        <v>5-KVNG-40</v>
      </c>
      <c r="R85" s="36" t="s">
        <v>18</v>
      </c>
      <c r="S85" s="36">
        <v>40</v>
      </c>
      <c r="T85" s="36" t="str">
        <f t="shared" si="51"/>
        <v>KVNG-40</v>
      </c>
      <c r="U85" s="36">
        <v>100</v>
      </c>
      <c r="V85" s="36" t="str">
        <f t="shared" si="43"/>
        <v>100,</v>
      </c>
      <c r="W85" s="36"/>
      <c r="X85" s="36" t="s">
        <v>20</v>
      </c>
      <c r="Y85" s="36">
        <v>100</v>
      </c>
      <c r="Z85" s="36" t="str">
        <f t="shared" si="46"/>
        <v>KVTDN-100</v>
      </c>
      <c r="AA85" s="36">
        <v>5</v>
      </c>
      <c r="AB85" s="36">
        <v>450</v>
      </c>
      <c r="AC85" s="36">
        <v>0</v>
      </c>
      <c r="AD85" s="36">
        <v>0</v>
      </c>
      <c r="AE85" s="36"/>
      <c r="AF85" s="36">
        <f>COUNTIFS(AG$2:AG85,AG85)</f>
        <v>1</v>
      </c>
      <c r="AG85" s="36" t="str">
        <f t="shared" si="48"/>
        <v>KVNC-125</v>
      </c>
      <c r="AH85" s="36" t="s">
        <v>55</v>
      </c>
      <c r="AI85" s="36">
        <v>125</v>
      </c>
      <c r="AJ85" s="37" t="s">
        <v>10</v>
      </c>
      <c r="AK85" s="36" t="str">
        <f t="shared" si="47"/>
        <v>KVNC-125Наружная</v>
      </c>
      <c r="AL85" s="36" t="e">
        <f>VLOOKUP(AG85,#REF!,40,FALSE)</f>
        <v>#REF!</v>
      </c>
      <c r="AM85" s="36"/>
      <c r="AN85" s="36"/>
      <c r="AO85" s="36"/>
      <c r="AP85" s="36"/>
      <c r="AQ85" s="36"/>
      <c r="AR85" s="36"/>
      <c r="AS85" s="36"/>
      <c r="AT85" s="36"/>
      <c r="AU85" s="36"/>
      <c r="AV85" s="36" t="str">
        <f t="shared" si="29"/>
        <v/>
      </c>
      <c r="AW85" s="36"/>
      <c r="AX85" s="36"/>
      <c r="AY85" s="36" t="s">
        <v>60</v>
      </c>
      <c r="AZ85" s="36">
        <v>32</v>
      </c>
      <c r="BA85" s="36" t="str">
        <f t="shared" si="36"/>
        <v>KVSW-32</v>
      </c>
      <c r="BB85" s="41" t="s">
        <v>726</v>
      </c>
      <c r="BC85" s="36" t="str">
        <f t="shared" si="37"/>
        <v>KVSW-32Упругое нерегулируемое</v>
      </c>
      <c r="BD85" s="36"/>
      <c r="BE85" s="36"/>
      <c r="BF85" s="36"/>
      <c r="BG85" s="36">
        <f>COUNTIFS(BH$2:BH85,BH85,BH$2:BH85,BH85)</f>
        <v>2</v>
      </c>
      <c r="BH85" s="36" t="str">
        <f t="shared" si="50"/>
        <v>KVMAL-M01-32</v>
      </c>
      <c r="BI85" s="36" t="s">
        <v>56</v>
      </c>
      <c r="BJ85" s="36">
        <v>32</v>
      </c>
      <c r="BK85" s="41" t="s">
        <v>729</v>
      </c>
      <c r="BL85" s="41" t="str">
        <f t="shared" si="49"/>
        <v>KVMAL-M01-32Сталь нержавеющая AISI 304 с покрытием твёрдым хромом</v>
      </c>
      <c r="BM85" s="36" t="e">
        <f>VLOOKUP(BH85,#REF!,40,FALSE)</f>
        <v>#REF!</v>
      </c>
      <c r="BN85" s="36"/>
      <c r="BO85" s="36"/>
    </row>
    <row r="86" spans="2:67">
      <c r="B86" s="36"/>
      <c r="D86" s="36"/>
      <c r="E86" s="36"/>
      <c r="G86" s="36"/>
      <c r="H86" s="40">
        <f>COUNTA($K$2:K86)</f>
        <v>85</v>
      </c>
      <c r="I86" s="40" t="str">
        <f t="shared" si="41"/>
        <v>10-6</v>
      </c>
      <c r="J86" s="36">
        <f>COUNTIFS($L$2:L86,L86,$L$2:L86,L86)</f>
        <v>6</v>
      </c>
      <c r="K86" s="36" t="str">
        <f t="shared" si="52"/>
        <v>KVTDN-63</v>
      </c>
      <c r="L86" s="36" t="s">
        <v>20</v>
      </c>
      <c r="M86" s="36">
        <v>63</v>
      </c>
      <c r="N86" s="36" t="e">
        <f>SUMIF(#REF!,K86,#REF!)</f>
        <v>#REF!</v>
      </c>
      <c r="O86" s="36">
        <f t="shared" si="44"/>
        <v>1</v>
      </c>
      <c r="P86" s="36">
        <f>COUNTIF($T$1:T86,T86)</f>
        <v>6</v>
      </c>
      <c r="Q86" s="36" t="str">
        <f t="shared" si="45"/>
        <v>6-KVNG-40</v>
      </c>
      <c r="R86" s="36" t="s">
        <v>18</v>
      </c>
      <c r="S86" s="36">
        <v>40</v>
      </c>
      <c r="T86" s="36" t="str">
        <f t="shared" si="51"/>
        <v>KVNG-40</v>
      </c>
      <c r="U86" s="36">
        <v>120</v>
      </c>
      <c r="V86" s="36" t="str">
        <f t="shared" si="43"/>
        <v>120,</v>
      </c>
      <c r="W86" s="36"/>
      <c r="X86" s="36" t="s">
        <v>59</v>
      </c>
      <c r="Y86" s="36">
        <v>12</v>
      </c>
      <c r="Z86" s="36" t="str">
        <f t="shared" si="46"/>
        <v>KVFM-12</v>
      </c>
      <c r="AA86" s="36">
        <v>10</v>
      </c>
      <c r="AB86" s="36">
        <v>300</v>
      </c>
      <c r="AC86" s="36">
        <v>0</v>
      </c>
      <c r="AD86" s="36">
        <v>0</v>
      </c>
      <c r="AE86" s="36"/>
      <c r="AF86" s="36">
        <f>COUNTIFS(AG$2:AG86,AG86)</f>
        <v>2</v>
      </c>
      <c r="AG86" s="36" t="str">
        <f t="shared" si="48"/>
        <v>KVNC-125</v>
      </c>
      <c r="AH86" s="36" t="s">
        <v>55</v>
      </c>
      <c r="AI86" s="36">
        <v>125</v>
      </c>
      <c r="AJ86" s="37" t="s">
        <v>16</v>
      </c>
      <c r="AK86" s="36" t="str">
        <f t="shared" si="47"/>
        <v>KVNC-125Внутренняя</v>
      </c>
      <c r="AL86" s="36" t="e">
        <f>VLOOKUP(AG86,#REF!,40,FALSE)</f>
        <v>#REF!</v>
      </c>
      <c r="AM86" s="36"/>
      <c r="AN86" s="36"/>
      <c r="AO86" s="36"/>
      <c r="AP86" s="36"/>
      <c r="AQ86" s="36"/>
      <c r="AR86" s="36"/>
      <c r="AS86" s="36"/>
      <c r="AT86" s="36"/>
      <c r="AU86" s="36"/>
      <c r="AV86" s="36" t="str">
        <f t="shared" si="29"/>
        <v/>
      </c>
      <c r="AW86" s="36"/>
      <c r="AX86" s="36"/>
      <c r="AY86" s="36" t="s">
        <v>20</v>
      </c>
      <c r="AZ86" s="36">
        <v>20</v>
      </c>
      <c r="BA86" s="36" t="str">
        <f t="shared" si="36"/>
        <v>KVTDN-20</v>
      </c>
      <c r="BB86" s="41" t="s">
        <v>726</v>
      </c>
      <c r="BC86" s="36" t="str">
        <f t="shared" si="37"/>
        <v>KVTDN-20Упругое нерегулируемое</v>
      </c>
      <c r="BD86" s="36"/>
      <c r="BE86" s="36"/>
      <c r="BF86" s="36"/>
      <c r="BG86" s="36">
        <f>COUNTIFS(BH$2:BH86,BH86,BH$2:BH86,BH86)</f>
        <v>1</v>
      </c>
      <c r="BH86" s="36" t="str">
        <f t="shared" si="50"/>
        <v>KVNC-32</v>
      </c>
      <c r="BI86" s="36" t="s">
        <v>55</v>
      </c>
      <c r="BJ86" s="36">
        <v>32</v>
      </c>
      <c r="BK86" s="41" t="s">
        <v>728</v>
      </c>
      <c r="BL86" s="41" t="str">
        <f t="shared" si="49"/>
        <v>KVNC-32Сталь 45 с покрытием твёрдым хромом</v>
      </c>
      <c r="BM86" s="36" t="e">
        <f>VLOOKUP(BH86,#REF!,40,FALSE)</f>
        <v>#REF!</v>
      </c>
      <c r="BN86" s="36"/>
      <c r="BO86" s="36"/>
    </row>
    <row r="87" spans="2:67">
      <c r="B87" s="36"/>
      <c r="D87" s="36"/>
      <c r="E87" s="36"/>
      <c r="G87" s="36"/>
      <c r="H87" s="40">
        <f>COUNTA($K$2:K87)</f>
        <v>86</v>
      </c>
      <c r="I87" s="40" t="str">
        <f t="shared" si="41"/>
        <v>10-7</v>
      </c>
      <c r="J87" s="36">
        <f>COUNTIFS($L$2:L87,L87,$L$2:L87,L87)</f>
        <v>7</v>
      </c>
      <c r="K87" s="36" t="str">
        <f t="shared" si="52"/>
        <v>KVTDN-80</v>
      </c>
      <c r="L87" s="36" t="s">
        <v>20</v>
      </c>
      <c r="M87" s="36">
        <v>80</v>
      </c>
      <c r="N87" s="36" t="e">
        <f>SUMIF(#REF!,K87,#REF!)</f>
        <v>#REF!</v>
      </c>
      <c r="O87" s="36">
        <f t="shared" si="44"/>
        <v>1</v>
      </c>
      <c r="P87" s="36">
        <f>COUNTIF($T$1:T87,T87)</f>
        <v>7</v>
      </c>
      <c r="Q87" s="36" t="str">
        <f t="shared" si="45"/>
        <v>7-KVNG-40</v>
      </c>
      <c r="R87" s="36" t="s">
        <v>18</v>
      </c>
      <c r="S87" s="36">
        <v>40</v>
      </c>
      <c r="T87" s="36" t="str">
        <f t="shared" si="51"/>
        <v>KVNG-40</v>
      </c>
      <c r="U87" s="36">
        <v>160</v>
      </c>
      <c r="V87" s="36" t="str">
        <f t="shared" si="43"/>
        <v>160,</v>
      </c>
      <c r="W87" s="36"/>
      <c r="X87" s="36" t="s">
        <v>59</v>
      </c>
      <c r="Y87" s="36">
        <v>16</v>
      </c>
      <c r="Z87" s="36" t="str">
        <f t="shared" si="46"/>
        <v>KVFM-16</v>
      </c>
      <c r="AA87" s="36">
        <v>10</v>
      </c>
      <c r="AB87" s="36">
        <v>300</v>
      </c>
      <c r="AC87" s="36">
        <v>0</v>
      </c>
      <c r="AD87" s="36">
        <v>0</v>
      </c>
      <c r="AE87" s="36"/>
      <c r="AF87" s="36">
        <f>COUNTIFS(AG$2:AG87,AG87)</f>
        <v>1</v>
      </c>
      <c r="AG87" s="36" t="str">
        <f t="shared" si="48"/>
        <v>KVNG-32</v>
      </c>
      <c r="AH87" s="36" t="s">
        <v>18</v>
      </c>
      <c r="AI87" s="36">
        <v>32</v>
      </c>
      <c r="AJ87" s="37" t="s">
        <v>10</v>
      </c>
      <c r="AK87" s="36" t="str">
        <f t="shared" si="47"/>
        <v>KVNG-32Наружная</v>
      </c>
      <c r="AL87" s="36" t="e">
        <f>VLOOKUP(AG87,#REF!,40,FALSE)</f>
        <v>#REF!</v>
      </c>
      <c r="AM87" s="36"/>
      <c r="AN87" s="36"/>
      <c r="AO87" s="36"/>
      <c r="AP87" s="36"/>
      <c r="AQ87" s="36"/>
      <c r="AR87" s="36"/>
      <c r="AS87" s="36"/>
      <c r="AT87" s="36"/>
      <c r="AU87" s="36"/>
      <c r="AV87" s="36" t="str">
        <f t="shared" si="29"/>
        <v/>
      </c>
      <c r="AW87" s="36"/>
      <c r="AX87" s="36"/>
      <c r="AY87" s="36" t="s">
        <v>20</v>
      </c>
      <c r="AZ87" s="36">
        <v>25</v>
      </c>
      <c r="BA87" s="36" t="str">
        <f t="shared" si="36"/>
        <v>KVTDN-25</v>
      </c>
      <c r="BB87" s="41" t="s">
        <v>726</v>
      </c>
      <c r="BC87" s="36" t="str">
        <f t="shared" si="37"/>
        <v>KVTDN-25Упругое нерегулируемое</v>
      </c>
      <c r="BD87" s="36"/>
      <c r="BE87" s="36"/>
      <c r="BF87" s="36"/>
      <c r="BG87" s="36">
        <f>COUNTIFS(BH$2:BH87,BH87,BH$2:BH87,BH87)</f>
        <v>2</v>
      </c>
      <c r="BH87" s="36" t="str">
        <f t="shared" si="50"/>
        <v>KVNC-32</v>
      </c>
      <c r="BI87" s="36" t="s">
        <v>55</v>
      </c>
      <c r="BJ87" s="36">
        <v>32</v>
      </c>
      <c r="BK87" s="41" t="s">
        <v>729</v>
      </c>
      <c r="BL87" s="41" t="str">
        <f t="shared" ref="BL87:BL118" si="53">CONCATENATE(BH87,BK87)</f>
        <v>KVNC-32Сталь нержавеющая AISI 304 с покрытием твёрдым хромом</v>
      </c>
      <c r="BM87" s="36" t="e">
        <f>VLOOKUP(BH87,#REF!,40,FALSE)</f>
        <v>#REF!</v>
      </c>
      <c r="BN87" s="36"/>
      <c r="BO87" s="36"/>
    </row>
    <row r="88" spans="2:67">
      <c r="B88" s="36"/>
      <c r="D88" s="36"/>
      <c r="E88" s="36"/>
      <c r="G88" s="36"/>
      <c r="H88" s="40">
        <f>COUNTA($K$2:K88)</f>
        <v>87</v>
      </c>
      <c r="I88" s="40" t="str">
        <f t="shared" si="41"/>
        <v>10-8</v>
      </c>
      <c r="J88" s="36">
        <f>COUNTIFS($L$2:L88,L88,$L$2:L88,L88)</f>
        <v>8</v>
      </c>
      <c r="K88" s="36" t="str">
        <f t="shared" si="52"/>
        <v>KVTDN-100</v>
      </c>
      <c r="L88" s="36" t="s">
        <v>20</v>
      </c>
      <c r="M88" s="36">
        <v>100</v>
      </c>
      <c r="N88" s="36" t="e">
        <f>SUMIF(#REF!,K88,#REF!)</f>
        <v>#REF!</v>
      </c>
      <c r="O88" s="36">
        <f t="shared" si="44"/>
        <v>1</v>
      </c>
      <c r="P88" s="36">
        <f>COUNTIF($T$1:T88,T88)</f>
        <v>8</v>
      </c>
      <c r="Q88" s="36" t="str">
        <f t="shared" si="45"/>
        <v>8-KVNG-40</v>
      </c>
      <c r="R88" s="36" t="s">
        <v>18</v>
      </c>
      <c r="S88" s="36">
        <v>40</v>
      </c>
      <c r="T88" s="36" t="str">
        <f t="shared" si="51"/>
        <v>KVNG-40</v>
      </c>
      <c r="U88" s="36">
        <v>200</v>
      </c>
      <c r="V88" s="36" t="str">
        <f t="shared" si="43"/>
        <v>200,</v>
      </c>
      <c r="W88" s="36"/>
      <c r="X88" s="36" t="s">
        <v>59</v>
      </c>
      <c r="Y88" s="36">
        <v>20</v>
      </c>
      <c r="Z88" s="36" t="str">
        <f t="shared" si="46"/>
        <v>KVFM-20</v>
      </c>
      <c r="AA88" s="36">
        <v>20</v>
      </c>
      <c r="AB88" s="36">
        <v>300</v>
      </c>
      <c r="AC88" s="36">
        <v>0</v>
      </c>
      <c r="AD88" s="36">
        <v>0</v>
      </c>
      <c r="AE88" s="36"/>
      <c r="AF88" s="36">
        <f>COUNTIFS(AG$2:AG88,AG88)</f>
        <v>2</v>
      </c>
      <c r="AG88" s="36" t="str">
        <f t="shared" si="48"/>
        <v>KVNG-32</v>
      </c>
      <c r="AH88" s="36" t="s">
        <v>18</v>
      </c>
      <c r="AI88" s="36">
        <v>32</v>
      </c>
      <c r="AJ88" s="37" t="s">
        <v>16</v>
      </c>
      <c r="AK88" s="36" t="str">
        <f t="shared" si="47"/>
        <v>KVNG-32Внутренняя</v>
      </c>
      <c r="AL88" s="36" t="e">
        <f>VLOOKUP(AG88,#REF!,40,FALSE)</f>
        <v>#REF!</v>
      </c>
      <c r="AM88" s="36"/>
      <c r="AN88" s="36"/>
      <c r="AO88" s="36"/>
      <c r="AP88" s="36"/>
      <c r="AQ88" s="36"/>
      <c r="AR88" s="36"/>
      <c r="AS88" s="36"/>
      <c r="AT88" s="36"/>
      <c r="AU88" s="36"/>
      <c r="AV88" s="36" t="str">
        <f t="shared" si="29"/>
        <v/>
      </c>
      <c r="AW88" s="36"/>
      <c r="AX88" s="36"/>
      <c r="AY88" s="36" t="s">
        <v>20</v>
      </c>
      <c r="AZ88" s="36">
        <v>32</v>
      </c>
      <c r="BA88" s="36" t="str">
        <f t="shared" si="36"/>
        <v>KVTDN-32</v>
      </c>
      <c r="BB88" s="41" t="s">
        <v>726</v>
      </c>
      <c r="BC88" s="36" t="str">
        <f t="shared" si="37"/>
        <v>KVTDN-32Упругое нерегулируемое</v>
      </c>
      <c r="BD88" s="36"/>
      <c r="BE88" s="36"/>
      <c r="BF88" s="36"/>
      <c r="BG88" s="36">
        <f>COUNTIFS(BH$2:BH88,BH88,BH$2:BH88,BH88)</f>
        <v>1</v>
      </c>
      <c r="BH88" s="36" t="str">
        <f t="shared" si="50"/>
        <v>KVNC-40</v>
      </c>
      <c r="BI88" s="36" t="s">
        <v>55</v>
      </c>
      <c r="BJ88" s="36">
        <v>40</v>
      </c>
      <c r="BK88" s="41" t="s">
        <v>728</v>
      </c>
      <c r="BL88" s="41" t="str">
        <f t="shared" si="53"/>
        <v>KVNC-40Сталь 45 с покрытием твёрдым хромом</v>
      </c>
      <c r="BM88" s="36" t="e">
        <f>VLOOKUP(BH88,#REF!,40,FALSE)</f>
        <v>#REF!</v>
      </c>
      <c r="BN88" s="36"/>
      <c r="BO88" s="36"/>
    </row>
    <row r="89" spans="2:67">
      <c r="B89" s="36"/>
      <c r="D89" s="36"/>
      <c r="E89" s="36"/>
      <c r="G89" s="36"/>
      <c r="H89" s="40">
        <f>COUNTA($K$2:K89)</f>
        <v>88</v>
      </c>
      <c r="I89" s="40" t="str">
        <f t="shared" si="41"/>
        <v>6-1</v>
      </c>
      <c r="J89" s="36">
        <f>COUNTIFS($L$2:L89,L89,$L$2:L89,L89)</f>
        <v>1</v>
      </c>
      <c r="K89" s="36" t="str">
        <f t="shared" si="52"/>
        <v>KVVU-16</v>
      </c>
      <c r="L89" s="36" t="s">
        <v>58</v>
      </c>
      <c r="M89" s="36">
        <v>16</v>
      </c>
      <c r="N89" s="36" t="e">
        <f>SUMIF(#REF!,K89,#REF!)</f>
        <v>#REF!</v>
      </c>
      <c r="O89" s="36">
        <f t="shared" si="44"/>
        <v>1</v>
      </c>
      <c r="P89" s="36">
        <f>COUNTIF($T$1:T89,T89)</f>
        <v>9</v>
      </c>
      <c r="Q89" s="36" t="str">
        <f t="shared" si="45"/>
        <v>9-KVNG-40</v>
      </c>
      <c r="R89" s="36" t="s">
        <v>18</v>
      </c>
      <c r="S89" s="36">
        <v>40</v>
      </c>
      <c r="T89" s="36" t="str">
        <f t="shared" si="51"/>
        <v>KVNG-40</v>
      </c>
      <c r="U89" s="36">
        <v>250</v>
      </c>
      <c r="V89" s="36" t="str">
        <f t="shared" si="43"/>
        <v>250,</v>
      </c>
      <c r="W89" s="36"/>
      <c r="X89" s="36" t="s">
        <v>59</v>
      </c>
      <c r="Y89" s="36">
        <v>25</v>
      </c>
      <c r="Z89" s="36" t="str">
        <f t="shared" si="46"/>
        <v>KVFM-25</v>
      </c>
      <c r="AA89" s="36">
        <v>20</v>
      </c>
      <c r="AB89" s="36">
        <v>300</v>
      </c>
      <c r="AC89" s="36">
        <v>0</v>
      </c>
      <c r="AD89" s="36">
        <v>0</v>
      </c>
      <c r="AE89" s="36"/>
      <c r="AF89" s="36">
        <f>COUNTIFS(AG$2:AG89,AG89)</f>
        <v>1</v>
      </c>
      <c r="AG89" s="36" t="str">
        <f t="shared" si="48"/>
        <v>KVNG-40</v>
      </c>
      <c r="AH89" s="36" t="s">
        <v>18</v>
      </c>
      <c r="AI89" s="36">
        <v>40</v>
      </c>
      <c r="AJ89" s="37" t="s">
        <v>10</v>
      </c>
      <c r="AK89" s="36" t="str">
        <f t="shared" si="47"/>
        <v>KVNG-40Наружная</v>
      </c>
      <c r="AL89" s="36" t="e">
        <f>VLOOKUP(AG89,#REF!,40,FALSE)</f>
        <v>#REF!</v>
      </c>
      <c r="AM89" s="36"/>
      <c r="AN89" s="36"/>
      <c r="AO89" s="36"/>
      <c r="AP89" s="36"/>
      <c r="AQ89" s="36"/>
      <c r="AR89" s="36"/>
      <c r="AS89" s="36"/>
      <c r="AT89" s="36"/>
      <c r="AU89" s="36"/>
      <c r="AV89" s="36" t="str">
        <f t="shared" si="29"/>
        <v/>
      </c>
      <c r="AW89" s="36"/>
      <c r="AX89" s="36"/>
      <c r="AY89" s="36" t="s">
        <v>20</v>
      </c>
      <c r="AZ89" s="36">
        <v>40</v>
      </c>
      <c r="BA89" s="36" t="str">
        <f t="shared" si="36"/>
        <v>KVTDN-40</v>
      </c>
      <c r="BB89" s="41" t="s">
        <v>726</v>
      </c>
      <c r="BC89" s="36" t="str">
        <f t="shared" si="37"/>
        <v>KVTDN-40Упругое нерегулируемое</v>
      </c>
      <c r="BD89" s="36"/>
      <c r="BE89" s="36"/>
      <c r="BF89" s="36"/>
      <c r="BG89" s="36">
        <f>COUNTIFS(BH$2:BH89,BH89,BH$2:BH89,BH89)</f>
        <v>2</v>
      </c>
      <c r="BH89" s="36" t="str">
        <f t="shared" si="50"/>
        <v>KVNC-40</v>
      </c>
      <c r="BI89" s="36" t="s">
        <v>55</v>
      </c>
      <c r="BJ89" s="36">
        <v>40</v>
      </c>
      <c r="BK89" s="41" t="s">
        <v>729</v>
      </c>
      <c r="BL89" s="41" t="str">
        <f t="shared" si="53"/>
        <v>KVNC-40Сталь нержавеющая AISI 304 с покрытием твёрдым хромом</v>
      </c>
      <c r="BM89" s="36" t="e">
        <f>VLOOKUP(BH89,#REF!,40,FALSE)</f>
        <v>#REF!</v>
      </c>
      <c r="BN89" s="36"/>
      <c r="BO89" s="36"/>
    </row>
    <row r="90" spans="2:67">
      <c r="B90" s="36"/>
      <c r="D90" s="36"/>
      <c r="E90" s="36"/>
      <c r="G90" s="36"/>
      <c r="H90" s="40">
        <f>COUNTA($K$2:K90)</f>
        <v>89</v>
      </c>
      <c r="I90" s="40" t="str">
        <f t="shared" si="41"/>
        <v>6-2</v>
      </c>
      <c r="J90" s="36">
        <f>COUNTIFS($L$2:L90,L90,$L$2:L90,L90)</f>
        <v>2</v>
      </c>
      <c r="K90" s="36" t="str">
        <f t="shared" si="52"/>
        <v>KVVU-20</v>
      </c>
      <c r="L90" s="36" t="s">
        <v>58</v>
      </c>
      <c r="M90" s="36">
        <v>20</v>
      </c>
      <c r="N90" s="36" t="e">
        <f>SUMIF(#REF!,K90,#REF!)</f>
        <v>#REF!</v>
      </c>
      <c r="O90" s="36">
        <f t="shared" si="44"/>
        <v>1</v>
      </c>
      <c r="P90" s="36">
        <f>COUNTIF($T$1:T90,T90)</f>
        <v>10</v>
      </c>
      <c r="Q90" s="36" t="str">
        <f t="shared" si="45"/>
        <v>10-KVNG-40</v>
      </c>
      <c r="R90" s="36" t="s">
        <v>18</v>
      </c>
      <c r="S90" s="36">
        <v>40</v>
      </c>
      <c r="T90" s="36" t="str">
        <f t="shared" si="51"/>
        <v>KVNG-40</v>
      </c>
      <c r="U90" s="36">
        <v>300</v>
      </c>
      <c r="V90" s="36" t="str">
        <f t="shared" si="43"/>
        <v>300,</v>
      </c>
      <c r="W90" s="36"/>
      <c r="X90" s="36" t="s">
        <v>59</v>
      </c>
      <c r="Y90" s="36">
        <v>32</v>
      </c>
      <c r="Z90" s="36" t="str">
        <f t="shared" si="46"/>
        <v>KVFM-32</v>
      </c>
      <c r="AA90" s="36">
        <v>20</v>
      </c>
      <c r="AB90" s="36">
        <v>300</v>
      </c>
      <c r="AC90" s="36">
        <v>0</v>
      </c>
      <c r="AD90" s="36">
        <v>0</v>
      </c>
      <c r="AE90" s="36"/>
      <c r="AF90" s="36">
        <f>COUNTIFS(AG$2:AG90,AG90)</f>
        <v>2</v>
      </c>
      <c r="AG90" s="36" t="str">
        <f t="shared" si="48"/>
        <v>KVNG-40</v>
      </c>
      <c r="AH90" s="36" t="s">
        <v>18</v>
      </c>
      <c r="AI90" s="36">
        <v>40</v>
      </c>
      <c r="AJ90" s="37" t="s">
        <v>16</v>
      </c>
      <c r="AK90" s="36" t="str">
        <f t="shared" si="47"/>
        <v>KVNG-40Внутренняя</v>
      </c>
      <c r="AL90" s="36" t="e">
        <f>VLOOKUP(AG90,#REF!,40,FALSE)</f>
        <v>#REF!</v>
      </c>
      <c r="AM90" s="36"/>
      <c r="AN90" s="36"/>
      <c r="AO90" s="36"/>
      <c r="AP90" s="36"/>
      <c r="AQ90" s="36"/>
      <c r="AR90" s="36"/>
      <c r="AS90" s="36"/>
      <c r="AT90" s="36"/>
      <c r="AU90" s="36"/>
      <c r="AV90" s="36" t="str">
        <f t="shared" si="29"/>
        <v/>
      </c>
      <c r="AW90" s="36"/>
      <c r="AX90" s="36"/>
      <c r="AY90" s="36" t="s">
        <v>20</v>
      </c>
      <c r="AZ90" s="36">
        <v>50</v>
      </c>
      <c r="BA90" s="36" t="str">
        <f t="shared" si="36"/>
        <v>KVTDN-50</v>
      </c>
      <c r="BB90" s="41" t="s">
        <v>726</v>
      </c>
      <c r="BC90" s="36" t="str">
        <f t="shared" si="37"/>
        <v>KVTDN-50Упругое нерегулируемое</v>
      </c>
      <c r="BD90" s="36"/>
      <c r="BE90" s="36"/>
      <c r="BF90" s="36"/>
      <c r="BG90" s="36">
        <f>COUNTIFS(BH$2:BH90,BH90,BH$2:BH90,BH90)</f>
        <v>1</v>
      </c>
      <c r="BH90" s="36" t="str">
        <f t="shared" si="50"/>
        <v>KVNC-50</v>
      </c>
      <c r="BI90" s="36" t="s">
        <v>55</v>
      </c>
      <c r="BJ90" s="36">
        <v>50</v>
      </c>
      <c r="BK90" s="41" t="s">
        <v>728</v>
      </c>
      <c r="BL90" s="41" t="str">
        <f t="shared" si="53"/>
        <v>KVNC-50Сталь 45 с покрытием твёрдым хромом</v>
      </c>
      <c r="BM90" s="36" t="e">
        <f>VLOOKUP(BH90,#REF!,40,FALSE)</f>
        <v>#REF!</v>
      </c>
      <c r="BN90" s="36"/>
      <c r="BO90" s="36"/>
    </row>
    <row r="91" spans="2:67">
      <c r="B91" s="36"/>
      <c r="D91" s="36"/>
      <c r="E91" s="36"/>
      <c r="G91" s="36"/>
      <c r="H91" s="40">
        <f>COUNTA($K$2:K91)</f>
        <v>90</v>
      </c>
      <c r="I91" s="40" t="str">
        <f t="shared" si="41"/>
        <v>6-3</v>
      </c>
      <c r="J91" s="36">
        <f>COUNTIFS($L$2:L91,L91,$L$2:L91,L91)</f>
        <v>3</v>
      </c>
      <c r="K91" s="36" t="str">
        <f t="shared" si="52"/>
        <v>KVVU-25</v>
      </c>
      <c r="L91" s="36" t="s">
        <v>58</v>
      </c>
      <c r="M91" s="36">
        <v>25</v>
      </c>
      <c r="N91" s="36" t="e">
        <f>SUMIF(#REF!,K91,#REF!)</f>
        <v>#REF!</v>
      </c>
      <c r="O91" s="36">
        <f t="shared" si="44"/>
        <v>1</v>
      </c>
      <c r="P91" s="36">
        <f>COUNTIF($T$1:T91,T91)</f>
        <v>11</v>
      </c>
      <c r="Q91" s="36" t="str">
        <f t="shared" si="45"/>
        <v>11-KVNG-40</v>
      </c>
      <c r="R91" s="36" t="s">
        <v>18</v>
      </c>
      <c r="S91" s="36">
        <v>40</v>
      </c>
      <c r="T91" s="36" t="str">
        <f t="shared" si="51"/>
        <v>KVNG-40</v>
      </c>
      <c r="U91" s="36">
        <v>320</v>
      </c>
      <c r="V91" s="36" t="str">
        <f t="shared" si="43"/>
        <v>320,</v>
      </c>
      <c r="W91" s="36"/>
      <c r="X91" s="36" t="s">
        <v>59</v>
      </c>
      <c r="Y91" s="36">
        <v>40</v>
      </c>
      <c r="Z91" s="36" t="str">
        <f t="shared" si="46"/>
        <v>KVFM-40</v>
      </c>
      <c r="AA91" s="36">
        <v>25</v>
      </c>
      <c r="AB91" s="36">
        <v>300</v>
      </c>
      <c r="AC91" s="36">
        <v>0</v>
      </c>
      <c r="AD91" s="36">
        <v>0</v>
      </c>
      <c r="AE91" s="36"/>
      <c r="AF91" s="36">
        <f>COUNTIFS(AG$2:AG91,AG91)</f>
        <v>1</v>
      </c>
      <c r="AG91" s="36" t="str">
        <f t="shared" si="48"/>
        <v>KVNG-50</v>
      </c>
      <c r="AH91" s="36" t="s">
        <v>18</v>
      </c>
      <c r="AI91" s="36">
        <v>50</v>
      </c>
      <c r="AJ91" s="37" t="s">
        <v>10</v>
      </c>
      <c r="AK91" s="36" t="str">
        <f t="shared" si="47"/>
        <v>KVNG-50Наружная</v>
      </c>
      <c r="AL91" s="36" t="e">
        <f>VLOOKUP(AG91,#REF!,40,FALSE)</f>
        <v>#REF!</v>
      </c>
      <c r="AM91" s="36"/>
      <c r="AN91" s="36"/>
      <c r="AO91" s="36"/>
      <c r="AP91" s="36"/>
      <c r="AQ91" s="36"/>
      <c r="AR91" s="36"/>
      <c r="AS91" s="36"/>
      <c r="AT91" s="36"/>
      <c r="AU91" s="36"/>
      <c r="AV91" s="36" t="str">
        <f t="shared" si="29"/>
        <v/>
      </c>
      <c r="AW91" s="36"/>
      <c r="AX91" s="36"/>
      <c r="AY91" s="36" t="s">
        <v>20</v>
      </c>
      <c r="AZ91" s="36">
        <v>63</v>
      </c>
      <c r="BA91" s="36" t="str">
        <f t="shared" si="36"/>
        <v>KVTDN-63</v>
      </c>
      <c r="BB91" s="41" t="s">
        <v>726</v>
      </c>
      <c r="BC91" s="36" t="str">
        <f t="shared" si="37"/>
        <v>KVTDN-63Упругое нерегулируемое</v>
      </c>
      <c r="BD91" s="36"/>
      <c r="BE91" s="36"/>
      <c r="BF91" s="36"/>
      <c r="BG91" s="36">
        <f>COUNTIFS(BH$2:BH91,BH91,BH$2:BH91,BH91)</f>
        <v>2</v>
      </c>
      <c r="BH91" s="36" t="str">
        <f t="shared" si="50"/>
        <v>KVNC-50</v>
      </c>
      <c r="BI91" s="36" t="s">
        <v>55</v>
      </c>
      <c r="BJ91" s="36">
        <v>50</v>
      </c>
      <c r="BK91" s="41" t="s">
        <v>729</v>
      </c>
      <c r="BL91" s="41" t="str">
        <f t="shared" si="53"/>
        <v>KVNC-50Сталь нержавеющая AISI 304 с покрытием твёрдым хромом</v>
      </c>
      <c r="BM91" s="36" t="e">
        <f>VLOOKUP(BH91,#REF!,40,FALSE)</f>
        <v>#REF!</v>
      </c>
      <c r="BN91" s="36"/>
      <c r="BO91" s="36"/>
    </row>
    <row r="92" spans="2:67">
      <c r="B92" s="36"/>
      <c r="D92" s="36"/>
      <c r="E92" s="36"/>
      <c r="G92" s="36"/>
      <c r="H92" s="40">
        <f>COUNTA($K$2:K92)</f>
        <v>91</v>
      </c>
      <c r="I92" s="40" t="str">
        <f t="shared" si="41"/>
        <v>6-4</v>
      </c>
      <c r="J92" s="36">
        <f>COUNTIFS($L$2:L92,L92,$L$2:L92,L92)</f>
        <v>4</v>
      </c>
      <c r="K92" s="36" t="str">
        <f t="shared" si="52"/>
        <v>KVVU-32</v>
      </c>
      <c r="L92" s="36" t="s">
        <v>58</v>
      </c>
      <c r="M92" s="36">
        <v>32</v>
      </c>
      <c r="N92" s="36" t="e">
        <f>SUMIF(#REF!,K92,#REF!)</f>
        <v>#REF!</v>
      </c>
      <c r="O92" s="36">
        <f t="shared" si="44"/>
        <v>1</v>
      </c>
      <c r="P92" s="36">
        <f>COUNTIF($T$1:T92,T92)</f>
        <v>12</v>
      </c>
      <c r="Q92" s="36" t="str">
        <f t="shared" si="45"/>
        <v>12-KVNG-40</v>
      </c>
      <c r="R92" s="36" t="s">
        <v>18</v>
      </c>
      <c r="S92" s="36">
        <v>40</v>
      </c>
      <c r="T92" s="36" t="str">
        <f t="shared" si="51"/>
        <v>KVNG-40</v>
      </c>
      <c r="U92" s="36">
        <v>400</v>
      </c>
      <c r="V92" s="36" t="str">
        <f t="shared" si="43"/>
        <v>400,</v>
      </c>
      <c r="W92" s="36"/>
      <c r="X92" s="36" t="s">
        <v>59</v>
      </c>
      <c r="Y92" s="36">
        <v>50</v>
      </c>
      <c r="Z92" s="36" t="str">
        <f t="shared" si="46"/>
        <v>KVFM-50</v>
      </c>
      <c r="AA92" s="36">
        <v>25</v>
      </c>
      <c r="AB92" s="36">
        <v>300</v>
      </c>
      <c r="AC92" s="36">
        <v>0</v>
      </c>
      <c r="AD92" s="36">
        <v>0</v>
      </c>
      <c r="AE92" s="36"/>
      <c r="AF92" s="36">
        <f>COUNTIFS(AG$2:AG92,AG92)</f>
        <v>2</v>
      </c>
      <c r="AG92" s="36" t="str">
        <f t="shared" si="48"/>
        <v>KVNG-50</v>
      </c>
      <c r="AH92" s="36" t="s">
        <v>18</v>
      </c>
      <c r="AI92" s="36">
        <v>50</v>
      </c>
      <c r="AJ92" s="37" t="s">
        <v>16</v>
      </c>
      <c r="AK92" s="36" t="str">
        <f t="shared" si="47"/>
        <v>KVNG-50Внутренняя</v>
      </c>
      <c r="AL92" s="36" t="e">
        <f>VLOOKUP(AG92,#REF!,40,FALSE)</f>
        <v>#REF!</v>
      </c>
      <c r="AM92" s="36"/>
      <c r="AN92" s="36"/>
      <c r="AO92" s="36"/>
      <c r="AP92" s="36"/>
      <c r="AQ92" s="36"/>
      <c r="AR92" s="36"/>
      <c r="AS92" s="36"/>
      <c r="AT92" s="36"/>
      <c r="AU92" s="36"/>
      <c r="AV92" s="36" t="str">
        <f t="shared" ref="AV92:AV93" si="54">CONCATENATE(AT92,AU92)</f>
        <v/>
      </c>
      <c r="AW92" s="36"/>
      <c r="AX92" s="36"/>
      <c r="AY92" s="36" t="s">
        <v>20</v>
      </c>
      <c r="AZ92" s="36">
        <v>80</v>
      </c>
      <c r="BA92" s="36" t="str">
        <f t="shared" si="36"/>
        <v>KVTDN-80</v>
      </c>
      <c r="BB92" s="41" t="s">
        <v>726</v>
      </c>
      <c r="BC92" s="36" t="str">
        <f t="shared" si="37"/>
        <v>KVTDN-80Упругое нерегулируемое</v>
      </c>
      <c r="BD92" s="36"/>
      <c r="BE92" s="36"/>
      <c r="BF92" s="36"/>
      <c r="BG92" s="36">
        <f>COUNTIFS(BH$2:BH92,BH92,BH$2:BH92,BH92)</f>
        <v>1</v>
      </c>
      <c r="BH92" s="36" t="str">
        <f t="shared" si="50"/>
        <v>KVNC-63</v>
      </c>
      <c r="BI92" s="36" t="s">
        <v>55</v>
      </c>
      <c r="BJ92" s="36">
        <v>63</v>
      </c>
      <c r="BK92" s="41" t="s">
        <v>728</v>
      </c>
      <c r="BL92" s="41" t="str">
        <f t="shared" si="53"/>
        <v>KVNC-63Сталь 45 с покрытием твёрдым хромом</v>
      </c>
      <c r="BM92" s="36" t="e">
        <f>VLOOKUP(BH92,#REF!,40,FALSE)</f>
        <v>#REF!</v>
      </c>
      <c r="BN92" s="36"/>
      <c r="BO92" s="36"/>
    </row>
    <row r="93" spans="2:67">
      <c r="B93" s="36"/>
      <c r="D93" s="36"/>
      <c r="E93" s="36"/>
      <c r="G93" s="36"/>
      <c r="H93" s="40">
        <f>COUNTA($K$2:K93)</f>
        <v>92</v>
      </c>
      <c r="I93" s="40" t="str">
        <f t="shared" si="41"/>
        <v>6-5</v>
      </c>
      <c r="J93" s="36">
        <f>COUNTIFS($L$2:L93,L93,$L$2:L93,L93)</f>
        <v>5</v>
      </c>
      <c r="K93" s="36" t="str">
        <f t="shared" si="52"/>
        <v>KVVU-40</v>
      </c>
      <c r="L93" s="36" t="s">
        <v>58</v>
      </c>
      <c r="M93" s="36">
        <v>40</v>
      </c>
      <c r="N93" s="36" t="e">
        <f>SUMIF(#REF!,K93,#REF!)</f>
        <v>#REF!</v>
      </c>
      <c r="O93" s="36">
        <f t="shared" si="44"/>
        <v>1</v>
      </c>
      <c r="P93" s="36">
        <f>COUNTIF($T$1:T93,T93)</f>
        <v>13</v>
      </c>
      <c r="Q93" s="36" t="str">
        <f t="shared" si="45"/>
        <v>13-KVNG-40</v>
      </c>
      <c r="R93" s="36" t="s">
        <v>18</v>
      </c>
      <c r="S93" s="36">
        <v>40</v>
      </c>
      <c r="T93" s="36" t="str">
        <f t="shared" si="51"/>
        <v>KVNG-40</v>
      </c>
      <c r="U93" s="36">
        <v>500</v>
      </c>
      <c r="V93" s="36" t="str">
        <f t="shared" si="43"/>
        <v>500,</v>
      </c>
      <c r="W93" s="36"/>
      <c r="X93" s="36" t="s">
        <v>59</v>
      </c>
      <c r="Y93" s="36">
        <v>63</v>
      </c>
      <c r="Z93" s="36" t="str">
        <f t="shared" si="46"/>
        <v>KVFM-63</v>
      </c>
      <c r="AA93" s="36">
        <v>25</v>
      </c>
      <c r="AB93" s="36">
        <v>300</v>
      </c>
      <c r="AC93" s="36">
        <v>0</v>
      </c>
      <c r="AD93" s="36">
        <v>0</v>
      </c>
      <c r="AE93" s="36"/>
      <c r="AF93" s="36">
        <f>COUNTIFS(AG$2:AG93,AG93)</f>
        <v>1</v>
      </c>
      <c r="AG93" s="36" t="str">
        <f t="shared" si="48"/>
        <v>KVNG-63</v>
      </c>
      <c r="AH93" s="36" t="s">
        <v>18</v>
      </c>
      <c r="AI93" s="36">
        <v>63</v>
      </c>
      <c r="AJ93" s="37" t="s">
        <v>10</v>
      </c>
      <c r="AK93" s="36" t="str">
        <f t="shared" si="47"/>
        <v>KVNG-63Наружная</v>
      </c>
      <c r="AL93" s="36" t="e">
        <f>VLOOKUP(AG93,#REF!,40,FALSE)</f>
        <v>#REF!</v>
      </c>
      <c r="AM93" s="36"/>
      <c r="AN93" s="36"/>
      <c r="AO93" s="36"/>
      <c r="AP93" s="36"/>
      <c r="AQ93" s="36"/>
      <c r="AR93" s="36"/>
      <c r="AS93" s="36"/>
      <c r="AT93" s="36"/>
      <c r="AU93" s="36"/>
      <c r="AV93" s="36" t="str">
        <f t="shared" si="54"/>
        <v/>
      </c>
      <c r="AW93" s="36"/>
      <c r="AX93" s="36"/>
      <c r="AY93" s="36" t="s">
        <v>20</v>
      </c>
      <c r="AZ93" s="36">
        <v>100</v>
      </c>
      <c r="BA93" s="36" t="str">
        <f t="shared" si="36"/>
        <v>KVTDN-100</v>
      </c>
      <c r="BB93" s="41" t="s">
        <v>726</v>
      </c>
      <c r="BC93" s="36" t="str">
        <f t="shared" si="37"/>
        <v>KVTDN-100Упругое нерегулируемое</v>
      </c>
      <c r="BD93" s="36"/>
      <c r="BE93" s="36"/>
      <c r="BF93" s="36"/>
      <c r="BG93" s="36">
        <f>COUNTIFS(BH$2:BH93,BH93,BH$2:BH93,BH93)</f>
        <v>2</v>
      </c>
      <c r="BH93" s="36" t="str">
        <f t="shared" si="50"/>
        <v>KVNC-63</v>
      </c>
      <c r="BI93" s="36" t="s">
        <v>55</v>
      </c>
      <c r="BJ93" s="36">
        <v>63</v>
      </c>
      <c r="BK93" s="41" t="s">
        <v>729</v>
      </c>
      <c r="BL93" s="41" t="str">
        <f t="shared" si="53"/>
        <v>KVNC-63Сталь нержавеющая AISI 304 с покрытием твёрдым хромом</v>
      </c>
      <c r="BM93" s="36" t="e">
        <f>VLOOKUP(BH93,#REF!,40,FALSE)</f>
        <v>#REF!</v>
      </c>
      <c r="BN93" s="36"/>
      <c r="BO93" s="36"/>
    </row>
    <row r="94" spans="2:67">
      <c r="B94" s="36"/>
      <c r="D94" s="36"/>
      <c r="E94" s="36"/>
      <c r="G94" s="36"/>
      <c r="H94" s="40">
        <f>COUNTA($K$2:K94)</f>
        <v>93</v>
      </c>
      <c r="I94" s="40" t="str">
        <f t="shared" si="41"/>
        <v>6-6</v>
      </c>
      <c r="J94" s="36">
        <f>COUNTIFS($L$2:L94,L94,$L$2:L94,L94)</f>
        <v>6</v>
      </c>
      <c r="K94" s="36" t="str">
        <f t="shared" si="52"/>
        <v>KVVU-50</v>
      </c>
      <c r="L94" s="36" t="s">
        <v>58</v>
      </c>
      <c r="M94" s="36">
        <v>50</v>
      </c>
      <c r="N94" s="36" t="e">
        <f>SUMIF(#REF!,K94,#REF!)</f>
        <v>#REF!</v>
      </c>
      <c r="O94" s="36">
        <f t="shared" si="44"/>
        <v>1</v>
      </c>
      <c r="P94" s="36">
        <f>COUNTIF($T$1:T94,T94)</f>
        <v>14</v>
      </c>
      <c r="Q94" s="36" t="str">
        <f t="shared" si="45"/>
        <v>14-KVNG-40</v>
      </c>
      <c r="R94" s="36" t="s">
        <v>18</v>
      </c>
      <c r="S94" s="36">
        <v>40</v>
      </c>
      <c r="T94" s="36" t="str">
        <f t="shared" si="51"/>
        <v>KVNG-40</v>
      </c>
      <c r="U94" s="36">
        <v>600</v>
      </c>
      <c r="V94" s="36" t="str">
        <f t="shared" si="43"/>
        <v>600,</v>
      </c>
      <c r="W94" s="36"/>
      <c r="X94" s="36" t="s">
        <v>60</v>
      </c>
      <c r="Y94" s="36">
        <v>16</v>
      </c>
      <c r="Z94" s="36" t="str">
        <f t="shared" si="46"/>
        <v>KVSW-16</v>
      </c>
      <c r="AA94" s="36">
        <v>50</v>
      </c>
      <c r="AB94" s="36">
        <v>500</v>
      </c>
      <c r="AC94" s="36">
        <v>0</v>
      </c>
      <c r="AD94" s="36">
        <v>0</v>
      </c>
      <c r="AE94" s="36"/>
      <c r="AF94" s="36">
        <f>COUNTIFS(AG$2:AG94,AG94)</f>
        <v>2</v>
      </c>
      <c r="AG94" s="36" t="str">
        <f t="shared" si="48"/>
        <v>KVNG-63</v>
      </c>
      <c r="AH94" s="36" t="s">
        <v>18</v>
      </c>
      <c r="AI94" s="36">
        <v>63</v>
      </c>
      <c r="AJ94" s="37" t="s">
        <v>16</v>
      </c>
      <c r="AK94" s="36" t="str">
        <f t="shared" si="47"/>
        <v>KVNG-63Внутренняя</v>
      </c>
      <c r="AL94" s="36" t="e">
        <f>VLOOKUP(AG94,#REF!,40,FALSE)</f>
        <v>#REF!</v>
      </c>
      <c r="AM94" s="36"/>
      <c r="AN94" s="36"/>
      <c r="AO94" s="36"/>
      <c r="AP94" s="36"/>
      <c r="AQ94" s="36"/>
      <c r="AR94" s="36"/>
      <c r="AS94" s="36"/>
      <c r="AT94" s="36"/>
      <c r="AU94" s="36"/>
      <c r="AV94" s="36"/>
      <c r="AW94" s="36"/>
      <c r="AX94" s="36"/>
      <c r="AY94" s="36" t="s">
        <v>58</v>
      </c>
      <c r="AZ94" s="36">
        <v>16</v>
      </c>
      <c r="BA94" s="36" t="str">
        <f t="shared" si="36"/>
        <v>KVVU-16</v>
      </c>
      <c r="BB94" s="41" t="s">
        <v>726</v>
      </c>
      <c r="BC94" s="36" t="str">
        <f t="shared" si="37"/>
        <v>KVVU-16Упругое нерегулируемое</v>
      </c>
      <c r="BD94" s="36"/>
      <c r="BE94" s="36"/>
      <c r="BF94" s="36"/>
      <c r="BG94" s="36">
        <f>COUNTIFS(BH$2:BH94,BH94,BH$2:BH94,BH94)</f>
        <v>1</v>
      </c>
      <c r="BH94" s="36" t="str">
        <f t="shared" si="50"/>
        <v>KVNC-80</v>
      </c>
      <c r="BI94" s="36" t="s">
        <v>55</v>
      </c>
      <c r="BJ94" s="36">
        <v>80</v>
      </c>
      <c r="BK94" s="41" t="s">
        <v>728</v>
      </c>
      <c r="BL94" s="41" t="str">
        <f t="shared" si="53"/>
        <v>KVNC-80Сталь 45 с покрытием твёрдым хромом</v>
      </c>
      <c r="BM94" s="36" t="e">
        <f>VLOOKUP(BH94,#REF!,40,FALSE)</f>
        <v>#REF!</v>
      </c>
      <c r="BN94" s="36"/>
      <c r="BO94" s="36"/>
    </row>
    <row r="95" spans="2:67">
      <c r="B95" s="36"/>
      <c r="D95" s="36"/>
      <c r="E95" s="36"/>
      <c r="G95" s="36"/>
      <c r="H95" s="40">
        <f>COUNTA($K$2:K95)</f>
        <v>94</v>
      </c>
      <c r="I95" s="40" t="str">
        <f t="shared" si="41"/>
        <v>6-7</v>
      </c>
      <c r="J95" s="36">
        <f>COUNTIFS($L$2:L95,L95,$L$2:L95,L95)</f>
        <v>7</v>
      </c>
      <c r="K95" s="36" t="str">
        <f t="shared" si="52"/>
        <v>KVVU-63</v>
      </c>
      <c r="L95" s="36" t="s">
        <v>58</v>
      </c>
      <c r="M95" s="36">
        <v>63</v>
      </c>
      <c r="N95" s="36" t="e">
        <f>SUMIF(#REF!,K95,#REF!)</f>
        <v>#REF!</v>
      </c>
      <c r="O95" s="36">
        <f t="shared" si="44"/>
        <v>1</v>
      </c>
      <c r="P95" s="36">
        <f>COUNTIF($T$1:T95,T95)</f>
        <v>15</v>
      </c>
      <c r="Q95" s="36" t="str">
        <f t="shared" si="45"/>
        <v>15-KVNG-40</v>
      </c>
      <c r="R95" s="36" t="s">
        <v>18</v>
      </c>
      <c r="S95" s="36">
        <v>40</v>
      </c>
      <c r="T95" s="36" t="str">
        <f t="shared" si="51"/>
        <v>KVNG-40</v>
      </c>
      <c r="U95" s="36">
        <v>700</v>
      </c>
      <c r="V95" s="36" t="str">
        <f t="shared" si="43"/>
        <v>700,</v>
      </c>
      <c r="W95" s="36"/>
      <c r="X95" s="36" t="s">
        <v>60</v>
      </c>
      <c r="Y95" s="36">
        <v>20</v>
      </c>
      <c r="Z95" s="36" t="str">
        <f t="shared" si="46"/>
        <v>KVSW-20</v>
      </c>
      <c r="AA95" s="36">
        <v>50</v>
      </c>
      <c r="AB95" s="36">
        <v>800</v>
      </c>
      <c r="AC95" s="36">
        <v>0</v>
      </c>
      <c r="AD95" s="36">
        <v>0</v>
      </c>
      <c r="AE95" s="36"/>
      <c r="AF95" s="36">
        <f>COUNTIFS(AG$2:AG95,AG95)</f>
        <v>1</v>
      </c>
      <c r="AG95" s="36" t="str">
        <f t="shared" si="48"/>
        <v>KVNG-80</v>
      </c>
      <c r="AH95" s="36" t="s">
        <v>18</v>
      </c>
      <c r="AI95" s="36">
        <v>80</v>
      </c>
      <c r="AJ95" s="37" t="s">
        <v>10</v>
      </c>
      <c r="AK95" s="36" t="str">
        <f t="shared" si="47"/>
        <v>KVNG-80Наружная</v>
      </c>
      <c r="AL95" s="36" t="e">
        <f>VLOOKUP(AG95,#REF!,40,FALSE)</f>
        <v>#REF!</v>
      </c>
      <c r="AM95" s="36"/>
      <c r="AN95" s="36"/>
      <c r="AO95" s="36"/>
      <c r="AP95" s="36"/>
      <c r="AQ95" s="36"/>
      <c r="AR95" s="36"/>
      <c r="AS95" s="36"/>
      <c r="AT95" s="36"/>
      <c r="AU95" s="36"/>
      <c r="AV95" s="36"/>
      <c r="AW95" s="36"/>
      <c r="AX95" s="36"/>
      <c r="AY95" s="36" t="s">
        <v>58</v>
      </c>
      <c r="AZ95" s="36">
        <v>20</v>
      </c>
      <c r="BA95" s="36" t="str">
        <f t="shared" si="36"/>
        <v>KVVU-20</v>
      </c>
      <c r="BB95" s="41" t="s">
        <v>726</v>
      </c>
      <c r="BC95" s="36" t="str">
        <f t="shared" si="37"/>
        <v>KVVU-20Упругое нерегулируемое</v>
      </c>
      <c r="BD95" s="36"/>
      <c r="BE95" s="36"/>
      <c r="BF95" s="36"/>
      <c r="BG95" s="36">
        <f>COUNTIFS(BH$2:BH95,BH95,BH$2:BH95,BH95)</f>
        <v>2</v>
      </c>
      <c r="BH95" s="36" t="str">
        <f t="shared" si="50"/>
        <v>KVNC-80</v>
      </c>
      <c r="BI95" s="36" t="s">
        <v>55</v>
      </c>
      <c r="BJ95" s="36">
        <v>80</v>
      </c>
      <c r="BK95" s="41" t="s">
        <v>729</v>
      </c>
      <c r="BL95" s="41" t="str">
        <f t="shared" si="53"/>
        <v>KVNC-80Сталь нержавеющая AISI 304 с покрытием твёрдым хромом</v>
      </c>
      <c r="BM95" s="36" t="e">
        <f>VLOOKUP(BH95,#REF!,40,FALSE)</f>
        <v>#REF!</v>
      </c>
      <c r="BN95" s="36"/>
      <c r="BO95" s="36"/>
    </row>
    <row r="96" spans="2:67">
      <c r="B96" s="36"/>
      <c r="D96" s="36"/>
      <c r="E96" s="36"/>
      <c r="G96" s="36"/>
      <c r="H96" s="40">
        <f>COUNTA($K$2:K96)</f>
        <v>95</v>
      </c>
      <c r="I96" s="40" t="str">
        <f t="shared" si="41"/>
        <v>6-8</v>
      </c>
      <c r="J96" s="36">
        <f>COUNTIFS($L$2:L96,L96,$L$2:L96,L96)</f>
        <v>8</v>
      </c>
      <c r="K96" s="36" t="str">
        <f t="shared" si="52"/>
        <v>KVVU-80</v>
      </c>
      <c r="L96" s="36" t="s">
        <v>58</v>
      </c>
      <c r="M96" s="36">
        <v>80</v>
      </c>
      <c r="N96" s="36" t="e">
        <f>SUMIF(#REF!,K96,#REF!)</f>
        <v>#REF!</v>
      </c>
      <c r="O96" s="36">
        <f t="shared" si="44"/>
        <v>1</v>
      </c>
      <c r="P96" s="36">
        <f>COUNTIF($T$1:T96,T96)</f>
        <v>16</v>
      </c>
      <c r="Q96" s="36" t="str">
        <f t="shared" si="45"/>
        <v>16-KVNG-40</v>
      </c>
      <c r="R96" s="36" t="s">
        <v>18</v>
      </c>
      <c r="S96" s="36">
        <v>40</v>
      </c>
      <c r="T96" s="36" t="str">
        <f t="shared" si="51"/>
        <v>KVNG-40</v>
      </c>
      <c r="U96" s="36">
        <v>800</v>
      </c>
      <c r="V96" s="36" t="str">
        <f t="shared" si="43"/>
        <v>800,</v>
      </c>
      <c r="W96" s="36"/>
      <c r="X96" s="36" t="s">
        <v>60</v>
      </c>
      <c r="Y96" s="36">
        <v>25</v>
      </c>
      <c r="Z96" s="36" t="str">
        <f t="shared" si="46"/>
        <v>KVSW-25</v>
      </c>
      <c r="AA96" s="36">
        <v>50</v>
      </c>
      <c r="AB96" s="36">
        <v>1000</v>
      </c>
      <c r="AC96" s="36">
        <v>0</v>
      </c>
      <c r="AD96" s="36">
        <v>0</v>
      </c>
      <c r="AE96" s="36"/>
      <c r="AF96" s="36">
        <f>COUNTIFS(AG$2:AG96,AG96)</f>
        <v>2</v>
      </c>
      <c r="AG96" s="36" t="str">
        <f t="shared" si="48"/>
        <v>KVNG-80</v>
      </c>
      <c r="AH96" s="36" t="s">
        <v>18</v>
      </c>
      <c r="AI96" s="36">
        <v>80</v>
      </c>
      <c r="AJ96" s="37" t="s">
        <v>16</v>
      </c>
      <c r="AK96" s="36" t="str">
        <f t="shared" si="47"/>
        <v>KVNG-80Внутренняя</v>
      </c>
      <c r="AL96" s="36" t="e">
        <f>VLOOKUP(AG96,#REF!,40,FALSE)</f>
        <v>#REF!</v>
      </c>
      <c r="AM96" s="36"/>
      <c r="AN96" s="36"/>
      <c r="AO96" s="36"/>
      <c r="AP96" s="36"/>
      <c r="AQ96" s="36"/>
      <c r="AR96" s="36"/>
      <c r="AS96" s="36"/>
      <c r="AT96" s="36"/>
      <c r="AU96" s="36"/>
      <c r="AV96" s="36"/>
      <c r="AW96" s="36"/>
      <c r="AX96" s="36"/>
      <c r="AY96" s="36" t="s">
        <v>58</v>
      </c>
      <c r="AZ96" s="36">
        <v>25</v>
      </c>
      <c r="BA96" s="36" t="str">
        <f t="shared" si="36"/>
        <v>KVVU-25</v>
      </c>
      <c r="BB96" s="41" t="s">
        <v>726</v>
      </c>
      <c r="BC96" s="36" t="str">
        <f t="shared" si="37"/>
        <v>KVVU-25Упругое нерегулируемое</v>
      </c>
      <c r="BD96" s="36"/>
      <c r="BE96" s="36"/>
      <c r="BF96" s="36"/>
      <c r="BG96" s="36">
        <f>COUNTIFS(BH$2:BH96,BH96,BH$2:BH96,BH96)</f>
        <v>1</v>
      </c>
      <c r="BH96" s="36" t="str">
        <f t="shared" si="50"/>
        <v>KVNC-100</v>
      </c>
      <c r="BI96" s="36" t="s">
        <v>55</v>
      </c>
      <c r="BJ96" s="36">
        <v>100</v>
      </c>
      <c r="BK96" s="41" t="s">
        <v>728</v>
      </c>
      <c r="BL96" s="41" t="str">
        <f t="shared" si="53"/>
        <v>KVNC-100Сталь 45 с покрытием твёрдым хромом</v>
      </c>
      <c r="BM96" s="36" t="e">
        <f>VLOOKUP(BH96,#REF!,40,FALSE)</f>
        <v>#REF!</v>
      </c>
      <c r="BN96" s="36"/>
      <c r="BO96" s="36"/>
    </row>
    <row r="97" spans="2:67">
      <c r="B97" s="36"/>
      <c r="D97" s="36"/>
      <c r="E97" s="36"/>
      <c r="G97" s="36"/>
      <c r="H97" s="40">
        <f>COUNTA($K$2:K97)</f>
        <v>96</v>
      </c>
      <c r="I97" s="40" t="str">
        <f t="shared" si="41"/>
        <v>13-1</v>
      </c>
      <c r="J97" s="36">
        <f>COUNTIFS($L$2:L97,L97,$L$2:L97,L97)</f>
        <v>1</v>
      </c>
      <c r="K97" s="36" t="str">
        <f t="shared" si="52"/>
        <v>KVENG-32</v>
      </c>
      <c r="L97" s="36" t="s">
        <v>721</v>
      </c>
      <c r="M97" s="36">
        <v>32</v>
      </c>
      <c r="N97" s="36" t="e">
        <f>SUMIF(#REF!,K97,#REF!)</f>
        <v>#REF!</v>
      </c>
      <c r="O97" s="36">
        <f t="shared" si="44"/>
        <v>1</v>
      </c>
      <c r="P97" s="36">
        <f>COUNTIF($T$1:T97,T97)</f>
        <v>17</v>
      </c>
      <c r="Q97" s="36" t="str">
        <f t="shared" si="45"/>
        <v>17-KVNG-40</v>
      </c>
      <c r="R97" s="36" t="s">
        <v>18</v>
      </c>
      <c r="S97" s="36">
        <v>40</v>
      </c>
      <c r="T97" s="36" t="str">
        <f t="shared" si="51"/>
        <v>KVNG-40</v>
      </c>
      <c r="U97" s="36">
        <v>1000</v>
      </c>
      <c r="V97" s="36" t="str">
        <f t="shared" si="43"/>
        <v>1000,</v>
      </c>
      <c r="W97" s="36"/>
      <c r="X97" s="36" t="s">
        <v>60</v>
      </c>
      <c r="Y97" s="36">
        <v>32</v>
      </c>
      <c r="Z97" s="36" t="str">
        <f t="shared" si="46"/>
        <v>KVSW-32</v>
      </c>
      <c r="AA97" s="36">
        <v>50</v>
      </c>
      <c r="AB97" s="36">
        <v>2300</v>
      </c>
      <c r="AC97" s="36">
        <v>0</v>
      </c>
      <c r="AD97" s="36">
        <v>0</v>
      </c>
      <c r="AE97" s="36"/>
      <c r="AF97" s="36">
        <f>COUNTIFS(AG$2:AG97,AG97)</f>
        <v>1</v>
      </c>
      <c r="AG97" s="36" t="str">
        <f t="shared" si="48"/>
        <v>KVNG-100</v>
      </c>
      <c r="AH97" s="36" t="s">
        <v>18</v>
      </c>
      <c r="AI97" s="36">
        <v>100</v>
      </c>
      <c r="AJ97" s="37" t="s">
        <v>10</v>
      </c>
      <c r="AK97" s="36" t="str">
        <f t="shared" si="47"/>
        <v>KVNG-100Наружная</v>
      </c>
      <c r="AL97" s="36" t="e">
        <f>VLOOKUP(AG97,#REF!,40,FALSE)</f>
        <v>#REF!</v>
      </c>
      <c r="AM97" s="36"/>
      <c r="AN97" s="36"/>
      <c r="AO97" s="36"/>
      <c r="AP97" s="36"/>
      <c r="AQ97" s="36"/>
      <c r="AR97" s="36"/>
      <c r="AS97" s="36"/>
      <c r="AT97" s="36"/>
      <c r="AU97" s="36"/>
      <c r="AV97" s="36"/>
      <c r="AW97" s="36"/>
      <c r="AX97" s="36"/>
      <c r="AY97" s="36" t="s">
        <v>58</v>
      </c>
      <c r="AZ97" s="36">
        <v>32</v>
      </c>
      <c r="BA97" s="36" t="str">
        <f t="shared" si="36"/>
        <v>KVVU-32</v>
      </c>
      <c r="BB97" s="41" t="s">
        <v>726</v>
      </c>
      <c r="BC97" s="36" t="str">
        <f t="shared" si="37"/>
        <v>KVVU-32Упругое нерегулируемое</v>
      </c>
      <c r="BD97" s="36"/>
      <c r="BE97" s="36"/>
      <c r="BF97" s="36"/>
      <c r="BG97" s="36">
        <f>COUNTIFS(BH$2:BH97,BH97,BH$2:BH97,BH97)</f>
        <v>2</v>
      </c>
      <c r="BH97" s="36" t="str">
        <f t="shared" si="50"/>
        <v>KVNC-100</v>
      </c>
      <c r="BI97" s="36" t="s">
        <v>55</v>
      </c>
      <c r="BJ97" s="36">
        <v>100</v>
      </c>
      <c r="BK97" s="41" t="s">
        <v>729</v>
      </c>
      <c r="BL97" s="41" t="str">
        <f t="shared" si="53"/>
        <v>KVNC-100Сталь нержавеющая AISI 304 с покрытием твёрдым хромом</v>
      </c>
      <c r="BM97" s="36" t="e">
        <f>VLOOKUP(BH97,#REF!,40,FALSE)</f>
        <v>#REF!</v>
      </c>
      <c r="BN97" s="36"/>
      <c r="BO97" s="36"/>
    </row>
    <row r="98" spans="2:67">
      <c r="B98" s="36"/>
      <c r="D98" s="36"/>
      <c r="E98" s="36"/>
      <c r="G98" s="36"/>
      <c r="H98" s="40">
        <f>COUNTA($K$2:K98)</f>
        <v>97</v>
      </c>
      <c r="I98" s="40" t="str">
        <f t="shared" si="41"/>
        <v>13-2</v>
      </c>
      <c r="J98" s="36">
        <f>COUNTIFS($L$2:L98,L98,$L$2:L98,L98)</f>
        <v>2</v>
      </c>
      <c r="K98" s="36" t="str">
        <f t="shared" si="52"/>
        <v>KVENG-40</v>
      </c>
      <c r="L98" s="36" t="s">
        <v>721</v>
      </c>
      <c r="M98" s="36">
        <v>40</v>
      </c>
      <c r="N98" s="36" t="e">
        <f>SUMIF(#REF!,K98,#REF!)</f>
        <v>#REF!</v>
      </c>
      <c r="O98" s="36">
        <f t="shared" si="44"/>
        <v>1</v>
      </c>
      <c r="P98" s="36">
        <f>COUNTIF($T$1:T98,T98)</f>
        <v>18</v>
      </c>
      <c r="Q98" s="36" t="str">
        <f t="shared" si="45"/>
        <v>18-KVNG-40</v>
      </c>
      <c r="R98" s="36" t="s">
        <v>18</v>
      </c>
      <c r="S98" s="36">
        <v>40</v>
      </c>
      <c r="T98" s="36" t="str">
        <f t="shared" si="51"/>
        <v>KVNG-40</v>
      </c>
      <c r="U98" s="36">
        <v>1250</v>
      </c>
      <c r="V98" s="36" t="str">
        <f t="shared" si="43"/>
        <v>1250</v>
      </c>
      <c r="W98" s="36"/>
      <c r="X98" s="36" t="s">
        <v>721</v>
      </c>
      <c r="Y98" s="36">
        <v>32</v>
      </c>
      <c r="Z98" s="36" t="str">
        <f t="shared" si="46"/>
        <v>KVENG-32</v>
      </c>
      <c r="AA98" s="36">
        <v>10</v>
      </c>
      <c r="AB98" s="36">
        <v>500</v>
      </c>
      <c r="AC98" s="36">
        <v>0</v>
      </c>
      <c r="AD98" s="36">
        <v>0</v>
      </c>
      <c r="AE98" s="36"/>
      <c r="AF98" s="36">
        <f>COUNTIFS(AG$2:AG98,AG98)</f>
        <v>2</v>
      </c>
      <c r="AG98" s="36" t="str">
        <f t="shared" si="48"/>
        <v>KVNG-100</v>
      </c>
      <c r="AH98" s="36" t="s">
        <v>18</v>
      </c>
      <c r="AI98" s="36">
        <v>100</v>
      </c>
      <c r="AJ98" s="37" t="s">
        <v>16</v>
      </c>
      <c r="AK98" s="36" t="str">
        <f t="shared" si="47"/>
        <v>KVNG-100Внутренняя</v>
      </c>
      <c r="AL98" s="36" t="e">
        <f>VLOOKUP(AG98,#REF!,40,FALSE)</f>
        <v>#REF!</v>
      </c>
      <c r="AM98" s="36"/>
      <c r="AN98" s="36"/>
      <c r="AO98" s="36"/>
      <c r="AP98" s="36"/>
      <c r="AQ98" s="36"/>
      <c r="AR98" s="36"/>
      <c r="AS98" s="36"/>
      <c r="AT98" s="36"/>
      <c r="AU98" s="36"/>
      <c r="AV98" s="36"/>
      <c r="AW98" s="36"/>
      <c r="AX98" s="36"/>
      <c r="AY98" s="36" t="s">
        <v>58</v>
      </c>
      <c r="AZ98" s="36">
        <v>40</v>
      </c>
      <c r="BA98" s="36" t="str">
        <f t="shared" si="36"/>
        <v>KVVU-40</v>
      </c>
      <c r="BB98" s="41" t="s">
        <v>726</v>
      </c>
      <c r="BC98" s="36" t="str">
        <f t="shared" si="37"/>
        <v>KVVU-40Упругое нерегулируемое</v>
      </c>
      <c r="BD98" s="36"/>
      <c r="BE98" s="36"/>
      <c r="BF98" s="36"/>
      <c r="BG98" s="36">
        <f>COUNTIFS(BH$2:BH98,BH98,BH$2:BH98,BH98)</f>
        <v>1</v>
      </c>
      <c r="BH98" s="36" t="str">
        <f t="shared" si="50"/>
        <v>KVNC-125</v>
      </c>
      <c r="BI98" s="36" t="s">
        <v>55</v>
      </c>
      <c r="BJ98" s="36">
        <v>125</v>
      </c>
      <c r="BK98" s="41" t="s">
        <v>728</v>
      </c>
      <c r="BL98" s="41" t="str">
        <f t="shared" si="53"/>
        <v>KVNC-125Сталь 45 с покрытием твёрдым хромом</v>
      </c>
      <c r="BM98" s="36" t="e">
        <f>VLOOKUP(BH98,#REF!,40,FALSE)</f>
        <v>#REF!</v>
      </c>
      <c r="BN98" s="36"/>
      <c r="BO98" s="36"/>
    </row>
    <row r="99" spans="2:67">
      <c r="B99" s="36"/>
      <c r="D99" s="36"/>
      <c r="E99" s="36"/>
      <c r="G99" s="36"/>
      <c r="H99" s="40">
        <f>COUNTA($K$2:K99)</f>
        <v>98</v>
      </c>
      <c r="I99" s="40" t="str">
        <f t="shared" si="41"/>
        <v>13-3</v>
      </c>
      <c r="J99" s="36">
        <f>COUNTIFS($L$2:L99,L99,$L$2:L99,L99)</f>
        <v>3</v>
      </c>
      <c r="K99" s="36" t="str">
        <f t="shared" si="52"/>
        <v>KVENG-50</v>
      </c>
      <c r="L99" s="36" t="s">
        <v>721</v>
      </c>
      <c r="M99" s="36">
        <v>50</v>
      </c>
      <c r="N99" s="36" t="e">
        <f>SUMIF(#REF!,K99,#REF!)</f>
        <v>#REF!</v>
      </c>
      <c r="O99" s="36">
        <f t="shared" si="44"/>
        <v>1</v>
      </c>
      <c r="P99" s="36">
        <f>COUNTIF($T$1:T99,T99)</f>
        <v>1</v>
      </c>
      <c r="Q99" s="36" t="str">
        <f t="shared" si="45"/>
        <v>1-KVNG-50</v>
      </c>
      <c r="R99" s="36" t="s">
        <v>18</v>
      </c>
      <c r="S99" s="36">
        <v>50</v>
      </c>
      <c r="T99" s="36" t="str">
        <f>CONCATENATE(R99,IF(S99=0,"","-"),S99)</f>
        <v>KVNG-50</v>
      </c>
      <c r="U99" s="36">
        <v>25</v>
      </c>
      <c r="V99" s="36" t="str">
        <f t="shared" si="43"/>
        <v>25,</v>
      </c>
      <c r="W99" s="36"/>
      <c r="X99" s="36" t="s">
        <v>721</v>
      </c>
      <c r="Y99" s="36">
        <v>40</v>
      </c>
      <c r="Z99" s="36" t="str">
        <f t="shared" ref="Z99:Z103" si="55">CONCATENATE(X99,"-",Y99)</f>
        <v>KVENG-40</v>
      </c>
      <c r="AA99" s="36">
        <v>10</v>
      </c>
      <c r="AB99" s="36">
        <v>500</v>
      </c>
      <c r="AC99" s="36">
        <v>0</v>
      </c>
      <c r="AD99" s="36">
        <v>0</v>
      </c>
      <c r="AE99" s="36"/>
      <c r="AF99" s="36">
        <f>COUNTIFS(AG$2:AG99,AG99)</f>
        <v>1</v>
      </c>
      <c r="AG99" s="36" t="str">
        <f t="shared" si="48"/>
        <v>KVNG-125</v>
      </c>
      <c r="AH99" s="36" t="s">
        <v>18</v>
      </c>
      <c r="AI99" s="36">
        <v>125</v>
      </c>
      <c r="AJ99" s="37" t="s">
        <v>10</v>
      </c>
      <c r="AK99" s="36" t="str">
        <f t="shared" si="47"/>
        <v>KVNG-125Наружная</v>
      </c>
      <c r="AL99" s="36" t="e">
        <f>VLOOKUP(AG99,#REF!,40,FALSE)</f>
        <v>#REF!</v>
      </c>
      <c r="AM99" s="36"/>
      <c r="AN99" s="36"/>
      <c r="AO99" s="36"/>
      <c r="AP99" s="36"/>
      <c r="AQ99" s="36"/>
      <c r="AR99" s="36"/>
      <c r="AS99" s="36"/>
      <c r="AT99" s="36"/>
      <c r="AU99" s="36"/>
      <c r="AV99" s="36"/>
      <c r="AW99" s="36"/>
      <c r="AX99" s="36"/>
      <c r="AY99" s="36" t="s">
        <v>58</v>
      </c>
      <c r="AZ99" s="36">
        <v>50</v>
      </c>
      <c r="BA99" s="36" t="str">
        <f t="shared" si="36"/>
        <v>KVVU-50</v>
      </c>
      <c r="BB99" s="41" t="s">
        <v>726</v>
      </c>
      <c r="BC99" s="36" t="str">
        <f t="shared" si="37"/>
        <v>KVVU-50Упругое нерегулируемое</v>
      </c>
      <c r="BD99" s="36"/>
      <c r="BE99" s="36"/>
      <c r="BF99" s="36"/>
      <c r="BG99" s="36">
        <f>COUNTIFS(BH$2:BH99,BH99,BH$2:BH99,BH99)</f>
        <v>2</v>
      </c>
      <c r="BH99" s="36" t="str">
        <f t="shared" si="50"/>
        <v>KVNC-125</v>
      </c>
      <c r="BI99" s="36" t="s">
        <v>55</v>
      </c>
      <c r="BJ99" s="36">
        <v>125</v>
      </c>
      <c r="BK99" s="41" t="s">
        <v>729</v>
      </c>
      <c r="BL99" s="41" t="str">
        <f t="shared" si="53"/>
        <v>KVNC-125Сталь нержавеющая AISI 304 с покрытием твёрдым хромом</v>
      </c>
      <c r="BM99" s="36" t="e">
        <f>VLOOKUP(BH99,#REF!,40,FALSE)</f>
        <v>#REF!</v>
      </c>
      <c r="BN99" s="36"/>
      <c r="BO99" s="36"/>
    </row>
    <row r="100" spans="2:67">
      <c r="B100" s="36"/>
      <c r="D100" s="36"/>
      <c r="E100" s="36"/>
      <c r="G100" s="36"/>
      <c r="H100" s="40">
        <f>COUNTA($K$2:K100)</f>
        <v>99</v>
      </c>
      <c r="I100" s="40" t="str">
        <f t="shared" si="41"/>
        <v>13-4</v>
      </c>
      <c r="J100" s="36">
        <f>COUNTIFS($L$2:L100,L100,$L$2:L100,L100)</f>
        <v>4</v>
      </c>
      <c r="K100" s="36" t="str">
        <f t="shared" si="52"/>
        <v>KVENG-63</v>
      </c>
      <c r="L100" s="36" t="s">
        <v>721</v>
      </c>
      <c r="M100" s="36">
        <v>63</v>
      </c>
      <c r="N100" s="36" t="e">
        <f>SUMIF(#REF!,K100,#REF!)</f>
        <v>#REF!</v>
      </c>
      <c r="O100" s="36">
        <f t="shared" si="44"/>
        <v>1</v>
      </c>
      <c r="P100" s="36">
        <f>COUNTIF($T$1:T100,T100)</f>
        <v>2</v>
      </c>
      <c r="Q100" s="36" t="str">
        <f t="shared" si="45"/>
        <v>2-KVNG-50</v>
      </c>
      <c r="R100" s="36" t="s">
        <v>18</v>
      </c>
      <c r="S100" s="36">
        <v>50</v>
      </c>
      <c r="T100" s="36" t="str">
        <f>CONCATENATE(R100,IF(S100=0,"","-"),S100)</f>
        <v>KVNG-50</v>
      </c>
      <c r="U100" s="36">
        <v>40</v>
      </c>
      <c r="V100" s="36" t="str">
        <f t="shared" si="43"/>
        <v>40,</v>
      </c>
      <c r="W100" s="36"/>
      <c r="X100" s="36" t="s">
        <v>721</v>
      </c>
      <c r="Y100" s="36">
        <v>50</v>
      </c>
      <c r="Z100" s="36" t="str">
        <f t="shared" si="55"/>
        <v>KVENG-50</v>
      </c>
      <c r="AA100" s="36">
        <v>10</v>
      </c>
      <c r="AB100" s="36">
        <v>500</v>
      </c>
      <c r="AC100" s="36">
        <v>0</v>
      </c>
      <c r="AD100" s="36">
        <v>0</v>
      </c>
      <c r="AE100" s="36"/>
      <c r="AF100" s="36">
        <f>COUNTIFS(AG$2:AG100,AG100)</f>
        <v>2</v>
      </c>
      <c r="AG100" s="36" t="str">
        <f t="shared" si="48"/>
        <v>KVNG-125</v>
      </c>
      <c r="AH100" s="36" t="s">
        <v>18</v>
      </c>
      <c r="AI100" s="36">
        <v>125</v>
      </c>
      <c r="AJ100" s="37" t="s">
        <v>16</v>
      </c>
      <c r="AK100" s="36" t="str">
        <f t="shared" si="47"/>
        <v>KVNG-125Внутренняя</v>
      </c>
      <c r="AL100" s="36" t="e">
        <f>VLOOKUP(AG100,#REF!,40,FALSE)</f>
        <v>#REF!</v>
      </c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  <c r="AX100" s="36"/>
      <c r="AY100" s="36" t="s">
        <v>58</v>
      </c>
      <c r="AZ100" s="36">
        <v>63</v>
      </c>
      <c r="BA100" s="36" t="str">
        <f t="shared" si="36"/>
        <v>KVVU-63</v>
      </c>
      <c r="BB100" s="41" t="s">
        <v>726</v>
      </c>
      <c r="BC100" s="36" t="str">
        <f t="shared" si="37"/>
        <v>KVVU-63Упругое нерегулируемое</v>
      </c>
      <c r="BD100" s="36"/>
      <c r="BE100" s="36"/>
      <c r="BF100" s="36"/>
      <c r="BG100" s="36">
        <f>COUNTIFS(BH$2:BH100,BH100,BH$2:BH100,BH100)</f>
        <v>1</v>
      </c>
      <c r="BH100" s="36" t="str">
        <f t="shared" si="50"/>
        <v>KVNG-32</v>
      </c>
      <c r="BI100" s="36" t="s">
        <v>18</v>
      </c>
      <c r="BJ100" s="36">
        <v>32</v>
      </c>
      <c r="BK100" s="41" t="s">
        <v>728</v>
      </c>
      <c r="BL100" s="41" t="str">
        <f t="shared" si="53"/>
        <v>KVNG-32Сталь 45 с покрытием твёрдым хромом</v>
      </c>
      <c r="BM100" s="36" t="e">
        <f>VLOOKUP(BH100,#REF!,40,FALSE)</f>
        <v>#REF!</v>
      </c>
      <c r="BN100" s="36"/>
      <c r="BO100" s="36"/>
    </row>
    <row r="101" spans="2:67">
      <c r="B101" s="36"/>
      <c r="D101" s="36"/>
      <c r="E101" s="36"/>
      <c r="G101" s="36"/>
      <c r="H101" s="40">
        <f>COUNTA($K$2:K101)</f>
        <v>100</v>
      </c>
      <c r="I101" s="40" t="str">
        <f t="shared" si="41"/>
        <v>13-5</v>
      </c>
      <c r="J101" s="36">
        <f>COUNTIFS($L$2:L101,L101,$L$2:L101,L101)</f>
        <v>5</v>
      </c>
      <c r="K101" s="36" t="str">
        <f t="shared" si="52"/>
        <v>KVENG-80</v>
      </c>
      <c r="L101" s="36" t="s">
        <v>721</v>
      </c>
      <c r="M101" s="36">
        <v>80</v>
      </c>
      <c r="N101" s="36" t="e">
        <f>SUMIF(#REF!,K101,#REF!)</f>
        <v>#REF!</v>
      </c>
      <c r="O101" s="36">
        <f t="shared" si="44"/>
        <v>1</v>
      </c>
      <c r="P101" s="36">
        <f>COUNTIF($T$1:T101,T101)</f>
        <v>3</v>
      </c>
      <c r="Q101" s="36" t="str">
        <f t="shared" si="45"/>
        <v>3-KVNG-50</v>
      </c>
      <c r="R101" s="36" t="s">
        <v>18</v>
      </c>
      <c r="S101" s="36">
        <v>50</v>
      </c>
      <c r="T101" s="36" t="str">
        <f t="shared" ref="T101:T116" si="56">CONCATENATE(R101,IF(S101=0,"","-"),S101)</f>
        <v>KVNG-50</v>
      </c>
      <c r="U101" s="36">
        <v>50</v>
      </c>
      <c r="V101" s="36" t="str">
        <f t="shared" si="43"/>
        <v>50,</v>
      </c>
      <c r="W101" s="36"/>
      <c r="X101" s="36" t="s">
        <v>721</v>
      </c>
      <c r="Y101" s="36">
        <v>63</v>
      </c>
      <c r="Z101" s="36" t="str">
        <f t="shared" si="55"/>
        <v>KVENG-63</v>
      </c>
      <c r="AA101" s="36">
        <v>10</v>
      </c>
      <c r="AB101" s="36">
        <v>500</v>
      </c>
      <c r="AC101" s="36">
        <v>0</v>
      </c>
      <c r="AD101" s="36">
        <v>0</v>
      </c>
      <c r="AE101" s="36"/>
      <c r="AF101" s="36">
        <f>COUNTIFS(AG$2:AG101,AG101)</f>
        <v>1</v>
      </c>
      <c r="AG101" s="36" t="str">
        <f t="shared" si="48"/>
        <v>KVNG-160</v>
      </c>
      <c r="AH101" s="36" t="s">
        <v>18</v>
      </c>
      <c r="AI101" s="42">
        <v>160</v>
      </c>
      <c r="AJ101" s="37" t="s">
        <v>10</v>
      </c>
      <c r="AK101" s="36" t="str">
        <f t="shared" si="47"/>
        <v>KVNG-160Наружная</v>
      </c>
      <c r="AL101" s="36" t="e">
        <f>VLOOKUP(AG101,#REF!,40,FALSE)</f>
        <v>#REF!</v>
      </c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  <c r="AW101" s="36"/>
      <c r="AX101" s="36"/>
      <c r="AY101" s="36" t="s">
        <v>58</v>
      </c>
      <c r="AZ101" s="36">
        <v>80</v>
      </c>
      <c r="BA101" s="36" t="str">
        <f t="shared" si="36"/>
        <v>KVVU-80</v>
      </c>
      <c r="BB101" s="41" t="s">
        <v>726</v>
      </c>
      <c r="BC101" s="36" t="str">
        <f t="shared" si="37"/>
        <v>KVVU-80Упругое нерегулируемое</v>
      </c>
      <c r="BD101" s="36"/>
      <c r="BE101" s="36"/>
      <c r="BF101" s="36"/>
      <c r="BG101" s="36">
        <f>COUNTIFS(BH$2:BH101,BH101,BH$2:BH101,BH101)</f>
        <v>2</v>
      </c>
      <c r="BH101" s="36" t="str">
        <f t="shared" si="50"/>
        <v>KVNG-32</v>
      </c>
      <c r="BI101" s="36" t="s">
        <v>18</v>
      </c>
      <c r="BJ101" s="36">
        <v>32</v>
      </c>
      <c r="BK101" s="41" t="s">
        <v>729</v>
      </c>
      <c r="BL101" s="41" t="str">
        <f t="shared" si="53"/>
        <v>KVNG-32Сталь нержавеющая AISI 304 с покрытием твёрдым хромом</v>
      </c>
      <c r="BM101" s="36" t="e">
        <f>VLOOKUP(BH101,#REF!,40,FALSE)</f>
        <v>#REF!</v>
      </c>
      <c r="BN101" s="36"/>
      <c r="BO101" s="36"/>
    </row>
    <row r="102" spans="2:67">
      <c r="B102" s="36"/>
      <c r="D102" s="36"/>
      <c r="E102" s="36"/>
      <c r="G102" s="36"/>
      <c r="H102" s="40">
        <f>COUNTA($K$2:K102)</f>
        <v>101</v>
      </c>
      <c r="I102" s="40" t="str">
        <f t="shared" si="41"/>
        <v>13-6</v>
      </c>
      <c r="J102" s="36">
        <f>COUNTIFS($L$2:L102,L102,$L$2:L102,L102)</f>
        <v>6</v>
      </c>
      <c r="K102" s="36" t="str">
        <f t="shared" si="52"/>
        <v>KVENG-100</v>
      </c>
      <c r="L102" s="36" t="s">
        <v>721</v>
      </c>
      <c r="M102" s="36">
        <v>100</v>
      </c>
      <c r="N102" s="36" t="e">
        <f>SUMIF(#REF!,K102,#REF!)</f>
        <v>#REF!</v>
      </c>
      <c r="O102" s="36">
        <f t="shared" si="44"/>
        <v>1</v>
      </c>
      <c r="P102" s="36">
        <f>COUNTIF($T$1:T102,T102)</f>
        <v>4</v>
      </c>
      <c r="Q102" s="36" t="str">
        <f t="shared" si="45"/>
        <v>4-KVNG-50</v>
      </c>
      <c r="R102" s="36" t="s">
        <v>18</v>
      </c>
      <c r="S102" s="36">
        <v>50</v>
      </c>
      <c r="T102" s="36" t="str">
        <f t="shared" si="56"/>
        <v>KVNG-50</v>
      </c>
      <c r="U102" s="36">
        <v>80</v>
      </c>
      <c r="V102" s="36" t="str">
        <f t="shared" si="43"/>
        <v>80,</v>
      </c>
      <c r="W102" s="36"/>
      <c r="X102" s="36" t="s">
        <v>721</v>
      </c>
      <c r="Y102" s="36">
        <v>80</v>
      </c>
      <c r="Z102" s="36" t="str">
        <f t="shared" si="55"/>
        <v>KVENG-80</v>
      </c>
      <c r="AA102" s="36">
        <v>10</v>
      </c>
      <c r="AB102" s="36">
        <v>500</v>
      </c>
      <c r="AC102" s="36">
        <v>0</v>
      </c>
      <c r="AD102" s="36">
        <v>0</v>
      </c>
      <c r="AE102" s="36"/>
      <c r="AF102" s="36">
        <f>COUNTIFS(AG$2:AG102,AG102)</f>
        <v>2</v>
      </c>
      <c r="AG102" s="36" t="str">
        <f t="shared" si="48"/>
        <v>KVNG-160</v>
      </c>
      <c r="AH102" s="36" t="s">
        <v>18</v>
      </c>
      <c r="AI102" s="42">
        <v>160</v>
      </c>
      <c r="AJ102" s="37" t="s">
        <v>16</v>
      </c>
      <c r="AK102" s="36" t="str">
        <f t="shared" si="47"/>
        <v>KVNG-160Внутренняя</v>
      </c>
      <c r="AL102" s="36" t="e">
        <f>VLOOKUP(AG102,#REF!,40,FALSE)</f>
        <v>#REF!</v>
      </c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 t="s">
        <v>721</v>
      </c>
      <c r="AZ102" s="36">
        <v>32</v>
      </c>
      <c r="BA102" s="36" t="str">
        <f t="shared" si="36"/>
        <v>KVENG-32</v>
      </c>
      <c r="BB102" s="36" t="s">
        <v>730</v>
      </c>
      <c r="BC102" s="36" t="str">
        <f t="shared" si="37"/>
        <v>KVENG-32нет</v>
      </c>
      <c r="BD102" s="36"/>
      <c r="BE102" s="36"/>
      <c r="BF102" s="36"/>
      <c r="BG102" s="36">
        <f>COUNTIFS(BH$2:BH102,BH102,BH$2:BH102,BH102)</f>
        <v>1</v>
      </c>
      <c r="BH102" s="36" t="str">
        <f t="shared" si="50"/>
        <v>KVNG-40</v>
      </c>
      <c r="BI102" s="36" t="s">
        <v>18</v>
      </c>
      <c r="BJ102" s="36">
        <v>40</v>
      </c>
      <c r="BK102" s="41" t="s">
        <v>728</v>
      </c>
      <c r="BL102" s="41" t="str">
        <f t="shared" si="53"/>
        <v>KVNG-40Сталь 45 с покрытием твёрдым хромом</v>
      </c>
      <c r="BM102" s="36" t="e">
        <f>VLOOKUP(BH102,#REF!,40,FALSE)</f>
        <v>#REF!</v>
      </c>
      <c r="BN102" s="36"/>
      <c r="BO102" s="36"/>
    </row>
    <row r="103" spans="2:67">
      <c r="B103" s="36"/>
      <c r="D103" s="36"/>
      <c r="E103" s="36"/>
      <c r="G103" s="36"/>
      <c r="H103" s="40">
        <f>COUNTA($K$2:K103)</f>
        <v>102</v>
      </c>
      <c r="I103" s="40" t="e">
        <f t="shared" si="41"/>
        <v>#N/A</v>
      </c>
      <c r="J103" s="36">
        <f>COUNTIFS($L$2:L103,L103,$L$2:L103,L103)</f>
        <v>1</v>
      </c>
      <c r="K103" s="36" t="str">
        <f t="shared" si="52"/>
        <v>KVMAL-M01-32</v>
      </c>
      <c r="L103" s="36" t="s">
        <v>56</v>
      </c>
      <c r="M103" s="36">
        <v>32</v>
      </c>
      <c r="N103" s="36" t="e">
        <f>SUMIF(#REF!,K103,#REF!)</f>
        <v>#REF!</v>
      </c>
      <c r="O103" s="36">
        <f t="shared" si="44"/>
        <v>0</v>
      </c>
      <c r="P103" s="36">
        <f>COUNTIF($T$1:T103,T103)</f>
        <v>5</v>
      </c>
      <c r="Q103" s="36" t="str">
        <f t="shared" si="45"/>
        <v>5-KVNG-50</v>
      </c>
      <c r="R103" s="36" t="s">
        <v>18</v>
      </c>
      <c r="S103" s="36">
        <v>50</v>
      </c>
      <c r="T103" s="36" t="str">
        <f t="shared" si="56"/>
        <v>KVNG-50</v>
      </c>
      <c r="U103" s="36">
        <v>100</v>
      </c>
      <c r="V103" s="36" t="str">
        <f t="shared" si="43"/>
        <v>100,</v>
      </c>
      <c r="W103" s="36"/>
      <c r="X103" s="36" t="s">
        <v>721</v>
      </c>
      <c r="Y103" s="36">
        <v>100</v>
      </c>
      <c r="Z103" s="36" t="str">
        <f t="shared" si="55"/>
        <v>KVENG-100</v>
      </c>
      <c r="AA103" s="36">
        <v>10</v>
      </c>
      <c r="AB103" s="36">
        <v>500</v>
      </c>
      <c r="AC103" s="36">
        <v>0</v>
      </c>
      <c r="AD103" s="36">
        <v>0</v>
      </c>
      <c r="AE103" s="36"/>
      <c r="AF103" s="36">
        <f>COUNTIFS(AG$2:AG103,AG103)</f>
        <v>1</v>
      </c>
      <c r="AG103" s="36" t="str">
        <f t="shared" si="48"/>
        <v>KVNG-200</v>
      </c>
      <c r="AH103" s="36" t="s">
        <v>18</v>
      </c>
      <c r="AI103" s="36">
        <v>200</v>
      </c>
      <c r="AJ103" s="37" t="s">
        <v>10</v>
      </c>
      <c r="AK103" s="36" t="str">
        <f t="shared" si="47"/>
        <v>KVNG-200Наружная</v>
      </c>
      <c r="AL103" s="36" t="e">
        <f>VLOOKUP(AG103,#REF!,40,FALSE)</f>
        <v>#REF!</v>
      </c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 t="s">
        <v>721</v>
      </c>
      <c r="AZ103" s="36">
        <v>40</v>
      </c>
      <c r="BA103" s="36" t="str">
        <f t="shared" ref="BA103:BA108" si="57">CONCATENATE(AY103,"-",AZ103)</f>
        <v>KVENG-40</v>
      </c>
      <c r="BB103" s="36" t="s">
        <v>730</v>
      </c>
      <c r="BC103" s="36" t="str">
        <f t="shared" ref="BC103:BC108" si="58">CONCATENATE(BA103,BB103)</f>
        <v>KVENG-40нет</v>
      </c>
      <c r="BD103" s="36"/>
      <c r="BE103" s="36"/>
      <c r="BF103" s="36"/>
      <c r="BG103" s="36">
        <f>COUNTIFS(BH$2:BH103,BH103,BH$2:BH103,BH103)</f>
        <v>2</v>
      </c>
      <c r="BH103" s="36" t="str">
        <f t="shared" si="50"/>
        <v>KVNG-40</v>
      </c>
      <c r="BI103" s="36" t="s">
        <v>18</v>
      </c>
      <c r="BJ103" s="36">
        <v>40</v>
      </c>
      <c r="BK103" s="41" t="s">
        <v>729</v>
      </c>
      <c r="BL103" s="41" t="str">
        <f t="shared" si="53"/>
        <v>KVNG-40Сталь нержавеющая AISI 304 с покрытием твёрдым хромом</v>
      </c>
      <c r="BM103" s="36" t="e">
        <f>VLOOKUP(BH103,#REF!,40,FALSE)</f>
        <v>#REF!</v>
      </c>
      <c r="BN103" s="36"/>
      <c r="BO103" s="36"/>
    </row>
    <row r="104" spans="2:67">
      <c r="B104" s="36"/>
      <c r="D104" s="36"/>
      <c r="E104" s="36"/>
      <c r="G104" s="36"/>
      <c r="H104" s="36"/>
      <c r="I104" s="36"/>
      <c r="J104" s="36"/>
      <c r="K104" s="36"/>
      <c r="L104" s="36"/>
      <c r="M104" s="36"/>
      <c r="N104" s="36" t="e">
        <f>SUMIF(#REF!,K104,#REF!)</f>
        <v>#REF!</v>
      </c>
      <c r="O104" s="36">
        <f t="shared" si="44"/>
        <v>0</v>
      </c>
      <c r="P104" s="36">
        <f>COUNTIF($T$1:T104,T104)</f>
        <v>6</v>
      </c>
      <c r="Q104" s="36" t="str">
        <f t="shared" si="45"/>
        <v>6-KVNG-50</v>
      </c>
      <c r="R104" s="36" t="s">
        <v>18</v>
      </c>
      <c r="S104" s="36">
        <v>50</v>
      </c>
      <c r="T104" s="36" t="str">
        <f t="shared" si="56"/>
        <v>KVNG-50</v>
      </c>
      <c r="U104" s="36">
        <v>120</v>
      </c>
      <c r="V104" s="36" t="str">
        <f t="shared" si="43"/>
        <v>120,</v>
      </c>
      <c r="W104" s="36"/>
      <c r="X104" s="36"/>
      <c r="Y104" s="36"/>
      <c r="Z104" s="36" t="str">
        <f t="shared" ref="Z104:Z156" si="59">CONCATENATE(X104,"-",Y104)</f>
        <v>-</v>
      </c>
      <c r="AA104" s="36"/>
      <c r="AB104" s="36"/>
      <c r="AC104" s="36"/>
      <c r="AD104" s="36"/>
      <c r="AE104" s="36"/>
      <c r="AF104" s="36">
        <f>COUNTIFS(AG$2:AG104,AG104)</f>
        <v>2</v>
      </c>
      <c r="AG104" s="36" t="str">
        <f t="shared" si="48"/>
        <v>KVNG-200</v>
      </c>
      <c r="AH104" s="36" t="s">
        <v>18</v>
      </c>
      <c r="AI104" s="36">
        <v>200</v>
      </c>
      <c r="AJ104" s="37" t="s">
        <v>16</v>
      </c>
      <c r="AK104" s="36" t="str">
        <f t="shared" si="47"/>
        <v>KVNG-200Внутренняя</v>
      </c>
      <c r="AL104" s="36" t="e">
        <f>VLOOKUP(AG104,#REF!,40,FALSE)</f>
        <v>#REF!</v>
      </c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 t="s">
        <v>721</v>
      </c>
      <c r="AZ104" s="36">
        <v>50</v>
      </c>
      <c r="BA104" s="36" t="str">
        <f t="shared" si="57"/>
        <v>KVENG-50</v>
      </c>
      <c r="BB104" s="36" t="s">
        <v>730</v>
      </c>
      <c r="BC104" s="36" t="str">
        <f t="shared" si="58"/>
        <v>KVENG-50нет</v>
      </c>
      <c r="BD104" s="36"/>
      <c r="BE104" s="36"/>
      <c r="BF104" s="36"/>
      <c r="BG104" s="36">
        <f>COUNTIFS(BH$2:BH104,BH104,BH$2:BH104,BH104)</f>
        <v>1</v>
      </c>
      <c r="BH104" s="36" t="str">
        <f t="shared" si="50"/>
        <v>KVNG-50</v>
      </c>
      <c r="BI104" s="36" t="s">
        <v>18</v>
      </c>
      <c r="BJ104" s="36">
        <v>50</v>
      </c>
      <c r="BK104" s="41" t="s">
        <v>728</v>
      </c>
      <c r="BL104" s="41" t="str">
        <f t="shared" si="53"/>
        <v>KVNG-50Сталь 45 с покрытием твёрдым хромом</v>
      </c>
      <c r="BM104" s="36" t="e">
        <f>VLOOKUP(BH104,#REF!,40,FALSE)</f>
        <v>#REF!</v>
      </c>
      <c r="BN104" s="36"/>
      <c r="BO104" s="36"/>
    </row>
    <row r="105" spans="2:67">
      <c r="B105" s="36"/>
      <c r="D105" s="36"/>
      <c r="E105" s="36"/>
      <c r="G105" s="36"/>
      <c r="H105" s="36"/>
      <c r="I105" s="36"/>
      <c r="J105" s="36"/>
      <c r="K105" s="36" t="str">
        <f t="shared" ref="K105:K106" si="60">CONCATENATE(L105,"-",M105)</f>
        <v>-</v>
      </c>
      <c r="L105" s="36"/>
      <c r="M105" s="36"/>
      <c r="N105" s="36" t="e">
        <f>SUMIF(#REF!,K105,#REF!)</f>
        <v>#REF!</v>
      </c>
      <c r="O105" s="36">
        <f t="shared" si="44"/>
        <v>1157</v>
      </c>
      <c r="P105" s="36">
        <f>COUNTIF($T$1:T105,T105)</f>
        <v>7</v>
      </c>
      <c r="Q105" s="36" t="str">
        <f t="shared" si="45"/>
        <v>7-KVNG-50</v>
      </c>
      <c r="R105" s="36" t="s">
        <v>18</v>
      </c>
      <c r="S105" s="36">
        <v>50</v>
      </c>
      <c r="T105" s="36" t="str">
        <f t="shared" si="56"/>
        <v>KVNG-50</v>
      </c>
      <c r="U105" s="36">
        <v>160</v>
      </c>
      <c r="V105" s="36" t="str">
        <f t="shared" si="43"/>
        <v>160,</v>
      </c>
      <c r="W105" s="36"/>
      <c r="X105" s="36"/>
      <c r="Y105" s="36"/>
      <c r="Z105" s="36" t="str">
        <f t="shared" si="59"/>
        <v>-</v>
      </c>
      <c r="AA105" s="36"/>
      <c r="AB105" s="36"/>
      <c r="AC105" s="36"/>
      <c r="AD105" s="36"/>
      <c r="AE105" s="36"/>
      <c r="AF105" s="36">
        <f>COUNTIFS(AG$2:AG105,AG105)</f>
        <v>1</v>
      </c>
      <c r="AG105" s="36" t="str">
        <f t="shared" si="48"/>
        <v>KVNG-250</v>
      </c>
      <c r="AH105" s="36" t="s">
        <v>18</v>
      </c>
      <c r="AI105" s="42">
        <v>250</v>
      </c>
      <c r="AJ105" s="37" t="s">
        <v>10</v>
      </c>
      <c r="AK105" s="36" t="str">
        <f t="shared" si="47"/>
        <v>KVNG-250Наружная</v>
      </c>
      <c r="AL105" s="36" t="e">
        <f>VLOOKUP(AG105,#REF!,40,FALSE)</f>
        <v>#REF!</v>
      </c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 t="s">
        <v>721</v>
      </c>
      <c r="AZ105" s="36">
        <v>63</v>
      </c>
      <c r="BA105" s="36" t="str">
        <f t="shared" si="57"/>
        <v>KVENG-63</v>
      </c>
      <c r="BB105" s="36" t="s">
        <v>730</v>
      </c>
      <c r="BC105" s="36" t="str">
        <f t="shared" si="58"/>
        <v>KVENG-63нет</v>
      </c>
      <c r="BD105" s="36"/>
      <c r="BE105" s="36"/>
      <c r="BF105" s="36"/>
      <c r="BG105" s="36">
        <f>COUNTIFS(BH$2:BH105,BH105,BH$2:BH105,BH105)</f>
        <v>2</v>
      </c>
      <c r="BH105" s="36" t="str">
        <f t="shared" si="50"/>
        <v>KVNG-50</v>
      </c>
      <c r="BI105" s="36" t="s">
        <v>18</v>
      </c>
      <c r="BJ105" s="36">
        <v>50</v>
      </c>
      <c r="BK105" s="41" t="s">
        <v>729</v>
      </c>
      <c r="BL105" s="41" t="str">
        <f t="shared" si="53"/>
        <v>KVNG-50Сталь нержавеющая AISI 304 с покрытием твёрдым хромом</v>
      </c>
      <c r="BM105" s="36" t="e">
        <f>VLOOKUP(BH105,#REF!,40,FALSE)</f>
        <v>#REF!</v>
      </c>
      <c r="BN105" s="36"/>
      <c r="BO105" s="36"/>
    </row>
    <row r="106" spans="2:67">
      <c r="B106" s="36"/>
      <c r="D106" s="36"/>
      <c r="E106" s="36"/>
      <c r="G106" s="36"/>
      <c r="H106" s="36"/>
      <c r="I106" s="36"/>
      <c r="J106" s="36"/>
      <c r="K106" s="36" t="str">
        <f t="shared" si="60"/>
        <v>-</v>
      </c>
      <c r="L106" s="36"/>
      <c r="M106" s="36"/>
      <c r="N106" s="36" t="e">
        <f>SUMIF(#REF!,K106,#REF!)</f>
        <v>#REF!</v>
      </c>
      <c r="O106" s="36">
        <f t="shared" si="44"/>
        <v>1157</v>
      </c>
      <c r="P106" s="36">
        <f>COUNTIF($T$1:T106,T106)</f>
        <v>8</v>
      </c>
      <c r="Q106" s="36" t="str">
        <f t="shared" si="45"/>
        <v>8-KVNG-50</v>
      </c>
      <c r="R106" s="36" t="s">
        <v>18</v>
      </c>
      <c r="S106" s="36">
        <v>50</v>
      </c>
      <c r="T106" s="36" t="str">
        <f t="shared" si="56"/>
        <v>KVNG-50</v>
      </c>
      <c r="U106" s="36">
        <v>200</v>
      </c>
      <c r="V106" s="36" t="str">
        <f t="shared" si="43"/>
        <v>200,</v>
      </c>
      <c r="W106" s="36"/>
      <c r="X106" s="36"/>
      <c r="Y106" s="36"/>
      <c r="Z106" s="36" t="str">
        <f t="shared" si="59"/>
        <v>-</v>
      </c>
      <c r="AA106" s="36"/>
      <c r="AB106" s="36"/>
      <c r="AC106" s="36"/>
      <c r="AD106" s="36"/>
      <c r="AE106" s="36"/>
      <c r="AF106" s="36">
        <f>COUNTIFS(AG$2:AG106,AG106)</f>
        <v>2</v>
      </c>
      <c r="AG106" s="36" t="str">
        <f t="shared" si="48"/>
        <v>KVNG-250</v>
      </c>
      <c r="AH106" s="36" t="s">
        <v>18</v>
      </c>
      <c r="AI106" s="42">
        <v>250</v>
      </c>
      <c r="AJ106" s="37" t="s">
        <v>16</v>
      </c>
      <c r="AK106" s="36" t="str">
        <f t="shared" si="47"/>
        <v>KVNG-250Внутренняя</v>
      </c>
      <c r="AL106" s="36" t="e">
        <f>VLOOKUP(AG106,#REF!,40,FALSE)</f>
        <v>#REF!</v>
      </c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 t="s">
        <v>721</v>
      </c>
      <c r="AZ106" s="36">
        <v>80</v>
      </c>
      <c r="BA106" s="36" t="str">
        <f t="shared" si="57"/>
        <v>KVENG-80</v>
      </c>
      <c r="BB106" s="36" t="s">
        <v>730</v>
      </c>
      <c r="BC106" s="36" t="str">
        <f t="shared" si="58"/>
        <v>KVENG-80нет</v>
      </c>
      <c r="BD106" s="36"/>
      <c r="BE106" s="36"/>
      <c r="BF106" s="36"/>
      <c r="BG106" s="36">
        <f>COUNTIFS(BH$2:BH106,BH106,BH$2:BH106,BH106)</f>
        <v>1</v>
      </c>
      <c r="BH106" s="36" t="str">
        <f t="shared" si="50"/>
        <v>KVNG-63</v>
      </c>
      <c r="BI106" s="36" t="s">
        <v>18</v>
      </c>
      <c r="BJ106" s="36">
        <v>63</v>
      </c>
      <c r="BK106" s="41" t="s">
        <v>728</v>
      </c>
      <c r="BL106" s="41" t="str">
        <f t="shared" si="53"/>
        <v>KVNG-63Сталь 45 с покрытием твёрдым хромом</v>
      </c>
      <c r="BM106" s="36" t="e">
        <f>VLOOKUP(BH106,#REF!,40,FALSE)</f>
        <v>#REF!</v>
      </c>
      <c r="BN106" s="36"/>
      <c r="BO106" s="36"/>
    </row>
    <row r="107" spans="2:67">
      <c r="B107" s="36"/>
      <c r="D107" s="36"/>
      <c r="E107" s="36"/>
      <c r="G107" s="36"/>
      <c r="H107" s="36"/>
      <c r="I107" s="36"/>
      <c r="J107" s="36"/>
      <c r="K107" s="36"/>
      <c r="L107" s="36"/>
      <c r="M107" s="36"/>
      <c r="N107" s="36" t="e">
        <f>SUMIF(#REF!,K107,#REF!)</f>
        <v>#REF!</v>
      </c>
      <c r="O107" s="36">
        <f t="shared" si="44"/>
        <v>0</v>
      </c>
      <c r="P107" s="36">
        <f>COUNTIF($T$1:T107,T107)</f>
        <v>9</v>
      </c>
      <c r="Q107" s="36" t="str">
        <f t="shared" si="45"/>
        <v>9-KVNG-50</v>
      </c>
      <c r="R107" s="36" t="s">
        <v>18</v>
      </c>
      <c r="S107" s="36">
        <v>50</v>
      </c>
      <c r="T107" s="36" t="str">
        <f t="shared" si="56"/>
        <v>KVNG-50</v>
      </c>
      <c r="U107" s="36">
        <v>250</v>
      </c>
      <c r="V107" s="36" t="str">
        <f t="shared" si="43"/>
        <v>250,</v>
      </c>
      <c r="W107" s="36"/>
      <c r="X107" s="36"/>
      <c r="Y107" s="36"/>
      <c r="Z107" s="36" t="str">
        <f t="shared" si="59"/>
        <v>-</v>
      </c>
      <c r="AA107" s="36"/>
      <c r="AB107" s="36"/>
      <c r="AC107" s="36"/>
      <c r="AD107" s="36"/>
      <c r="AE107" s="36"/>
      <c r="AF107" s="36">
        <f>COUNTIFS(AG$2:AG107,AG107)</f>
        <v>1</v>
      </c>
      <c r="AG107" s="36" t="str">
        <f t="shared" si="48"/>
        <v>KVNG-320</v>
      </c>
      <c r="AH107" s="36" t="s">
        <v>18</v>
      </c>
      <c r="AI107" s="36">
        <v>320</v>
      </c>
      <c r="AJ107" s="37" t="s">
        <v>10</v>
      </c>
      <c r="AK107" s="36" t="str">
        <f t="shared" si="47"/>
        <v>KVNG-320Наружная</v>
      </c>
      <c r="AL107" s="36" t="e">
        <f>VLOOKUP(AG107,#REF!,40,FALSE)</f>
        <v>#REF!</v>
      </c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 t="s">
        <v>721</v>
      </c>
      <c r="AZ107" s="36">
        <v>100</v>
      </c>
      <c r="BA107" s="36" t="str">
        <f t="shared" si="57"/>
        <v>KVENG-100</v>
      </c>
      <c r="BB107" s="36" t="s">
        <v>730</v>
      </c>
      <c r="BC107" s="36" t="str">
        <f t="shared" si="58"/>
        <v>KVENG-100нет</v>
      </c>
      <c r="BD107" s="36"/>
      <c r="BE107" s="36"/>
      <c r="BF107" s="36"/>
      <c r="BG107" s="36">
        <f>COUNTIFS(BH$2:BH107,BH107,BH$2:BH107,BH107)</f>
        <v>2</v>
      </c>
      <c r="BH107" s="36" t="str">
        <f t="shared" si="50"/>
        <v>KVNG-63</v>
      </c>
      <c r="BI107" s="36" t="s">
        <v>18</v>
      </c>
      <c r="BJ107" s="36">
        <v>63</v>
      </c>
      <c r="BK107" s="41" t="s">
        <v>729</v>
      </c>
      <c r="BL107" s="41" t="str">
        <f t="shared" si="53"/>
        <v>KVNG-63Сталь нержавеющая AISI 304 с покрытием твёрдым хромом</v>
      </c>
      <c r="BM107" s="36" t="e">
        <f>VLOOKUP(BH107,#REF!,40,FALSE)</f>
        <v>#REF!</v>
      </c>
      <c r="BN107" s="36"/>
      <c r="BO107" s="36"/>
    </row>
    <row r="108" spans="2:67">
      <c r="B108" s="36"/>
      <c r="D108" s="36"/>
      <c r="E108" s="36"/>
      <c r="G108" s="36"/>
      <c r="H108" s="36"/>
      <c r="I108" s="36"/>
      <c r="J108" s="36"/>
      <c r="K108" s="36"/>
      <c r="L108" s="36"/>
      <c r="M108" s="36"/>
      <c r="N108" s="36" t="e">
        <f>SUMIF(#REF!,K108,#REF!)</f>
        <v>#REF!</v>
      </c>
      <c r="O108" s="36">
        <f t="shared" si="44"/>
        <v>0</v>
      </c>
      <c r="P108" s="36">
        <f>COUNTIF($T$1:T108,T108)</f>
        <v>10</v>
      </c>
      <c r="Q108" s="36" t="str">
        <f t="shared" si="45"/>
        <v>10-KVNG-50</v>
      </c>
      <c r="R108" s="36" t="s">
        <v>18</v>
      </c>
      <c r="S108" s="36">
        <v>50</v>
      </c>
      <c r="T108" s="36" t="str">
        <f t="shared" si="56"/>
        <v>KVNG-50</v>
      </c>
      <c r="U108" s="36">
        <v>300</v>
      </c>
      <c r="V108" s="36" t="str">
        <f t="shared" si="43"/>
        <v>300,</v>
      </c>
      <c r="W108" s="36"/>
      <c r="X108" s="36"/>
      <c r="Y108" s="36"/>
      <c r="Z108" s="36" t="str">
        <f t="shared" si="59"/>
        <v>-</v>
      </c>
      <c r="AA108" s="36"/>
      <c r="AB108" s="36"/>
      <c r="AC108" s="36"/>
      <c r="AD108" s="36"/>
      <c r="AE108" s="36"/>
      <c r="AF108" s="36">
        <f>COUNTIFS(AG$2:AG108,AG108)</f>
        <v>2</v>
      </c>
      <c r="AG108" s="36" t="str">
        <f t="shared" si="48"/>
        <v>KVNG-320</v>
      </c>
      <c r="AH108" s="36" t="s">
        <v>18</v>
      </c>
      <c r="AI108" s="36">
        <v>320</v>
      </c>
      <c r="AJ108" s="37" t="s">
        <v>16</v>
      </c>
      <c r="AK108" s="36" t="str">
        <f t="shared" si="47"/>
        <v>KVNG-320Внутренняя</v>
      </c>
      <c r="AL108" s="36" t="e">
        <f>VLOOKUP(AG108,#REF!,40,FALSE)</f>
        <v>#REF!</v>
      </c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 t="s">
        <v>56</v>
      </c>
      <c r="AZ108" s="36">
        <v>32</v>
      </c>
      <c r="BA108" s="36" t="str">
        <f t="shared" si="57"/>
        <v>KVMAL-M01-32</v>
      </c>
      <c r="BB108" s="41" t="s">
        <v>726</v>
      </c>
      <c r="BC108" s="36" t="str">
        <f t="shared" si="58"/>
        <v>KVMAL-M01-32Упругое нерегулируемое</v>
      </c>
      <c r="BD108" s="36"/>
      <c r="BE108" s="36"/>
      <c r="BF108" s="36"/>
      <c r="BG108" s="36">
        <f>COUNTIFS(BH$2:BH108,BH108,BH$2:BH108,BH108)</f>
        <v>1</v>
      </c>
      <c r="BH108" s="36" t="str">
        <f t="shared" si="50"/>
        <v>KVNG-80</v>
      </c>
      <c r="BI108" s="36" t="s">
        <v>18</v>
      </c>
      <c r="BJ108" s="36">
        <v>80</v>
      </c>
      <c r="BK108" s="41" t="s">
        <v>728</v>
      </c>
      <c r="BL108" s="41" t="str">
        <f t="shared" si="53"/>
        <v>KVNG-80Сталь 45 с покрытием твёрдым хромом</v>
      </c>
      <c r="BM108" s="36" t="e">
        <f>VLOOKUP(BH108,#REF!,40,FALSE)</f>
        <v>#REF!</v>
      </c>
      <c r="BN108" s="36"/>
      <c r="BO108" s="36"/>
    </row>
    <row r="109" spans="2:67">
      <c r="B109" s="36"/>
      <c r="D109" s="36"/>
      <c r="E109" s="36"/>
      <c r="G109" s="36"/>
      <c r="H109" s="36"/>
      <c r="I109" s="36"/>
      <c r="J109" s="36"/>
      <c r="K109" s="36"/>
      <c r="L109" s="36"/>
      <c r="M109" s="36"/>
      <c r="N109" s="36" t="e">
        <f>SUMIF(#REF!,K109,#REF!)</f>
        <v>#REF!</v>
      </c>
      <c r="O109" s="36">
        <f t="shared" si="44"/>
        <v>0</v>
      </c>
      <c r="P109" s="36">
        <f>COUNTIF($T$1:T109,T109)</f>
        <v>11</v>
      </c>
      <c r="Q109" s="36" t="str">
        <f t="shared" si="45"/>
        <v>11-KVNG-50</v>
      </c>
      <c r="R109" s="36" t="s">
        <v>18</v>
      </c>
      <c r="S109" s="36">
        <v>50</v>
      </c>
      <c r="T109" s="36" t="str">
        <f t="shared" si="56"/>
        <v>KVNG-50</v>
      </c>
      <c r="U109" s="36">
        <v>320</v>
      </c>
      <c r="V109" s="36" t="str">
        <f t="shared" si="43"/>
        <v>320,</v>
      </c>
      <c r="W109" s="36"/>
      <c r="X109" s="36"/>
      <c r="Y109" s="36"/>
      <c r="Z109" s="36" t="str">
        <f t="shared" si="59"/>
        <v>-</v>
      </c>
      <c r="AA109" s="36"/>
      <c r="AB109" s="36"/>
      <c r="AC109" s="36"/>
      <c r="AD109" s="36"/>
      <c r="AE109" s="36"/>
      <c r="AF109" s="36">
        <f>COUNTIFS(AG$2:AG109,AG109)</f>
        <v>1</v>
      </c>
      <c r="AG109" s="36" t="str">
        <f t="shared" si="48"/>
        <v>KVNU-8</v>
      </c>
      <c r="AH109" s="36" t="s">
        <v>9</v>
      </c>
      <c r="AI109" s="42">
        <v>8</v>
      </c>
      <c r="AJ109" s="37" t="s">
        <v>10</v>
      </c>
      <c r="AK109" s="36" t="str">
        <f>CONCATENATE(AG109,,AJ109)</f>
        <v>KVNU-8Наружная</v>
      </c>
      <c r="AL109" s="36" t="e">
        <f>VLOOKUP(AG109,#REF!,40,FALSE)</f>
        <v>#REF!</v>
      </c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>
        <f>COUNTIFS(BH$2:BH109,BH109,BH$2:BH109,BH109)</f>
        <v>2</v>
      </c>
      <c r="BH109" s="36" t="str">
        <f t="shared" si="50"/>
        <v>KVNG-80</v>
      </c>
      <c r="BI109" s="36" t="s">
        <v>18</v>
      </c>
      <c r="BJ109" s="36">
        <v>80</v>
      </c>
      <c r="BK109" s="41" t="s">
        <v>729</v>
      </c>
      <c r="BL109" s="41" t="str">
        <f t="shared" si="53"/>
        <v>KVNG-80Сталь нержавеющая AISI 304 с покрытием твёрдым хромом</v>
      </c>
      <c r="BM109" s="36" t="e">
        <f>VLOOKUP(BH109,#REF!,40,FALSE)</f>
        <v>#REF!</v>
      </c>
      <c r="BN109" s="36"/>
      <c r="BO109" s="36"/>
    </row>
    <row r="110" spans="2:67">
      <c r="B110" s="36"/>
      <c r="D110" s="36"/>
      <c r="E110" s="36"/>
      <c r="G110" s="36"/>
      <c r="H110" s="36"/>
      <c r="I110" s="36"/>
      <c r="J110" s="36"/>
      <c r="K110" s="36"/>
      <c r="L110" s="36"/>
      <c r="M110" s="36"/>
      <c r="N110" s="36" t="e">
        <f>SUMIF(#REF!,K110,#REF!)</f>
        <v>#REF!</v>
      </c>
      <c r="O110" s="36">
        <f t="shared" si="44"/>
        <v>0</v>
      </c>
      <c r="P110" s="36">
        <f>COUNTIF($T$1:T110,T110)</f>
        <v>12</v>
      </c>
      <c r="Q110" s="36" t="str">
        <f t="shared" si="45"/>
        <v>12-KVNG-50</v>
      </c>
      <c r="R110" s="36" t="s">
        <v>18</v>
      </c>
      <c r="S110" s="36">
        <v>50</v>
      </c>
      <c r="T110" s="36" t="str">
        <f t="shared" si="56"/>
        <v>KVNG-50</v>
      </c>
      <c r="U110" s="36">
        <v>400</v>
      </c>
      <c r="V110" s="36" t="str">
        <f t="shared" si="43"/>
        <v>400,</v>
      </c>
      <c r="W110" s="36"/>
      <c r="X110" s="36"/>
      <c r="Y110" s="36"/>
      <c r="Z110" s="36" t="str">
        <f t="shared" si="59"/>
        <v>-</v>
      </c>
      <c r="AA110" s="36"/>
      <c r="AB110" s="36"/>
      <c r="AC110" s="36"/>
      <c r="AD110" s="36"/>
      <c r="AE110" s="36"/>
      <c r="AF110" s="36">
        <f>COUNTIFS(AG$2:AG110,AG110)</f>
        <v>1</v>
      </c>
      <c r="AG110" s="36" t="str">
        <f t="shared" si="48"/>
        <v>KVNU-10</v>
      </c>
      <c r="AH110" s="36" t="s">
        <v>9</v>
      </c>
      <c r="AI110" s="36">
        <v>10</v>
      </c>
      <c r="AJ110" s="37" t="s">
        <v>10</v>
      </c>
      <c r="AK110" s="36" t="str">
        <f t="shared" ref="AK110:AK172" si="61">CONCATENATE(AG110,,AJ110)</f>
        <v>KVNU-10Наружная</v>
      </c>
      <c r="AL110" s="36" t="e">
        <f>VLOOKUP(AG110,#REF!,40,FALSE)</f>
        <v>#REF!</v>
      </c>
      <c r="AM110" s="36"/>
      <c r="AN110" s="36"/>
      <c r="AO110" s="36"/>
      <c r="AP110" s="36"/>
      <c r="AQ110" s="36"/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>
        <f>COUNTIFS(BH$2:BH110,BH110,BH$2:BH110,BH110)</f>
        <v>1</v>
      </c>
      <c r="BH110" s="36" t="str">
        <f t="shared" si="50"/>
        <v>KVNG-100</v>
      </c>
      <c r="BI110" s="36" t="s">
        <v>18</v>
      </c>
      <c r="BJ110" s="36">
        <v>100</v>
      </c>
      <c r="BK110" s="41" t="s">
        <v>728</v>
      </c>
      <c r="BL110" s="41" t="str">
        <f t="shared" si="53"/>
        <v>KVNG-100Сталь 45 с покрытием твёрдым хромом</v>
      </c>
      <c r="BM110" s="36" t="e">
        <f>VLOOKUP(BH110,#REF!,40,FALSE)</f>
        <v>#REF!</v>
      </c>
      <c r="BN110" s="36"/>
      <c r="BO110" s="36"/>
    </row>
    <row r="111" spans="2:67">
      <c r="B111" s="36"/>
      <c r="D111" s="36"/>
      <c r="E111" s="36"/>
      <c r="G111" s="36"/>
      <c r="H111" s="36"/>
      <c r="I111" s="36"/>
      <c r="J111" s="36"/>
      <c r="K111" s="36"/>
      <c r="L111" s="36"/>
      <c r="M111" s="36"/>
      <c r="N111" s="36" t="e">
        <f>SUMIF(#REF!,K111,#REF!)</f>
        <v>#REF!</v>
      </c>
      <c r="O111" s="36">
        <f t="shared" si="44"/>
        <v>0</v>
      </c>
      <c r="P111" s="36">
        <f>COUNTIF($T$1:T111,T111)</f>
        <v>13</v>
      </c>
      <c r="Q111" s="36" t="str">
        <f t="shared" si="45"/>
        <v>13-KVNG-50</v>
      </c>
      <c r="R111" s="36" t="s">
        <v>18</v>
      </c>
      <c r="S111" s="36">
        <v>50</v>
      </c>
      <c r="T111" s="36" t="str">
        <f t="shared" si="56"/>
        <v>KVNG-50</v>
      </c>
      <c r="U111" s="36">
        <v>500</v>
      </c>
      <c r="V111" s="36" t="str">
        <f t="shared" si="43"/>
        <v>500,</v>
      </c>
      <c r="W111" s="36"/>
      <c r="X111" s="36"/>
      <c r="Y111" s="36"/>
      <c r="Z111" s="36" t="str">
        <f t="shared" si="59"/>
        <v>-</v>
      </c>
      <c r="AA111" s="36"/>
      <c r="AB111" s="36"/>
      <c r="AC111" s="36"/>
      <c r="AD111" s="36"/>
      <c r="AE111" s="36"/>
      <c r="AF111" s="36">
        <f>COUNTIFS(AG$2:AG111,AG111)</f>
        <v>1</v>
      </c>
      <c r="AG111" s="36" t="str">
        <f t="shared" si="48"/>
        <v>KVNU-12</v>
      </c>
      <c r="AH111" s="36" t="s">
        <v>9</v>
      </c>
      <c r="AI111" s="36">
        <v>12</v>
      </c>
      <c r="AJ111" s="37" t="s">
        <v>10</v>
      </c>
      <c r="AK111" s="36" t="str">
        <f t="shared" si="61"/>
        <v>KVNU-12Наружная</v>
      </c>
      <c r="AL111" s="36" t="e">
        <f>VLOOKUP(AG111,#REF!,40,FALSE)</f>
        <v>#REF!</v>
      </c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>
        <f>COUNTIFS(BH$2:BH111,BH111,BH$2:BH111,BH111)</f>
        <v>2</v>
      </c>
      <c r="BH111" s="36" t="str">
        <f t="shared" si="50"/>
        <v>KVNG-100</v>
      </c>
      <c r="BI111" s="36" t="s">
        <v>18</v>
      </c>
      <c r="BJ111" s="36">
        <v>100</v>
      </c>
      <c r="BK111" s="41" t="s">
        <v>729</v>
      </c>
      <c r="BL111" s="41" t="str">
        <f t="shared" si="53"/>
        <v>KVNG-100Сталь нержавеющая AISI 304 с покрытием твёрдым хромом</v>
      </c>
      <c r="BM111" s="36" t="e">
        <f>VLOOKUP(BH111,#REF!,40,FALSE)</f>
        <v>#REF!</v>
      </c>
      <c r="BN111" s="36"/>
      <c r="BO111" s="36"/>
    </row>
    <row r="112" spans="2:67">
      <c r="B112" s="36"/>
      <c r="D112" s="36"/>
      <c r="E112" s="36"/>
      <c r="G112" s="36"/>
      <c r="H112" s="36"/>
      <c r="I112" s="36"/>
      <c r="J112" s="36"/>
      <c r="K112" s="36"/>
      <c r="L112" s="36"/>
      <c r="M112" s="36"/>
      <c r="N112" s="36" t="e">
        <f>SUMIF(#REF!,K112,#REF!)</f>
        <v>#REF!</v>
      </c>
      <c r="O112" s="36">
        <f t="shared" si="44"/>
        <v>0</v>
      </c>
      <c r="P112" s="36">
        <f>COUNTIF($T$1:T112,T112)</f>
        <v>14</v>
      </c>
      <c r="Q112" s="36" t="str">
        <f t="shared" si="45"/>
        <v>14-KVNG-50</v>
      </c>
      <c r="R112" s="36" t="s">
        <v>18</v>
      </c>
      <c r="S112" s="36">
        <v>50</v>
      </c>
      <c r="T112" s="36" t="str">
        <f t="shared" si="56"/>
        <v>KVNG-50</v>
      </c>
      <c r="U112" s="36">
        <v>600</v>
      </c>
      <c r="V112" s="36" t="str">
        <f t="shared" si="43"/>
        <v>600,</v>
      </c>
      <c r="W112" s="36"/>
      <c r="X112" s="36"/>
      <c r="Y112" s="36"/>
      <c r="Z112" s="36" t="str">
        <f t="shared" si="59"/>
        <v>-</v>
      </c>
      <c r="AA112" s="36"/>
      <c r="AB112" s="36"/>
      <c r="AC112" s="36"/>
      <c r="AD112" s="36"/>
      <c r="AE112" s="36"/>
      <c r="AF112" s="36">
        <f>COUNTIFS(AG$2:AG112,AG112)</f>
        <v>1</v>
      </c>
      <c r="AG112" s="36" t="str">
        <f t="shared" si="48"/>
        <v>KVNU-16</v>
      </c>
      <c r="AH112" s="36" t="s">
        <v>9</v>
      </c>
      <c r="AI112" s="36">
        <v>16</v>
      </c>
      <c r="AJ112" s="37" t="s">
        <v>10</v>
      </c>
      <c r="AK112" s="36" t="str">
        <f t="shared" si="61"/>
        <v>KVNU-16Наружная</v>
      </c>
      <c r="AL112" s="36" t="e">
        <f>VLOOKUP(AG112,#REF!,40,FALSE)</f>
        <v>#REF!</v>
      </c>
      <c r="AM112" s="36"/>
      <c r="AN112" s="36"/>
      <c r="AO112" s="36"/>
      <c r="AP112" s="36"/>
      <c r="AQ112" s="36"/>
      <c r="AR112" s="36"/>
      <c r="AS112" s="36"/>
      <c r="AT112" s="36"/>
      <c r="AU112" s="36"/>
      <c r="AV112" s="36"/>
      <c r="AW112" s="36"/>
      <c r="AX112" s="36"/>
      <c r="AY112" s="36"/>
      <c r="AZ112" s="36"/>
      <c r="BA112" s="36"/>
      <c r="BB112" s="36"/>
      <c r="BC112" s="36"/>
      <c r="BD112" s="36"/>
      <c r="BE112" s="36"/>
      <c r="BF112" s="36"/>
      <c r="BG112" s="36">
        <f>COUNTIFS(BH$2:BH112,BH112,BH$2:BH112,BH112)</f>
        <v>1</v>
      </c>
      <c r="BH112" s="36" t="str">
        <f t="shared" si="50"/>
        <v>KVNG-125</v>
      </c>
      <c r="BI112" s="36" t="s">
        <v>18</v>
      </c>
      <c r="BJ112" s="36">
        <v>125</v>
      </c>
      <c r="BK112" s="41" t="s">
        <v>728</v>
      </c>
      <c r="BL112" s="41" t="str">
        <f t="shared" si="53"/>
        <v>KVNG-125Сталь 45 с покрытием твёрдым хромом</v>
      </c>
      <c r="BM112" s="36" t="e">
        <f>VLOOKUP(BH112,#REF!,40,FALSE)</f>
        <v>#REF!</v>
      </c>
      <c r="BN112" s="36"/>
      <c r="BO112" s="36"/>
    </row>
    <row r="113" spans="2:67">
      <c r="B113" s="36"/>
      <c r="D113" s="36"/>
      <c r="E113" s="36"/>
      <c r="G113" s="36"/>
      <c r="H113" s="36"/>
      <c r="I113" s="36"/>
      <c r="J113" s="36"/>
      <c r="K113" s="36"/>
      <c r="L113" s="36"/>
      <c r="M113" s="36"/>
      <c r="N113" s="36" t="e">
        <f>SUMIF(#REF!,K113,#REF!)</f>
        <v>#REF!</v>
      </c>
      <c r="O113" s="36">
        <f t="shared" si="44"/>
        <v>0</v>
      </c>
      <c r="P113" s="36">
        <f>COUNTIF($T$1:T113,T113)</f>
        <v>15</v>
      </c>
      <c r="Q113" s="36" t="str">
        <f t="shared" si="45"/>
        <v>15-KVNG-50</v>
      </c>
      <c r="R113" s="36" t="s">
        <v>18</v>
      </c>
      <c r="S113" s="36">
        <v>50</v>
      </c>
      <c r="T113" s="36" t="str">
        <f t="shared" si="56"/>
        <v>KVNG-50</v>
      </c>
      <c r="U113" s="36">
        <v>700</v>
      </c>
      <c r="V113" s="36" t="str">
        <f t="shared" si="43"/>
        <v>700,</v>
      </c>
      <c r="W113" s="36"/>
      <c r="X113" s="36"/>
      <c r="Y113" s="36"/>
      <c r="Z113" s="36" t="str">
        <f t="shared" si="59"/>
        <v>-</v>
      </c>
      <c r="AA113" s="36"/>
      <c r="AB113" s="36"/>
      <c r="AC113" s="36"/>
      <c r="AD113" s="36"/>
      <c r="AE113" s="36"/>
      <c r="AF113" s="36">
        <f>COUNTIFS(AG$2:AG113,AG113)</f>
        <v>1</v>
      </c>
      <c r="AG113" s="36" t="str">
        <f t="shared" si="48"/>
        <v>KVNU-20</v>
      </c>
      <c r="AH113" s="36" t="s">
        <v>9</v>
      </c>
      <c r="AI113" s="36">
        <v>20</v>
      </c>
      <c r="AJ113" s="37" t="s">
        <v>10</v>
      </c>
      <c r="AK113" s="36" t="str">
        <f t="shared" si="61"/>
        <v>KVNU-20Наружная</v>
      </c>
      <c r="AL113" s="36" t="e">
        <f>VLOOKUP(AG113,#REF!,40,FALSE)</f>
        <v>#REF!</v>
      </c>
      <c r="AM113" s="36"/>
      <c r="AN113" s="36"/>
      <c r="AO113" s="36"/>
      <c r="AP113" s="36"/>
      <c r="AQ113" s="36"/>
      <c r="AR113" s="36"/>
      <c r="AS113" s="36"/>
      <c r="AT113" s="36"/>
      <c r="AU113" s="36"/>
      <c r="AV113" s="36"/>
      <c r="AW113" s="36"/>
      <c r="AX113" s="36"/>
      <c r="AY113" s="36"/>
      <c r="AZ113" s="36"/>
      <c r="BA113" s="36"/>
      <c r="BB113" s="36"/>
      <c r="BC113" s="36"/>
      <c r="BD113" s="36"/>
      <c r="BE113" s="36"/>
      <c r="BF113" s="36"/>
      <c r="BG113" s="36">
        <f>COUNTIFS(BH$2:BH113,BH113,BH$2:BH113,BH113)</f>
        <v>2</v>
      </c>
      <c r="BH113" s="36" t="str">
        <f t="shared" si="50"/>
        <v>KVNG-125</v>
      </c>
      <c r="BI113" s="36" t="s">
        <v>18</v>
      </c>
      <c r="BJ113" s="36">
        <v>125</v>
      </c>
      <c r="BK113" s="41" t="s">
        <v>729</v>
      </c>
      <c r="BL113" s="41" t="str">
        <f t="shared" si="53"/>
        <v>KVNG-125Сталь нержавеющая AISI 304 с покрытием твёрдым хромом</v>
      </c>
      <c r="BM113" s="36" t="e">
        <f>VLOOKUP(BH113,#REF!,40,FALSE)</f>
        <v>#REF!</v>
      </c>
      <c r="BN113" s="36"/>
      <c r="BO113" s="36"/>
    </row>
    <row r="114" spans="2:67">
      <c r="B114" s="36"/>
      <c r="D114" s="36"/>
      <c r="E114" s="36"/>
      <c r="G114" s="36"/>
      <c r="H114" s="36"/>
      <c r="I114" s="36"/>
      <c r="J114" s="36"/>
      <c r="K114" s="36"/>
      <c r="L114" s="36"/>
      <c r="M114" s="36"/>
      <c r="N114" s="36" t="e">
        <f>SUMIF(#REF!,K114,#REF!)</f>
        <v>#REF!</v>
      </c>
      <c r="O114" s="36">
        <f t="shared" si="44"/>
        <v>0</v>
      </c>
      <c r="P114" s="36">
        <f>COUNTIF($T$1:T114,T114)</f>
        <v>16</v>
      </c>
      <c r="Q114" s="36" t="str">
        <f t="shared" si="45"/>
        <v>16-KVNG-50</v>
      </c>
      <c r="R114" s="36" t="s">
        <v>18</v>
      </c>
      <c r="S114" s="36">
        <v>50</v>
      </c>
      <c r="T114" s="36" t="str">
        <f t="shared" si="56"/>
        <v>KVNG-50</v>
      </c>
      <c r="U114" s="36">
        <v>800</v>
      </c>
      <c r="V114" s="36" t="str">
        <f t="shared" si="43"/>
        <v>800,</v>
      </c>
      <c r="W114" s="36"/>
      <c r="X114" s="36"/>
      <c r="Y114" s="36"/>
      <c r="Z114" s="36" t="str">
        <f t="shared" si="59"/>
        <v>-</v>
      </c>
      <c r="AA114" s="36"/>
      <c r="AB114" s="36"/>
      <c r="AC114" s="36"/>
      <c r="AD114" s="36"/>
      <c r="AE114" s="36"/>
      <c r="AF114" s="36">
        <f>COUNTIFS(AG$2:AG114,AG114)</f>
        <v>2</v>
      </c>
      <c r="AG114" s="36" t="str">
        <f t="shared" si="48"/>
        <v>KVNU-20</v>
      </c>
      <c r="AH114" s="36" t="s">
        <v>9</v>
      </c>
      <c r="AI114" s="36">
        <v>20</v>
      </c>
      <c r="AJ114" s="37" t="s">
        <v>16</v>
      </c>
      <c r="AK114" s="36" t="str">
        <f t="shared" si="61"/>
        <v>KVNU-20Внутренняя</v>
      </c>
      <c r="AL114" s="36" t="e">
        <f>VLOOKUP(AG114,#REF!,40,FALSE)</f>
        <v>#REF!</v>
      </c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>
        <f>COUNTIFS(BH$2:BH114,BH114,BH$2:BH114,BH114)</f>
        <v>1</v>
      </c>
      <c r="BH114" s="36" t="str">
        <f t="shared" si="50"/>
        <v>KVNG-160</v>
      </c>
      <c r="BI114" s="36" t="s">
        <v>18</v>
      </c>
      <c r="BJ114" s="36">
        <v>160</v>
      </c>
      <c r="BK114" s="41" t="s">
        <v>728</v>
      </c>
      <c r="BL114" s="41" t="str">
        <f t="shared" si="53"/>
        <v>KVNG-160Сталь 45 с покрытием твёрдым хромом</v>
      </c>
      <c r="BM114" s="36" t="e">
        <f>VLOOKUP(BH114,#REF!,40,FALSE)</f>
        <v>#REF!</v>
      </c>
      <c r="BN114" s="36"/>
      <c r="BO114" s="36"/>
    </row>
    <row r="115" spans="2:67">
      <c r="B115" s="36"/>
      <c r="D115" s="36"/>
      <c r="E115" s="36"/>
      <c r="G115" s="36"/>
      <c r="H115" s="36"/>
      <c r="I115" s="36"/>
      <c r="J115" s="36"/>
      <c r="K115" s="36"/>
      <c r="L115" s="36"/>
      <c r="M115" s="36"/>
      <c r="N115" s="36" t="e">
        <f>SUMIF(#REF!,K115,#REF!)</f>
        <v>#REF!</v>
      </c>
      <c r="O115" s="36">
        <f t="shared" si="44"/>
        <v>0</v>
      </c>
      <c r="P115" s="36">
        <f>COUNTIF($T$1:T115,T115)</f>
        <v>17</v>
      </c>
      <c r="Q115" s="36" t="str">
        <f t="shared" si="45"/>
        <v>17-KVNG-50</v>
      </c>
      <c r="R115" s="36" t="s">
        <v>18</v>
      </c>
      <c r="S115" s="36">
        <v>50</v>
      </c>
      <c r="T115" s="36" t="str">
        <f t="shared" si="56"/>
        <v>KVNG-50</v>
      </c>
      <c r="U115" s="36">
        <v>1000</v>
      </c>
      <c r="V115" s="36" t="str">
        <f t="shared" si="43"/>
        <v>1000,</v>
      </c>
      <c r="W115" s="36"/>
      <c r="X115" s="36"/>
      <c r="Y115" s="36"/>
      <c r="Z115" s="36" t="str">
        <f t="shared" si="59"/>
        <v>-</v>
      </c>
      <c r="AA115" s="36"/>
      <c r="AB115" s="36"/>
      <c r="AC115" s="36"/>
      <c r="AD115" s="36"/>
      <c r="AE115" s="36"/>
      <c r="AF115" s="36">
        <f>COUNTIFS(AG$2:AG115,AG115)</f>
        <v>1</v>
      </c>
      <c r="AG115" s="36" t="str">
        <f t="shared" si="48"/>
        <v>KVNU-25</v>
      </c>
      <c r="AH115" s="36" t="s">
        <v>9</v>
      </c>
      <c r="AI115" s="36">
        <v>25</v>
      </c>
      <c r="AJ115" s="37" t="s">
        <v>10</v>
      </c>
      <c r="AK115" s="36" t="str">
        <f t="shared" si="61"/>
        <v>KVNU-25Наружная</v>
      </c>
      <c r="AL115" s="36" t="e">
        <f>VLOOKUP(AG115,#REF!,40,FALSE)</f>
        <v>#REF!</v>
      </c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>
        <f>COUNTIFS(BH$2:BH115,BH115,BH$2:BH115,BH115)</f>
        <v>2</v>
      </c>
      <c r="BH115" s="36" t="str">
        <f t="shared" si="50"/>
        <v>KVNG-160</v>
      </c>
      <c r="BI115" s="36" t="s">
        <v>18</v>
      </c>
      <c r="BJ115" s="36">
        <v>160</v>
      </c>
      <c r="BK115" s="41" t="s">
        <v>729</v>
      </c>
      <c r="BL115" s="41" t="str">
        <f t="shared" si="53"/>
        <v>KVNG-160Сталь нержавеющая AISI 304 с покрытием твёрдым хромом</v>
      </c>
      <c r="BM115" s="36" t="e">
        <f>VLOOKUP(BH115,#REF!,40,FALSE)</f>
        <v>#REF!</v>
      </c>
      <c r="BN115" s="36"/>
      <c r="BO115" s="36"/>
    </row>
    <row r="116" spans="2:67">
      <c r="B116" s="36"/>
      <c r="D116" s="36"/>
      <c r="E116" s="36"/>
      <c r="G116" s="36"/>
      <c r="H116" s="36"/>
      <c r="I116" s="36"/>
      <c r="J116" s="36"/>
      <c r="K116" s="36"/>
      <c r="L116" s="36"/>
      <c r="M116" s="36"/>
      <c r="N116" s="36" t="e">
        <f>SUMIF(#REF!,K116,#REF!)</f>
        <v>#REF!</v>
      </c>
      <c r="O116" s="36">
        <f t="shared" si="44"/>
        <v>0</v>
      </c>
      <c r="P116" s="36">
        <f>COUNTIF($T$1:T116,T116)</f>
        <v>18</v>
      </c>
      <c r="Q116" s="36" t="str">
        <f t="shared" si="45"/>
        <v>18-KVNG-50</v>
      </c>
      <c r="R116" s="36" t="s">
        <v>18</v>
      </c>
      <c r="S116" s="36">
        <v>50</v>
      </c>
      <c r="T116" s="36" t="str">
        <f t="shared" si="56"/>
        <v>KVNG-50</v>
      </c>
      <c r="U116" s="36">
        <v>1250</v>
      </c>
      <c r="V116" s="36" t="str">
        <f t="shared" si="43"/>
        <v>1250</v>
      </c>
      <c r="W116" s="36"/>
      <c r="X116" s="36"/>
      <c r="Y116" s="36"/>
      <c r="Z116" s="36" t="str">
        <f t="shared" si="59"/>
        <v>-</v>
      </c>
      <c r="AA116" s="36"/>
      <c r="AB116" s="36"/>
      <c r="AC116" s="36"/>
      <c r="AD116" s="36"/>
      <c r="AE116" s="36"/>
      <c r="AF116" s="36">
        <f>COUNTIFS(AG$2:AG116,AG116)</f>
        <v>2</v>
      </c>
      <c r="AG116" s="36" t="str">
        <f t="shared" si="48"/>
        <v>KVNU-25</v>
      </c>
      <c r="AH116" s="36" t="s">
        <v>9</v>
      </c>
      <c r="AI116" s="36">
        <v>25</v>
      </c>
      <c r="AJ116" s="37" t="s">
        <v>16</v>
      </c>
      <c r="AK116" s="36" t="str">
        <f t="shared" si="61"/>
        <v>KVNU-25Внутренняя</v>
      </c>
      <c r="AL116" s="36" t="e">
        <f>VLOOKUP(AG116,#REF!,40,FALSE)</f>
        <v>#REF!</v>
      </c>
      <c r="AM116" s="36"/>
      <c r="AN116" s="36"/>
      <c r="AO116" s="36"/>
      <c r="AP116" s="36"/>
      <c r="AQ116" s="36"/>
      <c r="AR116" s="36"/>
      <c r="AS116" s="36"/>
      <c r="AT116" s="36"/>
      <c r="AU116" s="36"/>
      <c r="AV116" s="36"/>
      <c r="AW116" s="36"/>
      <c r="AX116" s="36"/>
      <c r="AY116" s="36"/>
      <c r="AZ116" s="36"/>
      <c r="BA116" s="36"/>
      <c r="BB116" s="36"/>
      <c r="BC116" s="36"/>
      <c r="BD116" s="36"/>
      <c r="BE116" s="36"/>
      <c r="BF116" s="36"/>
      <c r="BG116" s="36">
        <f>COUNTIFS(BH$2:BH116,BH116,BH$2:BH116,BH116)</f>
        <v>1</v>
      </c>
      <c r="BH116" s="36" t="str">
        <f t="shared" si="50"/>
        <v>KVNG-200</v>
      </c>
      <c r="BI116" s="36" t="s">
        <v>18</v>
      </c>
      <c r="BJ116" s="36">
        <v>200</v>
      </c>
      <c r="BK116" s="41" t="s">
        <v>728</v>
      </c>
      <c r="BL116" s="41" t="str">
        <f t="shared" si="53"/>
        <v>KVNG-200Сталь 45 с покрытием твёрдым хромом</v>
      </c>
      <c r="BM116" s="36" t="e">
        <f>VLOOKUP(BH116,#REF!,40,FALSE)</f>
        <v>#REF!</v>
      </c>
      <c r="BN116" s="36"/>
      <c r="BO116" s="36"/>
    </row>
    <row r="117" spans="2:67">
      <c r="B117" s="36"/>
      <c r="D117" s="36"/>
      <c r="E117" s="36"/>
      <c r="G117" s="36"/>
      <c r="H117" s="36"/>
      <c r="I117" s="36"/>
      <c r="J117" s="36"/>
      <c r="K117" s="36"/>
      <c r="L117" s="36"/>
      <c r="M117" s="36"/>
      <c r="N117" s="36" t="e">
        <f>SUMIF(#REF!,K117,#REF!)</f>
        <v>#REF!</v>
      </c>
      <c r="O117" s="36">
        <f t="shared" si="44"/>
        <v>0</v>
      </c>
      <c r="P117" s="36">
        <f>COUNTIF($T$1:T117,T117)</f>
        <v>1</v>
      </c>
      <c r="Q117" s="36" t="str">
        <f t="shared" si="45"/>
        <v>1-KVNG-63</v>
      </c>
      <c r="R117" s="36" t="s">
        <v>18</v>
      </c>
      <c r="S117" s="36">
        <v>63</v>
      </c>
      <c r="T117" s="36" t="str">
        <f>CONCATENATE(R117,IF(S117=0,"","-"),S117)</f>
        <v>KVNG-63</v>
      </c>
      <c r="U117" s="36">
        <v>25</v>
      </c>
      <c r="V117" s="36" t="str">
        <f t="shared" si="43"/>
        <v>25,</v>
      </c>
      <c r="W117" s="36"/>
      <c r="X117" s="36"/>
      <c r="Y117" s="36"/>
      <c r="Z117" s="36" t="str">
        <f t="shared" si="59"/>
        <v>-</v>
      </c>
      <c r="AA117" s="36"/>
      <c r="AB117" s="36"/>
      <c r="AC117" s="36"/>
      <c r="AD117" s="36"/>
      <c r="AE117" s="36"/>
      <c r="AF117" s="36">
        <f>COUNTIFS(AG$2:AG117,AG117)</f>
        <v>1</v>
      </c>
      <c r="AG117" s="36" t="str">
        <f t="shared" si="48"/>
        <v>KVNU-32</v>
      </c>
      <c r="AH117" s="36" t="s">
        <v>9</v>
      </c>
      <c r="AI117" s="36">
        <v>32</v>
      </c>
      <c r="AJ117" s="37" t="s">
        <v>10</v>
      </c>
      <c r="AK117" s="36" t="str">
        <f t="shared" si="61"/>
        <v>KVNU-32Наружная</v>
      </c>
      <c r="AL117" s="36" t="e">
        <f>VLOOKUP(AG117,#REF!,40,FALSE)</f>
        <v>#REF!</v>
      </c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36"/>
      <c r="AY117" s="36"/>
      <c r="AZ117" s="36"/>
      <c r="BA117" s="36"/>
      <c r="BB117" s="36"/>
      <c r="BC117" s="36"/>
      <c r="BD117" s="36"/>
      <c r="BE117" s="36"/>
      <c r="BF117" s="36"/>
      <c r="BG117" s="36">
        <f>COUNTIFS(BH$2:BH117,BH117,BH$2:BH117,BH117)</f>
        <v>2</v>
      </c>
      <c r="BH117" s="36" t="str">
        <f t="shared" si="50"/>
        <v>KVNG-200</v>
      </c>
      <c r="BI117" s="36" t="s">
        <v>18</v>
      </c>
      <c r="BJ117" s="36">
        <v>200</v>
      </c>
      <c r="BK117" s="41" t="s">
        <v>729</v>
      </c>
      <c r="BL117" s="41" t="str">
        <f t="shared" si="53"/>
        <v>KVNG-200Сталь нержавеющая AISI 304 с покрытием твёрдым хромом</v>
      </c>
      <c r="BM117" s="36" t="e">
        <f>VLOOKUP(BH117,#REF!,40,FALSE)</f>
        <v>#REF!</v>
      </c>
      <c r="BN117" s="36"/>
      <c r="BO117" s="36"/>
    </row>
    <row r="118" spans="2:67">
      <c r="B118" s="36"/>
      <c r="D118" s="36"/>
      <c r="E118" s="36"/>
      <c r="G118" s="36"/>
      <c r="H118" s="36"/>
      <c r="I118" s="36"/>
      <c r="J118" s="36"/>
      <c r="K118" s="36"/>
      <c r="L118" s="36"/>
      <c r="M118" s="36"/>
      <c r="N118" s="36" t="e">
        <f>SUMIF(#REF!,K118,#REF!)</f>
        <v>#REF!</v>
      </c>
      <c r="O118" s="36">
        <f t="shared" si="44"/>
        <v>0</v>
      </c>
      <c r="P118" s="36">
        <f>COUNTIF($T$1:T118,T118)</f>
        <v>2</v>
      </c>
      <c r="Q118" s="36" t="str">
        <f t="shared" si="45"/>
        <v>2-KVNG-63</v>
      </c>
      <c r="R118" s="36" t="s">
        <v>18</v>
      </c>
      <c r="S118" s="36">
        <v>63</v>
      </c>
      <c r="T118" s="36" t="str">
        <f>CONCATENATE(R118,IF(S118=0,"","-"),S118)</f>
        <v>KVNG-63</v>
      </c>
      <c r="U118" s="36">
        <v>40</v>
      </c>
      <c r="V118" s="36" t="str">
        <f t="shared" si="43"/>
        <v>40,</v>
      </c>
      <c r="W118" s="36"/>
      <c r="X118" s="36"/>
      <c r="Y118" s="36"/>
      <c r="Z118" s="36" t="str">
        <f t="shared" si="59"/>
        <v>-</v>
      </c>
      <c r="AA118" s="36"/>
      <c r="AB118" s="36"/>
      <c r="AC118" s="36"/>
      <c r="AD118" s="36"/>
      <c r="AE118" s="36"/>
      <c r="AF118" s="36">
        <f>COUNTIFS(AG$2:AG118,AG118)</f>
        <v>2</v>
      </c>
      <c r="AG118" s="36" t="str">
        <f t="shared" si="48"/>
        <v>KVNU-32</v>
      </c>
      <c r="AH118" s="36" t="s">
        <v>9</v>
      </c>
      <c r="AI118" s="36">
        <v>32</v>
      </c>
      <c r="AJ118" s="37" t="s">
        <v>16</v>
      </c>
      <c r="AK118" s="36" t="str">
        <f t="shared" si="61"/>
        <v>KVNU-32Внутренняя</v>
      </c>
      <c r="AL118" s="36" t="e">
        <f>VLOOKUP(AG118,#REF!,40,FALSE)</f>
        <v>#REF!</v>
      </c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  <c r="AX118" s="36"/>
      <c r="AY118" s="36"/>
      <c r="AZ118" s="36"/>
      <c r="BA118" s="36"/>
      <c r="BB118" s="36"/>
      <c r="BC118" s="36"/>
      <c r="BD118" s="36"/>
      <c r="BE118" s="36"/>
      <c r="BF118" s="36"/>
      <c r="BG118" s="36">
        <f>COUNTIFS(BH$2:BH118,BH118,BH$2:BH118,BH118)</f>
        <v>1</v>
      </c>
      <c r="BH118" s="36" t="str">
        <f t="shared" si="50"/>
        <v>KVNG-250</v>
      </c>
      <c r="BI118" s="36" t="s">
        <v>18</v>
      </c>
      <c r="BJ118" s="36">
        <v>250</v>
      </c>
      <c r="BK118" s="41" t="s">
        <v>728</v>
      </c>
      <c r="BL118" s="41" t="str">
        <f t="shared" si="53"/>
        <v>KVNG-250Сталь 45 с покрытием твёрдым хромом</v>
      </c>
      <c r="BM118" s="36" t="e">
        <f>VLOOKUP(BH118,#REF!,40,FALSE)</f>
        <v>#REF!</v>
      </c>
      <c r="BN118" s="36"/>
      <c r="BO118" s="36"/>
    </row>
    <row r="119" spans="2:67">
      <c r="B119" s="36"/>
      <c r="D119" s="36"/>
      <c r="E119" s="36"/>
      <c r="G119" s="36"/>
      <c r="H119" s="36"/>
      <c r="I119" s="36"/>
      <c r="J119" s="36"/>
      <c r="K119" s="36"/>
      <c r="L119" s="36"/>
      <c r="M119" s="36"/>
      <c r="N119" s="36" t="e">
        <f>SUMIF(#REF!,K119,#REF!)</f>
        <v>#REF!</v>
      </c>
      <c r="O119" s="36">
        <f t="shared" si="44"/>
        <v>0</v>
      </c>
      <c r="P119" s="36">
        <f>COUNTIF($T$1:T119,T119)</f>
        <v>3</v>
      </c>
      <c r="Q119" s="36" t="str">
        <f t="shared" si="45"/>
        <v>3-KVNG-63</v>
      </c>
      <c r="R119" s="36" t="s">
        <v>18</v>
      </c>
      <c r="S119" s="36">
        <v>63</v>
      </c>
      <c r="T119" s="36" t="str">
        <f t="shared" ref="T119:T134" si="62">CONCATENATE(R119,IF(S119=0,"","-"),S119)</f>
        <v>KVNG-63</v>
      </c>
      <c r="U119" s="36">
        <v>50</v>
      </c>
      <c r="V119" s="36" t="str">
        <f t="shared" si="43"/>
        <v>50,</v>
      </c>
      <c r="W119" s="36"/>
      <c r="X119" s="36"/>
      <c r="Y119" s="36"/>
      <c r="Z119" s="36" t="str">
        <f t="shared" si="59"/>
        <v>-</v>
      </c>
      <c r="AA119" s="36"/>
      <c r="AB119" s="36"/>
      <c r="AC119" s="36"/>
      <c r="AD119" s="36"/>
      <c r="AE119" s="36"/>
      <c r="AF119" s="36">
        <f>COUNTIFS(AG$2:AG119,AG119)</f>
        <v>1</v>
      </c>
      <c r="AG119" s="36" t="str">
        <f t="shared" si="48"/>
        <v>KVNU-40</v>
      </c>
      <c r="AH119" s="36" t="s">
        <v>9</v>
      </c>
      <c r="AI119" s="36">
        <v>40</v>
      </c>
      <c r="AJ119" s="37" t="s">
        <v>10</v>
      </c>
      <c r="AK119" s="36" t="str">
        <f t="shared" si="61"/>
        <v>KVNU-40Наружная</v>
      </c>
      <c r="AL119" s="36" t="e">
        <f>VLOOKUP(AG119,#REF!,40,FALSE)</f>
        <v>#REF!</v>
      </c>
      <c r="AM119" s="36"/>
      <c r="AN119" s="36"/>
      <c r="AO119" s="36"/>
      <c r="AP119" s="36"/>
      <c r="AQ119" s="36"/>
      <c r="AR119" s="36"/>
      <c r="AS119" s="36"/>
      <c r="AT119" s="36"/>
      <c r="AU119" s="36"/>
      <c r="AV119" s="36"/>
      <c r="AW119" s="36"/>
      <c r="AX119" s="36"/>
      <c r="AY119" s="36"/>
      <c r="AZ119" s="36"/>
      <c r="BA119" s="36"/>
      <c r="BB119" s="36"/>
      <c r="BC119" s="36"/>
      <c r="BD119" s="36"/>
      <c r="BE119" s="36"/>
      <c r="BF119" s="36"/>
      <c r="BG119" s="36">
        <f>COUNTIFS(BH$2:BH119,BH119,BH$2:BH119,BH119)</f>
        <v>2</v>
      </c>
      <c r="BH119" s="36" t="str">
        <f t="shared" si="50"/>
        <v>KVNG-250</v>
      </c>
      <c r="BI119" s="36" t="s">
        <v>18</v>
      </c>
      <c r="BJ119" s="36">
        <v>250</v>
      </c>
      <c r="BK119" s="41" t="s">
        <v>729</v>
      </c>
      <c r="BL119" s="41" t="str">
        <f t="shared" ref="BL119:BL121" si="63">CONCATENATE(BH119,BK119)</f>
        <v>KVNG-250Сталь нержавеющая AISI 304 с покрытием твёрдым хромом</v>
      </c>
      <c r="BM119" s="36" t="e">
        <f>VLOOKUP(BH119,#REF!,40,FALSE)</f>
        <v>#REF!</v>
      </c>
      <c r="BN119" s="36"/>
      <c r="BO119" s="36"/>
    </row>
    <row r="120" spans="2:67">
      <c r="B120" s="36"/>
      <c r="D120" s="36"/>
      <c r="E120" s="36"/>
      <c r="G120" s="36"/>
      <c r="H120" s="36"/>
      <c r="I120" s="36"/>
      <c r="J120" s="36"/>
      <c r="K120" s="36"/>
      <c r="L120" s="36"/>
      <c r="M120" s="36"/>
      <c r="N120" s="36" t="e">
        <f>SUMIF(#REF!,K120,#REF!)</f>
        <v>#REF!</v>
      </c>
      <c r="O120" s="36">
        <f t="shared" si="44"/>
        <v>0</v>
      </c>
      <c r="P120" s="36">
        <f>COUNTIF($T$1:T120,T120)</f>
        <v>4</v>
      </c>
      <c r="Q120" s="36" t="str">
        <f t="shared" si="45"/>
        <v>4-KVNG-63</v>
      </c>
      <c r="R120" s="36" t="s">
        <v>18</v>
      </c>
      <c r="S120" s="36">
        <v>63</v>
      </c>
      <c r="T120" s="36" t="str">
        <f t="shared" si="62"/>
        <v>KVNG-63</v>
      </c>
      <c r="U120" s="36">
        <v>80</v>
      </c>
      <c r="V120" s="36" t="str">
        <f t="shared" si="43"/>
        <v>80,</v>
      </c>
      <c r="W120" s="36"/>
      <c r="X120" s="36"/>
      <c r="Y120" s="36"/>
      <c r="Z120" s="36" t="str">
        <f t="shared" si="59"/>
        <v>-</v>
      </c>
      <c r="AA120" s="36"/>
      <c r="AB120" s="36"/>
      <c r="AC120" s="36"/>
      <c r="AD120" s="36"/>
      <c r="AE120" s="36"/>
      <c r="AF120" s="36">
        <f>COUNTIFS(AG$2:AG120,AG120)</f>
        <v>2</v>
      </c>
      <c r="AG120" s="36" t="str">
        <f t="shared" si="48"/>
        <v>KVNU-40</v>
      </c>
      <c r="AH120" s="36" t="s">
        <v>9</v>
      </c>
      <c r="AI120" s="36">
        <v>40</v>
      </c>
      <c r="AJ120" s="37" t="s">
        <v>16</v>
      </c>
      <c r="AK120" s="36" t="str">
        <f t="shared" si="61"/>
        <v>KVNU-40Внутренняя</v>
      </c>
      <c r="AL120" s="36" t="e">
        <f>VLOOKUP(AG120,#REF!,40,FALSE)</f>
        <v>#REF!</v>
      </c>
      <c r="AM120" s="36"/>
      <c r="AN120" s="36"/>
      <c r="AO120" s="36"/>
      <c r="AP120" s="36"/>
      <c r="AQ120" s="36"/>
      <c r="AR120" s="36"/>
      <c r="AS120" s="36"/>
      <c r="AT120" s="36"/>
      <c r="AU120" s="36"/>
      <c r="AV120" s="36"/>
      <c r="AW120" s="36"/>
      <c r="AX120" s="36"/>
      <c r="AY120" s="36"/>
      <c r="AZ120" s="36"/>
      <c r="BA120" s="36"/>
      <c r="BB120" s="36"/>
      <c r="BC120" s="36"/>
      <c r="BD120" s="36"/>
      <c r="BE120" s="36"/>
      <c r="BF120" s="36"/>
      <c r="BG120" s="36">
        <f>COUNTIFS(BH$2:BH120,BH120,BH$2:BH120,BH120)</f>
        <v>1</v>
      </c>
      <c r="BH120" s="36" t="str">
        <f t="shared" si="50"/>
        <v>KVNG-320</v>
      </c>
      <c r="BI120" s="36" t="s">
        <v>18</v>
      </c>
      <c r="BJ120" s="36">
        <v>320</v>
      </c>
      <c r="BK120" s="41" t="s">
        <v>728</v>
      </c>
      <c r="BL120" s="41" t="str">
        <f t="shared" si="63"/>
        <v>KVNG-320Сталь 45 с покрытием твёрдым хромом</v>
      </c>
      <c r="BM120" s="36" t="e">
        <f>VLOOKUP(BH120,#REF!,40,FALSE)</f>
        <v>#REF!</v>
      </c>
      <c r="BN120" s="36"/>
      <c r="BO120" s="36"/>
    </row>
    <row r="121" spans="2:67">
      <c r="B121" s="36"/>
      <c r="D121" s="36"/>
      <c r="E121" s="36"/>
      <c r="G121" s="36"/>
      <c r="H121" s="36"/>
      <c r="I121" s="36"/>
      <c r="J121" s="36"/>
      <c r="K121" s="36"/>
      <c r="L121" s="36"/>
      <c r="M121" s="36"/>
      <c r="N121" s="36" t="e">
        <f>SUMIF(#REF!,K121,#REF!)</f>
        <v>#REF!</v>
      </c>
      <c r="O121" s="36">
        <f t="shared" si="44"/>
        <v>0</v>
      </c>
      <c r="P121" s="36">
        <f>COUNTIF($T$1:T121,T121)</f>
        <v>5</v>
      </c>
      <c r="Q121" s="36" t="str">
        <f t="shared" si="45"/>
        <v>5-KVNG-63</v>
      </c>
      <c r="R121" s="36" t="s">
        <v>18</v>
      </c>
      <c r="S121" s="36">
        <v>63</v>
      </c>
      <c r="T121" s="36" t="str">
        <f t="shared" si="62"/>
        <v>KVNG-63</v>
      </c>
      <c r="U121" s="36">
        <v>100</v>
      </c>
      <c r="V121" s="36" t="str">
        <f t="shared" si="43"/>
        <v>100,</v>
      </c>
      <c r="W121" s="36"/>
      <c r="X121" s="36"/>
      <c r="Y121" s="36"/>
      <c r="Z121" s="36" t="str">
        <f t="shared" si="59"/>
        <v>-</v>
      </c>
      <c r="AA121" s="36"/>
      <c r="AB121" s="36"/>
      <c r="AC121" s="36"/>
      <c r="AD121" s="36"/>
      <c r="AE121" s="36"/>
      <c r="AF121" s="36">
        <f>COUNTIFS(AG$2:AG121,AG121)</f>
        <v>1</v>
      </c>
      <c r="AG121" s="36" t="str">
        <f t="shared" si="48"/>
        <v>KVNU-50</v>
      </c>
      <c r="AH121" s="36" t="s">
        <v>9</v>
      </c>
      <c r="AI121" s="36">
        <v>50</v>
      </c>
      <c r="AJ121" s="37" t="s">
        <v>10</v>
      </c>
      <c r="AK121" s="36" t="str">
        <f t="shared" si="61"/>
        <v>KVNU-50Наружная</v>
      </c>
      <c r="AL121" s="36" t="e">
        <f>VLOOKUP(AG121,#REF!,40,FALSE)</f>
        <v>#REF!</v>
      </c>
      <c r="AM121" s="36"/>
      <c r="AN121" s="36"/>
      <c r="AO121" s="36"/>
      <c r="AP121" s="36"/>
      <c r="AQ121" s="36"/>
      <c r="AR121" s="36"/>
      <c r="AS121" s="36"/>
      <c r="AT121" s="36"/>
      <c r="AU121" s="36"/>
      <c r="AV121" s="36"/>
      <c r="AW121" s="36"/>
      <c r="AX121" s="36"/>
      <c r="AY121" s="36"/>
      <c r="AZ121" s="36"/>
      <c r="BA121" s="36"/>
      <c r="BB121" s="36"/>
      <c r="BC121" s="36"/>
      <c r="BD121" s="36"/>
      <c r="BE121" s="36"/>
      <c r="BF121" s="36"/>
      <c r="BG121" s="36">
        <f>COUNTIFS(BH$2:BH121,BH121,BH$2:BH121,BH121)</f>
        <v>2</v>
      </c>
      <c r="BH121" s="36" t="str">
        <f t="shared" si="50"/>
        <v>KVNG-320</v>
      </c>
      <c r="BI121" s="36" t="s">
        <v>18</v>
      </c>
      <c r="BJ121" s="36">
        <v>320</v>
      </c>
      <c r="BK121" s="41" t="s">
        <v>729</v>
      </c>
      <c r="BL121" s="41" t="str">
        <f t="shared" si="63"/>
        <v>KVNG-320Сталь нержавеющая AISI 304 с покрытием твёрдым хромом</v>
      </c>
      <c r="BM121" s="36" t="e">
        <f>VLOOKUP(BH121,#REF!,40,FALSE)</f>
        <v>#REF!</v>
      </c>
      <c r="BN121" s="36"/>
      <c r="BO121" s="36"/>
    </row>
    <row r="122" spans="2:67">
      <c r="B122" s="36"/>
      <c r="D122" s="36"/>
      <c r="E122" s="36"/>
      <c r="G122" s="36"/>
      <c r="H122" s="36"/>
      <c r="I122" s="36"/>
      <c r="J122" s="36"/>
      <c r="K122" s="36"/>
      <c r="L122" s="36"/>
      <c r="M122" s="36"/>
      <c r="N122" s="36" t="e">
        <f>SUMIF(#REF!,K122,#REF!)</f>
        <v>#REF!</v>
      </c>
      <c r="O122" s="36">
        <f t="shared" si="44"/>
        <v>0</v>
      </c>
      <c r="P122" s="36">
        <f>COUNTIF($T$1:T122,T122)</f>
        <v>6</v>
      </c>
      <c r="Q122" s="36" t="str">
        <f t="shared" si="45"/>
        <v>6-KVNG-63</v>
      </c>
      <c r="R122" s="36" t="s">
        <v>18</v>
      </c>
      <c r="S122" s="36">
        <v>63</v>
      </c>
      <c r="T122" s="36" t="str">
        <f t="shared" si="62"/>
        <v>KVNG-63</v>
      </c>
      <c r="U122" s="36">
        <v>120</v>
      </c>
      <c r="V122" s="36" t="str">
        <f t="shared" si="43"/>
        <v>120,</v>
      </c>
      <c r="W122" s="36"/>
      <c r="X122" s="36"/>
      <c r="Y122" s="36"/>
      <c r="Z122" s="36" t="str">
        <f t="shared" si="59"/>
        <v>-</v>
      </c>
      <c r="AA122" s="36"/>
      <c r="AB122" s="36"/>
      <c r="AC122" s="36"/>
      <c r="AD122" s="36"/>
      <c r="AE122" s="36"/>
      <c r="AF122" s="36">
        <f>COUNTIFS(AG$2:AG122,AG122)</f>
        <v>2</v>
      </c>
      <c r="AG122" s="36" t="str">
        <f t="shared" si="48"/>
        <v>KVNU-50</v>
      </c>
      <c r="AH122" s="36" t="s">
        <v>9</v>
      </c>
      <c r="AI122" s="36">
        <v>50</v>
      </c>
      <c r="AJ122" s="37" t="s">
        <v>16</v>
      </c>
      <c r="AK122" s="36" t="str">
        <f t="shared" si="61"/>
        <v>KVNU-50Внутренняя</v>
      </c>
      <c r="AL122" s="36" t="e">
        <f>VLOOKUP(AG122,#REF!,40,FALSE)</f>
        <v>#REF!</v>
      </c>
      <c r="AM122" s="36"/>
      <c r="AN122" s="36"/>
      <c r="AO122" s="36"/>
      <c r="AP122" s="36"/>
      <c r="AQ122" s="36"/>
      <c r="AR122" s="36"/>
      <c r="AS122" s="36"/>
      <c r="AT122" s="36"/>
      <c r="AU122" s="36"/>
      <c r="AV122" s="36"/>
      <c r="AW122" s="36"/>
      <c r="AX122" s="36"/>
      <c r="AY122" s="36"/>
      <c r="AZ122" s="36"/>
      <c r="BA122" s="36"/>
      <c r="BB122" s="36"/>
      <c r="BC122" s="36"/>
      <c r="BD122" s="36"/>
      <c r="BE122" s="36"/>
      <c r="BF122" s="36"/>
      <c r="BG122" s="36">
        <f>COUNTIFS(BH$2:BH122,BH122,BH$2:BH122,BH122)</f>
        <v>1</v>
      </c>
      <c r="BH122" s="36" t="str">
        <f t="shared" ref="BH122:BH127" si="64">CONCATENATE(BI122,"-",BJ122)</f>
        <v>KVNU-8</v>
      </c>
      <c r="BI122" s="36" t="s">
        <v>9</v>
      </c>
      <c r="BJ122" s="42">
        <v>8</v>
      </c>
      <c r="BK122" s="41" t="s">
        <v>728</v>
      </c>
      <c r="BL122" s="41" t="str">
        <f t="shared" ref="BL122:BL133" si="65">CONCATENATE(BH122,BK122)</f>
        <v>KVNU-8Сталь 45 с покрытием твёрдым хромом</v>
      </c>
      <c r="BM122" s="36" t="e">
        <f>VLOOKUP(BH122,#REF!,40,FALSE)</f>
        <v>#REF!</v>
      </c>
      <c r="BN122" s="36"/>
      <c r="BO122" s="36"/>
    </row>
    <row r="123" spans="2:67">
      <c r="B123" s="36"/>
      <c r="D123" s="36"/>
      <c r="E123" s="36"/>
      <c r="G123" s="36"/>
      <c r="H123" s="36"/>
      <c r="I123" s="36"/>
      <c r="J123" s="36"/>
      <c r="K123" s="36"/>
      <c r="L123" s="36"/>
      <c r="M123" s="36"/>
      <c r="N123" s="36" t="e">
        <f>SUMIF(#REF!,K123,#REF!)</f>
        <v>#REF!</v>
      </c>
      <c r="O123" s="36">
        <f t="shared" si="44"/>
        <v>0</v>
      </c>
      <c r="P123" s="36">
        <f>COUNTIF($T$1:T123,T123)</f>
        <v>7</v>
      </c>
      <c r="Q123" s="36" t="str">
        <f t="shared" si="45"/>
        <v>7-KVNG-63</v>
      </c>
      <c r="R123" s="36" t="s">
        <v>18</v>
      </c>
      <c r="S123" s="36">
        <v>63</v>
      </c>
      <c r="T123" s="36" t="str">
        <f t="shared" si="62"/>
        <v>KVNG-63</v>
      </c>
      <c r="U123" s="36">
        <v>160</v>
      </c>
      <c r="V123" s="36" t="str">
        <f t="shared" si="43"/>
        <v>160,</v>
      </c>
      <c r="W123" s="36"/>
      <c r="X123" s="36"/>
      <c r="Y123" s="36"/>
      <c r="Z123" s="36" t="str">
        <f t="shared" si="59"/>
        <v>-</v>
      </c>
      <c r="AA123" s="36"/>
      <c r="AB123" s="36"/>
      <c r="AC123" s="36"/>
      <c r="AD123" s="36"/>
      <c r="AE123" s="36"/>
      <c r="AF123" s="36">
        <f>COUNTIFS(AG$2:AG123,AG123)</f>
        <v>1</v>
      </c>
      <c r="AG123" s="36" t="str">
        <f t="shared" si="48"/>
        <v>KVNU-63</v>
      </c>
      <c r="AH123" s="36" t="s">
        <v>9</v>
      </c>
      <c r="AI123" s="36">
        <v>63</v>
      </c>
      <c r="AJ123" s="37" t="s">
        <v>10</v>
      </c>
      <c r="AK123" s="36" t="str">
        <f t="shared" si="61"/>
        <v>KVNU-63Наружная</v>
      </c>
      <c r="AL123" s="36" t="e">
        <f>VLOOKUP(AG123,#REF!,40,FALSE)</f>
        <v>#REF!</v>
      </c>
      <c r="AM123" s="36"/>
      <c r="AN123" s="36"/>
      <c r="AO123" s="36"/>
      <c r="AP123" s="36"/>
      <c r="AQ123" s="36"/>
      <c r="AR123" s="36"/>
      <c r="AS123" s="36"/>
      <c r="AT123" s="36"/>
      <c r="AU123" s="36"/>
      <c r="AV123" s="36"/>
      <c r="AW123" s="36"/>
      <c r="AX123" s="36"/>
      <c r="AY123" s="36"/>
      <c r="AZ123" s="36"/>
      <c r="BA123" s="36"/>
      <c r="BB123" s="36"/>
      <c r="BC123" s="36"/>
      <c r="BD123" s="36"/>
      <c r="BE123" s="36"/>
      <c r="BF123" s="36"/>
      <c r="BG123" s="36">
        <f>COUNTIFS(BH$2:BH123,BH123,BH$2:BH123,BH123)</f>
        <v>2</v>
      </c>
      <c r="BH123" s="36" t="str">
        <f t="shared" si="64"/>
        <v>KVNU-8</v>
      </c>
      <c r="BI123" s="36" t="s">
        <v>9</v>
      </c>
      <c r="BJ123" s="42">
        <v>8</v>
      </c>
      <c r="BK123" s="41" t="s">
        <v>729</v>
      </c>
      <c r="BL123" s="41" t="str">
        <f t="shared" si="65"/>
        <v>KVNU-8Сталь нержавеющая AISI 304 с покрытием твёрдым хромом</v>
      </c>
      <c r="BM123" s="36" t="e">
        <f>VLOOKUP(BH123,#REF!,40,FALSE)</f>
        <v>#REF!</v>
      </c>
      <c r="BN123" s="36"/>
      <c r="BO123" s="36"/>
    </row>
    <row r="124" spans="2:67">
      <c r="B124" s="36"/>
      <c r="D124" s="36"/>
      <c r="E124" s="36"/>
      <c r="G124" s="36"/>
      <c r="H124" s="36"/>
      <c r="I124" s="36"/>
      <c r="J124" s="36"/>
      <c r="K124" s="36"/>
      <c r="L124" s="36"/>
      <c r="M124" s="36"/>
      <c r="N124" s="36" t="e">
        <f>SUMIF(#REF!,K124,#REF!)</f>
        <v>#REF!</v>
      </c>
      <c r="O124" s="36">
        <f t="shared" si="44"/>
        <v>0</v>
      </c>
      <c r="P124" s="36">
        <f>COUNTIF($T$1:T124,T124)</f>
        <v>8</v>
      </c>
      <c r="Q124" s="36" t="str">
        <f t="shared" si="45"/>
        <v>8-KVNG-63</v>
      </c>
      <c r="R124" s="36" t="s">
        <v>18</v>
      </c>
      <c r="S124" s="36">
        <v>63</v>
      </c>
      <c r="T124" s="36" t="str">
        <f t="shared" si="62"/>
        <v>KVNG-63</v>
      </c>
      <c r="U124" s="36">
        <v>200</v>
      </c>
      <c r="V124" s="36" t="str">
        <f t="shared" si="43"/>
        <v>200,</v>
      </c>
      <c r="W124" s="36"/>
      <c r="X124" s="36"/>
      <c r="Y124" s="36"/>
      <c r="Z124" s="36" t="str">
        <f t="shared" si="59"/>
        <v>-</v>
      </c>
      <c r="AA124" s="36"/>
      <c r="AB124" s="36"/>
      <c r="AC124" s="36"/>
      <c r="AD124" s="36"/>
      <c r="AE124" s="36"/>
      <c r="AF124" s="36">
        <f>COUNTIFS(AG$2:AG124,AG124)</f>
        <v>2</v>
      </c>
      <c r="AG124" s="36" t="str">
        <f t="shared" si="48"/>
        <v>KVNU-63</v>
      </c>
      <c r="AH124" s="36" t="s">
        <v>9</v>
      </c>
      <c r="AI124" s="36">
        <v>63</v>
      </c>
      <c r="AJ124" s="37" t="s">
        <v>16</v>
      </c>
      <c r="AK124" s="36" t="str">
        <f t="shared" si="61"/>
        <v>KVNU-63Внутренняя</v>
      </c>
      <c r="AL124" s="36" t="e">
        <f>VLOOKUP(AG124,#REF!,40,FALSE)</f>
        <v>#REF!</v>
      </c>
      <c r="AM124" s="36"/>
      <c r="AN124" s="36"/>
      <c r="AO124" s="36"/>
      <c r="AP124" s="36"/>
      <c r="AQ124" s="36"/>
      <c r="AR124" s="36"/>
      <c r="AS124" s="36"/>
      <c r="AT124" s="36"/>
      <c r="AU124" s="36"/>
      <c r="AV124" s="36"/>
      <c r="AW124" s="36"/>
      <c r="AX124" s="36"/>
      <c r="AY124" s="36"/>
      <c r="AZ124" s="36"/>
      <c r="BA124" s="36"/>
      <c r="BB124" s="36"/>
      <c r="BC124" s="36"/>
      <c r="BD124" s="36"/>
      <c r="BE124" s="36"/>
      <c r="BF124" s="36"/>
      <c r="BG124" s="36">
        <f>COUNTIFS(BH$2:BH124,BH124,BH$2:BH124,BH124)</f>
        <v>1</v>
      </c>
      <c r="BH124" s="36" t="str">
        <f t="shared" si="64"/>
        <v>KVNU-10</v>
      </c>
      <c r="BI124" s="36" t="s">
        <v>9</v>
      </c>
      <c r="BJ124" s="36">
        <v>10</v>
      </c>
      <c r="BK124" s="41" t="s">
        <v>728</v>
      </c>
      <c r="BL124" s="41" t="str">
        <f t="shared" si="65"/>
        <v>KVNU-10Сталь 45 с покрытием твёрдым хромом</v>
      </c>
      <c r="BM124" s="36" t="e">
        <f>VLOOKUP(BH124,#REF!,40,FALSE)</f>
        <v>#REF!</v>
      </c>
      <c r="BN124" s="36"/>
      <c r="BO124" s="36"/>
    </row>
    <row r="125" spans="2:67">
      <c r="B125" s="36"/>
      <c r="D125" s="36"/>
      <c r="E125" s="36"/>
      <c r="G125" s="36"/>
      <c r="H125" s="36"/>
      <c r="I125" s="36"/>
      <c r="J125" s="36"/>
      <c r="K125" s="36"/>
      <c r="L125" s="36"/>
      <c r="M125" s="36"/>
      <c r="N125" s="36" t="e">
        <f>SUMIF(#REF!,K125,#REF!)</f>
        <v>#REF!</v>
      </c>
      <c r="O125" s="36">
        <f t="shared" si="44"/>
        <v>0</v>
      </c>
      <c r="P125" s="36">
        <f>COUNTIF($T$1:T125,T125)</f>
        <v>9</v>
      </c>
      <c r="Q125" s="36" t="str">
        <f t="shared" si="45"/>
        <v>9-KVNG-63</v>
      </c>
      <c r="R125" s="36" t="s">
        <v>18</v>
      </c>
      <c r="S125" s="36">
        <v>63</v>
      </c>
      <c r="T125" s="36" t="str">
        <f t="shared" si="62"/>
        <v>KVNG-63</v>
      </c>
      <c r="U125" s="36">
        <v>250</v>
      </c>
      <c r="V125" s="36" t="str">
        <f t="shared" si="43"/>
        <v>250,</v>
      </c>
      <c r="W125" s="36"/>
      <c r="X125" s="36"/>
      <c r="Y125" s="36"/>
      <c r="Z125" s="36" t="str">
        <f t="shared" si="59"/>
        <v>-</v>
      </c>
      <c r="AA125" s="36"/>
      <c r="AB125" s="36"/>
      <c r="AC125" s="36"/>
      <c r="AD125" s="36"/>
      <c r="AE125" s="36"/>
      <c r="AF125" s="36">
        <f>COUNTIFS(AG$2:AG125,AG125)</f>
        <v>1</v>
      </c>
      <c r="AG125" s="36" t="str">
        <f t="shared" si="48"/>
        <v>KVSC-32</v>
      </c>
      <c r="AH125" s="36" t="s">
        <v>19</v>
      </c>
      <c r="AI125" s="36">
        <v>32</v>
      </c>
      <c r="AJ125" s="37" t="s">
        <v>10</v>
      </c>
      <c r="AK125" s="36" t="str">
        <f t="shared" si="61"/>
        <v>KVSC-32Наружная</v>
      </c>
      <c r="AL125" s="36" t="e">
        <f>VLOOKUP(AG125,#REF!,40,FALSE)</f>
        <v>#REF!</v>
      </c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>
        <f>COUNTIFS(BH$2:BH125,BH125,BH$2:BH125,BH125)</f>
        <v>2</v>
      </c>
      <c r="BH125" s="36" t="str">
        <f t="shared" si="64"/>
        <v>KVNU-10</v>
      </c>
      <c r="BI125" s="36" t="s">
        <v>9</v>
      </c>
      <c r="BJ125" s="36">
        <v>10</v>
      </c>
      <c r="BK125" s="41" t="s">
        <v>729</v>
      </c>
      <c r="BL125" s="41" t="str">
        <f t="shared" si="65"/>
        <v>KVNU-10Сталь нержавеющая AISI 304 с покрытием твёрдым хромом</v>
      </c>
      <c r="BM125" s="36" t="e">
        <f>VLOOKUP(BH125,#REF!,40,FALSE)</f>
        <v>#REF!</v>
      </c>
      <c r="BN125" s="36"/>
      <c r="BO125" s="36"/>
    </row>
    <row r="126" spans="2:67">
      <c r="B126" s="36"/>
      <c r="D126" s="36"/>
      <c r="E126" s="36"/>
      <c r="G126" s="36"/>
      <c r="H126" s="36"/>
      <c r="I126" s="36"/>
      <c r="J126" s="36"/>
      <c r="K126" s="36"/>
      <c r="L126" s="36"/>
      <c r="M126" s="36"/>
      <c r="N126" s="36" t="e">
        <f>SUMIF(#REF!,K126,#REF!)</f>
        <v>#REF!</v>
      </c>
      <c r="O126" s="36">
        <f t="shared" si="44"/>
        <v>0</v>
      </c>
      <c r="P126" s="36">
        <f>COUNTIF($T$1:T126,T126)</f>
        <v>10</v>
      </c>
      <c r="Q126" s="36" t="str">
        <f t="shared" si="45"/>
        <v>10-KVNG-63</v>
      </c>
      <c r="R126" s="36" t="s">
        <v>18</v>
      </c>
      <c r="S126" s="36">
        <v>63</v>
      </c>
      <c r="T126" s="36" t="str">
        <f t="shared" si="62"/>
        <v>KVNG-63</v>
      </c>
      <c r="U126" s="36">
        <v>300</v>
      </c>
      <c r="V126" s="36" t="str">
        <f t="shared" si="43"/>
        <v>300,</v>
      </c>
      <c r="W126" s="36"/>
      <c r="X126" s="36"/>
      <c r="Y126" s="36"/>
      <c r="Z126" s="36" t="str">
        <f t="shared" si="59"/>
        <v>-</v>
      </c>
      <c r="AA126" s="36"/>
      <c r="AB126" s="36"/>
      <c r="AC126" s="36"/>
      <c r="AD126" s="36"/>
      <c r="AE126" s="36"/>
      <c r="AF126" s="36">
        <f>COUNTIFS(AG$2:AG126,AG126)</f>
        <v>2</v>
      </c>
      <c r="AG126" s="36" t="str">
        <f t="shared" si="48"/>
        <v>KVSC-32</v>
      </c>
      <c r="AH126" s="36" t="s">
        <v>19</v>
      </c>
      <c r="AI126" s="36">
        <v>32</v>
      </c>
      <c r="AJ126" s="37" t="s">
        <v>16</v>
      </c>
      <c r="AK126" s="36" t="str">
        <f t="shared" si="61"/>
        <v>KVSC-32Внутренняя</v>
      </c>
      <c r="AL126" s="36" t="e">
        <f>VLOOKUP(AG126,#REF!,40,FALSE)</f>
        <v>#REF!</v>
      </c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>
        <f>COUNTIFS(BH$2:BH126,BH126,BH$2:BH126,BH126)</f>
        <v>1</v>
      </c>
      <c r="BH126" s="36" t="str">
        <f t="shared" si="64"/>
        <v>KVNU-12</v>
      </c>
      <c r="BI126" s="36" t="s">
        <v>9</v>
      </c>
      <c r="BJ126" s="36">
        <v>12</v>
      </c>
      <c r="BK126" s="41" t="s">
        <v>728</v>
      </c>
      <c r="BL126" s="41" t="str">
        <f t="shared" si="65"/>
        <v>KVNU-12Сталь 45 с покрытием твёрдым хромом</v>
      </c>
      <c r="BM126" s="36" t="e">
        <f>VLOOKUP(BH126,#REF!,40,FALSE)</f>
        <v>#REF!</v>
      </c>
      <c r="BN126" s="36"/>
      <c r="BO126" s="36"/>
    </row>
    <row r="127" spans="2:67">
      <c r="B127" s="36"/>
      <c r="D127" s="36"/>
      <c r="E127" s="36"/>
      <c r="G127" s="36"/>
      <c r="H127" s="36"/>
      <c r="I127" s="36"/>
      <c r="J127" s="36"/>
      <c r="K127" s="36"/>
      <c r="L127" s="36"/>
      <c r="M127" s="36"/>
      <c r="N127" s="36" t="e">
        <f>SUMIF(#REF!,K127,#REF!)</f>
        <v>#REF!</v>
      </c>
      <c r="O127" s="36">
        <f t="shared" si="44"/>
        <v>0</v>
      </c>
      <c r="P127" s="36">
        <f>COUNTIF($T$1:T127,T127)</f>
        <v>11</v>
      </c>
      <c r="Q127" s="36" t="str">
        <f t="shared" si="45"/>
        <v>11-KVNG-63</v>
      </c>
      <c r="R127" s="36" t="s">
        <v>18</v>
      </c>
      <c r="S127" s="36">
        <v>63</v>
      </c>
      <c r="T127" s="36" t="str">
        <f t="shared" si="62"/>
        <v>KVNG-63</v>
      </c>
      <c r="U127" s="36">
        <v>320</v>
      </c>
      <c r="V127" s="36" t="str">
        <f t="shared" si="43"/>
        <v>320,</v>
      </c>
      <c r="W127" s="36"/>
      <c r="X127" s="36"/>
      <c r="Y127" s="36"/>
      <c r="Z127" s="36" t="str">
        <f t="shared" si="59"/>
        <v>-</v>
      </c>
      <c r="AA127" s="36"/>
      <c r="AB127" s="36"/>
      <c r="AC127" s="36"/>
      <c r="AD127" s="36"/>
      <c r="AE127" s="36"/>
      <c r="AF127" s="36">
        <f>COUNTIFS(AG$2:AG127,AG127)</f>
        <v>1</v>
      </c>
      <c r="AG127" s="36" t="str">
        <f t="shared" si="48"/>
        <v>KVSC-40</v>
      </c>
      <c r="AH127" s="36" t="s">
        <v>19</v>
      </c>
      <c r="AI127" s="36">
        <v>40</v>
      </c>
      <c r="AJ127" s="37" t="s">
        <v>10</v>
      </c>
      <c r="AK127" s="36" t="str">
        <f t="shared" si="61"/>
        <v>KVSC-40Наружная</v>
      </c>
      <c r="AL127" s="36" t="e">
        <f>VLOOKUP(AG127,#REF!,40,FALSE)</f>
        <v>#REF!</v>
      </c>
      <c r="AM127" s="36"/>
      <c r="AN127" s="36"/>
      <c r="AO127" s="36"/>
      <c r="AP127" s="36"/>
      <c r="AQ127" s="36"/>
      <c r="AR127" s="36"/>
      <c r="AS127" s="36"/>
      <c r="AT127" s="36"/>
      <c r="AU127" s="36"/>
      <c r="AV127" s="36"/>
      <c r="AW127" s="36"/>
      <c r="AX127" s="36"/>
      <c r="AY127" s="36"/>
      <c r="AZ127" s="36"/>
      <c r="BA127" s="36"/>
      <c r="BB127" s="36"/>
      <c r="BC127" s="36"/>
      <c r="BD127" s="36"/>
      <c r="BE127" s="36"/>
      <c r="BF127" s="36"/>
      <c r="BG127" s="36">
        <f>COUNTIFS(BH$2:BH127,BH127,BH$2:BH127,BH127)</f>
        <v>2</v>
      </c>
      <c r="BH127" s="36" t="str">
        <f t="shared" si="64"/>
        <v>KVNU-12</v>
      </c>
      <c r="BI127" s="36" t="s">
        <v>9</v>
      </c>
      <c r="BJ127" s="36">
        <v>12</v>
      </c>
      <c r="BK127" s="41" t="s">
        <v>729</v>
      </c>
      <c r="BL127" s="41" t="str">
        <f t="shared" si="65"/>
        <v>KVNU-12Сталь нержавеющая AISI 304 с покрытием твёрдым хромом</v>
      </c>
      <c r="BM127" s="36" t="e">
        <f>VLOOKUP(BH127,#REF!,40,FALSE)</f>
        <v>#REF!</v>
      </c>
      <c r="BN127" s="36"/>
      <c r="BO127" s="36"/>
    </row>
    <row r="128" spans="2:67">
      <c r="B128" s="36"/>
      <c r="D128" s="36"/>
      <c r="E128" s="36"/>
      <c r="G128" s="36"/>
      <c r="H128" s="36"/>
      <c r="I128" s="36"/>
      <c r="J128" s="36"/>
      <c r="K128" s="36"/>
      <c r="L128" s="36"/>
      <c r="M128" s="36"/>
      <c r="N128" s="36" t="e">
        <f>SUMIF(#REF!,K128,#REF!)</f>
        <v>#REF!</v>
      </c>
      <c r="O128" s="36">
        <f t="shared" si="44"/>
        <v>0</v>
      </c>
      <c r="P128" s="36">
        <f>COUNTIF($T$1:T128,T128)</f>
        <v>12</v>
      </c>
      <c r="Q128" s="36" t="str">
        <f t="shared" si="45"/>
        <v>12-KVNG-63</v>
      </c>
      <c r="R128" s="36" t="s">
        <v>18</v>
      </c>
      <c r="S128" s="36">
        <v>63</v>
      </c>
      <c r="T128" s="36" t="str">
        <f t="shared" si="62"/>
        <v>KVNG-63</v>
      </c>
      <c r="U128" s="36">
        <v>400</v>
      </c>
      <c r="V128" s="36" t="str">
        <f t="shared" si="43"/>
        <v>400,</v>
      </c>
      <c r="W128" s="36"/>
      <c r="X128" s="36"/>
      <c r="Y128" s="36"/>
      <c r="Z128" s="36" t="str">
        <f t="shared" si="59"/>
        <v>-</v>
      </c>
      <c r="AA128" s="36"/>
      <c r="AB128" s="36"/>
      <c r="AC128" s="36"/>
      <c r="AD128" s="36"/>
      <c r="AE128" s="36"/>
      <c r="AF128" s="36">
        <f>COUNTIFS(AG$2:AG128,AG128)</f>
        <v>2</v>
      </c>
      <c r="AG128" s="36" t="str">
        <f t="shared" si="48"/>
        <v>KVSC-40</v>
      </c>
      <c r="AH128" s="36" t="s">
        <v>19</v>
      </c>
      <c r="AI128" s="36">
        <v>40</v>
      </c>
      <c r="AJ128" s="37" t="s">
        <v>16</v>
      </c>
      <c r="AK128" s="36" t="str">
        <f t="shared" si="61"/>
        <v>KVSC-40Внутренняя</v>
      </c>
      <c r="AL128" s="36" t="e">
        <f>VLOOKUP(AG128,#REF!,40,FALSE)</f>
        <v>#REF!</v>
      </c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>
        <f>COUNTIFS(BH$2:BH128,BH128,BH$2:BH128,BH128)</f>
        <v>1</v>
      </c>
      <c r="BH128" s="36" t="str">
        <f t="shared" ref="BH128" si="66">CONCATENATE(BI128,"-",BJ128)</f>
        <v>KVNU-16</v>
      </c>
      <c r="BI128" s="36" t="s">
        <v>9</v>
      </c>
      <c r="BJ128" s="36">
        <v>16</v>
      </c>
      <c r="BK128" s="41" t="s">
        <v>728</v>
      </c>
      <c r="BL128" s="41" t="str">
        <f t="shared" si="65"/>
        <v>KVNU-16Сталь 45 с покрытием твёрдым хромом</v>
      </c>
      <c r="BM128" s="36" t="e">
        <f>VLOOKUP(BH128,#REF!,40,FALSE)</f>
        <v>#REF!</v>
      </c>
      <c r="BN128" s="36"/>
      <c r="BO128" s="36"/>
    </row>
    <row r="129" spans="2:67">
      <c r="B129" s="36"/>
      <c r="D129" s="36"/>
      <c r="E129" s="36"/>
      <c r="G129" s="36"/>
      <c r="H129" s="36"/>
      <c r="I129" s="36"/>
      <c r="J129" s="36"/>
      <c r="K129" s="36"/>
      <c r="L129" s="36"/>
      <c r="M129" s="36"/>
      <c r="N129" s="36" t="e">
        <f>SUMIF(#REF!,K129,#REF!)</f>
        <v>#REF!</v>
      </c>
      <c r="O129" s="36">
        <f t="shared" si="44"/>
        <v>0</v>
      </c>
      <c r="P129" s="36">
        <f>COUNTIF($T$1:T129,T129)</f>
        <v>13</v>
      </c>
      <c r="Q129" s="36" t="str">
        <f t="shared" si="45"/>
        <v>13-KVNG-63</v>
      </c>
      <c r="R129" s="36" t="s">
        <v>18</v>
      </c>
      <c r="S129" s="36">
        <v>63</v>
      </c>
      <c r="T129" s="36" t="str">
        <f t="shared" si="62"/>
        <v>KVNG-63</v>
      </c>
      <c r="U129" s="36">
        <v>500</v>
      </c>
      <c r="V129" s="36" t="str">
        <f t="shared" si="43"/>
        <v>500,</v>
      </c>
      <c r="W129" s="36"/>
      <c r="X129" s="36"/>
      <c r="Y129" s="36"/>
      <c r="Z129" s="36" t="str">
        <f t="shared" si="59"/>
        <v>-</v>
      </c>
      <c r="AA129" s="36"/>
      <c r="AB129" s="36"/>
      <c r="AC129" s="36"/>
      <c r="AD129" s="36"/>
      <c r="AE129" s="36"/>
      <c r="AF129" s="36">
        <f>COUNTIFS(AG$2:AG129,AG129)</f>
        <v>1</v>
      </c>
      <c r="AG129" s="36" t="str">
        <f t="shared" si="48"/>
        <v>KVSC-50</v>
      </c>
      <c r="AH129" s="36" t="s">
        <v>19</v>
      </c>
      <c r="AI129" s="36">
        <v>50</v>
      </c>
      <c r="AJ129" s="37" t="s">
        <v>10</v>
      </c>
      <c r="AK129" s="36" t="str">
        <f t="shared" si="61"/>
        <v>KVSC-50Наружная</v>
      </c>
      <c r="AL129" s="36" t="e">
        <f>VLOOKUP(AG129,#REF!,40,FALSE)</f>
        <v>#REF!</v>
      </c>
      <c r="AM129" s="36"/>
      <c r="AN129" s="36"/>
      <c r="AO129" s="36"/>
      <c r="AP129" s="36"/>
      <c r="AQ129" s="36"/>
      <c r="AR129" s="36"/>
      <c r="AS129" s="36"/>
      <c r="AT129" s="36"/>
      <c r="AU129" s="36"/>
      <c r="AV129" s="36"/>
      <c r="AW129" s="36"/>
      <c r="AX129" s="36"/>
      <c r="AY129" s="36"/>
      <c r="AZ129" s="36"/>
      <c r="BA129" s="36"/>
      <c r="BB129" s="36"/>
      <c r="BC129" s="36"/>
      <c r="BD129" s="36"/>
      <c r="BE129" s="36"/>
      <c r="BF129" s="36"/>
      <c r="BG129" s="36">
        <f>COUNTIFS(BH$2:BH129,BH129,BH$2:BH129,BH129)</f>
        <v>2</v>
      </c>
      <c r="BH129" s="36" t="str">
        <f t="shared" ref="BH129:BH192" si="67">CONCATENATE(BI129,"-",BJ129)</f>
        <v>KVNU-16</v>
      </c>
      <c r="BI129" s="36" t="s">
        <v>9</v>
      </c>
      <c r="BJ129" s="36">
        <v>16</v>
      </c>
      <c r="BK129" s="41" t="s">
        <v>729</v>
      </c>
      <c r="BL129" s="41" t="str">
        <f t="shared" si="65"/>
        <v>KVNU-16Сталь нержавеющая AISI 304 с покрытием твёрдым хромом</v>
      </c>
      <c r="BM129" s="36" t="e">
        <f>VLOOKUP(BH129,#REF!,40,FALSE)</f>
        <v>#REF!</v>
      </c>
      <c r="BN129" s="36"/>
      <c r="BO129" s="36"/>
    </row>
    <row r="130" spans="2:67">
      <c r="B130" s="36"/>
      <c r="D130" s="36"/>
      <c r="E130" s="36"/>
      <c r="G130" s="36"/>
      <c r="H130" s="36"/>
      <c r="I130" s="36"/>
      <c r="J130" s="36"/>
      <c r="K130" s="36"/>
      <c r="L130" s="36"/>
      <c r="M130" s="36"/>
      <c r="N130" s="36" t="e">
        <f>SUMIF(#REF!,K130,#REF!)</f>
        <v>#REF!</v>
      </c>
      <c r="O130" s="36">
        <f t="shared" si="44"/>
        <v>0</v>
      </c>
      <c r="P130" s="36">
        <f>COUNTIF($T$1:T130,T130)</f>
        <v>14</v>
      </c>
      <c r="Q130" s="36" t="str">
        <f t="shared" si="45"/>
        <v>14-KVNG-63</v>
      </c>
      <c r="R130" s="36" t="s">
        <v>18</v>
      </c>
      <c r="S130" s="36">
        <v>63</v>
      </c>
      <c r="T130" s="36" t="str">
        <f t="shared" si="62"/>
        <v>KVNG-63</v>
      </c>
      <c r="U130" s="36">
        <v>600</v>
      </c>
      <c r="V130" s="36" t="str">
        <f t="shared" ref="V130:V193" si="68">CONCATENATE(U130,IF(P130=COUNTIF(T:T,T130),"",","))</f>
        <v>600,</v>
      </c>
      <c r="W130" s="36"/>
      <c r="X130" s="36"/>
      <c r="Y130" s="36"/>
      <c r="Z130" s="36" t="str">
        <f t="shared" si="59"/>
        <v>-</v>
      </c>
      <c r="AA130" s="36"/>
      <c r="AB130" s="36"/>
      <c r="AC130" s="36"/>
      <c r="AD130" s="36"/>
      <c r="AE130" s="36"/>
      <c r="AF130" s="36">
        <f>COUNTIFS(AG$2:AG130,AG130)</f>
        <v>2</v>
      </c>
      <c r="AG130" s="36" t="str">
        <f t="shared" si="48"/>
        <v>KVSC-50</v>
      </c>
      <c r="AH130" s="36" t="s">
        <v>19</v>
      </c>
      <c r="AI130" s="36">
        <v>50</v>
      </c>
      <c r="AJ130" s="37" t="s">
        <v>16</v>
      </c>
      <c r="AK130" s="36" t="str">
        <f t="shared" si="61"/>
        <v>KVSC-50Внутренняя</v>
      </c>
      <c r="AL130" s="36" t="e">
        <f>VLOOKUP(AG130,#REF!,40,FALSE)</f>
        <v>#REF!</v>
      </c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>
        <f>COUNTIFS(BH$2:BH130,BH130,BH$2:BH130,BH130)</f>
        <v>1</v>
      </c>
      <c r="BH130" s="36" t="str">
        <f t="shared" si="67"/>
        <v>KVNU-20</v>
      </c>
      <c r="BI130" s="36" t="s">
        <v>9</v>
      </c>
      <c r="BJ130" s="36">
        <v>20</v>
      </c>
      <c r="BK130" s="41" t="s">
        <v>728</v>
      </c>
      <c r="BL130" s="41" t="str">
        <f t="shared" si="65"/>
        <v>KVNU-20Сталь 45 с покрытием твёрдым хромом</v>
      </c>
      <c r="BM130" s="36" t="e">
        <f>VLOOKUP(BH130,#REF!,40,FALSE)</f>
        <v>#REF!</v>
      </c>
      <c r="BN130" s="36"/>
      <c r="BO130" s="36"/>
    </row>
    <row r="131" spans="2:67">
      <c r="B131" s="36"/>
      <c r="D131" s="36"/>
      <c r="E131" s="36"/>
      <c r="G131" s="36"/>
      <c r="H131" s="36"/>
      <c r="I131" s="36"/>
      <c r="J131" s="36"/>
      <c r="K131" s="36"/>
      <c r="L131" s="36"/>
      <c r="M131" s="36"/>
      <c r="N131" s="36" t="e">
        <f>SUMIF(#REF!,K131,#REF!)</f>
        <v>#REF!</v>
      </c>
      <c r="O131" s="36">
        <f t="shared" ref="O131:O194" si="69">COUNTIF(Z:Z,K131)</f>
        <v>0</v>
      </c>
      <c r="P131" s="36">
        <f>COUNTIF($T$1:T131,T131)</f>
        <v>15</v>
      </c>
      <c r="Q131" s="36" t="str">
        <f t="shared" ref="Q131:Q194" si="70">CONCATENATE(P131,"-",T131)</f>
        <v>15-KVNG-63</v>
      </c>
      <c r="R131" s="36" t="s">
        <v>18</v>
      </c>
      <c r="S131" s="36">
        <v>63</v>
      </c>
      <c r="T131" s="36" t="str">
        <f t="shared" si="62"/>
        <v>KVNG-63</v>
      </c>
      <c r="U131" s="36">
        <v>700</v>
      </c>
      <c r="V131" s="36" t="str">
        <f t="shared" si="68"/>
        <v>700,</v>
      </c>
      <c r="W131" s="36"/>
      <c r="X131" s="36"/>
      <c r="Y131" s="36"/>
      <c r="Z131" s="36" t="str">
        <f t="shared" si="59"/>
        <v>-</v>
      </c>
      <c r="AA131" s="36"/>
      <c r="AB131" s="36"/>
      <c r="AC131" s="36"/>
      <c r="AD131" s="36"/>
      <c r="AE131" s="36"/>
      <c r="AF131" s="36">
        <f>COUNTIFS(AG$2:AG131,AG131)</f>
        <v>1</v>
      </c>
      <c r="AG131" s="36" t="str">
        <f t="shared" si="48"/>
        <v>KVSC-63</v>
      </c>
      <c r="AH131" s="36" t="s">
        <v>19</v>
      </c>
      <c r="AI131" s="36">
        <v>63</v>
      </c>
      <c r="AJ131" s="37" t="s">
        <v>10</v>
      </c>
      <c r="AK131" s="36" t="str">
        <f t="shared" si="61"/>
        <v>KVSC-63Наружная</v>
      </c>
      <c r="AL131" s="36" t="e">
        <f>VLOOKUP(AG131,#REF!,40,FALSE)</f>
        <v>#REF!</v>
      </c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>
        <f>COUNTIFS(BH$2:BH131,BH131,BH$2:BH131,BH131)</f>
        <v>2</v>
      </c>
      <c r="BH131" s="36" t="str">
        <f t="shared" si="67"/>
        <v>KVNU-20</v>
      </c>
      <c r="BI131" s="36" t="s">
        <v>9</v>
      </c>
      <c r="BJ131" s="36">
        <v>20</v>
      </c>
      <c r="BK131" s="41" t="s">
        <v>729</v>
      </c>
      <c r="BL131" s="41" t="str">
        <f t="shared" si="65"/>
        <v>KVNU-20Сталь нержавеющая AISI 304 с покрытием твёрдым хромом</v>
      </c>
      <c r="BM131" s="36" t="e">
        <f>VLOOKUP(BH131,#REF!,40,FALSE)</f>
        <v>#REF!</v>
      </c>
      <c r="BN131" s="36"/>
      <c r="BO131" s="36"/>
    </row>
    <row r="132" spans="2:67">
      <c r="B132" s="36"/>
      <c r="D132" s="36"/>
      <c r="E132" s="36"/>
      <c r="G132" s="36"/>
      <c r="H132" s="36"/>
      <c r="I132" s="36"/>
      <c r="J132" s="36"/>
      <c r="K132" s="36"/>
      <c r="L132" s="36"/>
      <c r="M132" s="36"/>
      <c r="N132" s="36" t="e">
        <f>SUMIF(#REF!,K132,#REF!)</f>
        <v>#REF!</v>
      </c>
      <c r="O132" s="36">
        <f t="shared" si="69"/>
        <v>0</v>
      </c>
      <c r="P132" s="36">
        <f>COUNTIF($T$1:T132,T132)</f>
        <v>16</v>
      </c>
      <c r="Q132" s="36" t="str">
        <f t="shared" si="70"/>
        <v>16-KVNG-63</v>
      </c>
      <c r="R132" s="36" t="s">
        <v>18</v>
      </c>
      <c r="S132" s="36">
        <v>63</v>
      </c>
      <c r="T132" s="36" t="str">
        <f t="shared" si="62"/>
        <v>KVNG-63</v>
      </c>
      <c r="U132" s="36">
        <v>800</v>
      </c>
      <c r="V132" s="36" t="str">
        <f t="shared" si="68"/>
        <v>800,</v>
      </c>
      <c r="W132" s="36"/>
      <c r="X132" s="36"/>
      <c r="Y132" s="36"/>
      <c r="Z132" s="36" t="str">
        <f t="shared" si="59"/>
        <v>-</v>
      </c>
      <c r="AA132" s="36"/>
      <c r="AB132" s="36"/>
      <c r="AC132" s="36"/>
      <c r="AD132" s="36"/>
      <c r="AE132" s="36"/>
      <c r="AF132" s="36">
        <f>COUNTIFS(AG$2:AG132,AG132)</f>
        <v>2</v>
      </c>
      <c r="AG132" s="36" t="str">
        <f t="shared" si="48"/>
        <v>KVSC-63</v>
      </c>
      <c r="AH132" s="36" t="s">
        <v>19</v>
      </c>
      <c r="AI132" s="36">
        <v>63</v>
      </c>
      <c r="AJ132" s="37" t="s">
        <v>16</v>
      </c>
      <c r="AK132" s="36" t="str">
        <f t="shared" si="61"/>
        <v>KVSC-63Внутренняя</v>
      </c>
      <c r="AL132" s="36" t="e">
        <f>VLOOKUP(AG132,#REF!,40,FALSE)</f>
        <v>#REF!</v>
      </c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>
        <f>COUNTIFS(BH$2:BH132,BH132,BH$2:BH132,BH132)</f>
        <v>1</v>
      </c>
      <c r="BH132" s="36" t="str">
        <f t="shared" si="67"/>
        <v>KVNU-25</v>
      </c>
      <c r="BI132" s="36" t="s">
        <v>9</v>
      </c>
      <c r="BJ132" s="36">
        <v>25</v>
      </c>
      <c r="BK132" s="41" t="s">
        <v>728</v>
      </c>
      <c r="BL132" s="41" t="str">
        <f t="shared" si="65"/>
        <v>KVNU-25Сталь 45 с покрытием твёрдым хромом</v>
      </c>
      <c r="BM132" s="36" t="e">
        <f>VLOOKUP(BH132,#REF!,40,FALSE)</f>
        <v>#REF!</v>
      </c>
      <c r="BN132" s="36"/>
      <c r="BO132" s="36"/>
    </row>
    <row r="133" spans="2:67">
      <c r="B133" s="36"/>
      <c r="D133" s="36"/>
      <c r="E133" s="36"/>
      <c r="G133" s="36"/>
      <c r="H133" s="36"/>
      <c r="I133" s="36"/>
      <c r="J133" s="36"/>
      <c r="K133" s="36"/>
      <c r="L133" s="36"/>
      <c r="M133" s="36"/>
      <c r="N133" s="36" t="e">
        <f>SUMIF(#REF!,K133,#REF!)</f>
        <v>#REF!</v>
      </c>
      <c r="O133" s="36">
        <f t="shared" si="69"/>
        <v>0</v>
      </c>
      <c r="P133" s="36">
        <f>COUNTIF($T$1:T133,T133)</f>
        <v>17</v>
      </c>
      <c r="Q133" s="36" t="str">
        <f t="shared" si="70"/>
        <v>17-KVNG-63</v>
      </c>
      <c r="R133" s="36" t="s">
        <v>18</v>
      </c>
      <c r="S133" s="36">
        <v>63</v>
      </c>
      <c r="T133" s="36" t="str">
        <f t="shared" si="62"/>
        <v>KVNG-63</v>
      </c>
      <c r="U133" s="36">
        <v>1000</v>
      </c>
      <c r="V133" s="36" t="str">
        <f t="shared" si="68"/>
        <v>1000,</v>
      </c>
      <c r="W133" s="36"/>
      <c r="X133" s="36"/>
      <c r="Y133" s="36"/>
      <c r="Z133" s="36" t="str">
        <f t="shared" si="59"/>
        <v>-</v>
      </c>
      <c r="AA133" s="36"/>
      <c r="AB133" s="36"/>
      <c r="AC133" s="36"/>
      <c r="AD133" s="36"/>
      <c r="AE133" s="36"/>
      <c r="AF133" s="36">
        <f>COUNTIFS(AG$2:AG133,AG133)</f>
        <v>1</v>
      </c>
      <c r="AG133" s="36" t="str">
        <f t="shared" ref="AG133:AG172" si="71">CONCATENATE(AH133,"-",AI133)</f>
        <v>KVSC-80</v>
      </c>
      <c r="AH133" s="36" t="s">
        <v>19</v>
      </c>
      <c r="AI133" s="36">
        <v>80</v>
      </c>
      <c r="AJ133" s="37" t="s">
        <v>10</v>
      </c>
      <c r="AK133" s="36" t="str">
        <f t="shared" si="61"/>
        <v>KVSC-80Наружная</v>
      </c>
      <c r="AL133" s="36" t="e">
        <f>VLOOKUP(AG133,#REF!,40,FALSE)</f>
        <v>#REF!</v>
      </c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AX133" s="36"/>
      <c r="AY133" s="36"/>
      <c r="AZ133" s="36"/>
      <c r="BA133" s="36"/>
      <c r="BB133" s="36"/>
      <c r="BC133" s="36"/>
      <c r="BD133" s="36"/>
      <c r="BE133" s="36"/>
      <c r="BF133" s="36"/>
      <c r="BG133" s="36">
        <f>COUNTIFS(BH$2:BH133,BH133,BH$2:BH133,BH133)</f>
        <v>2</v>
      </c>
      <c r="BH133" s="36" t="str">
        <f t="shared" si="67"/>
        <v>KVNU-25</v>
      </c>
      <c r="BI133" s="36" t="s">
        <v>9</v>
      </c>
      <c r="BJ133" s="36">
        <v>25</v>
      </c>
      <c r="BK133" s="41" t="s">
        <v>729</v>
      </c>
      <c r="BL133" s="41" t="str">
        <f t="shared" si="65"/>
        <v>KVNU-25Сталь нержавеющая AISI 304 с покрытием твёрдым хромом</v>
      </c>
      <c r="BM133" s="36" t="e">
        <f>VLOOKUP(BH133,#REF!,40,FALSE)</f>
        <v>#REF!</v>
      </c>
      <c r="BN133" s="36"/>
      <c r="BO133" s="36"/>
    </row>
    <row r="134" spans="2:67">
      <c r="B134" s="36"/>
      <c r="D134" s="36"/>
      <c r="E134" s="36"/>
      <c r="G134" s="36"/>
      <c r="H134" s="36"/>
      <c r="I134" s="36"/>
      <c r="J134" s="36"/>
      <c r="K134" s="36"/>
      <c r="L134" s="36"/>
      <c r="M134" s="36"/>
      <c r="N134" s="36" t="e">
        <f>SUMIF(#REF!,K134,#REF!)</f>
        <v>#REF!</v>
      </c>
      <c r="O134" s="36">
        <f t="shared" si="69"/>
        <v>0</v>
      </c>
      <c r="P134" s="36">
        <f>COUNTIF($T$1:T134,T134)</f>
        <v>18</v>
      </c>
      <c r="Q134" s="36" t="str">
        <f t="shared" si="70"/>
        <v>18-KVNG-63</v>
      </c>
      <c r="R134" s="36" t="s">
        <v>18</v>
      </c>
      <c r="S134" s="36">
        <v>63</v>
      </c>
      <c r="T134" s="36" t="str">
        <f t="shared" si="62"/>
        <v>KVNG-63</v>
      </c>
      <c r="U134" s="36">
        <v>1250</v>
      </c>
      <c r="V134" s="36" t="str">
        <f t="shared" si="68"/>
        <v>1250</v>
      </c>
      <c r="W134" s="36"/>
      <c r="X134" s="36"/>
      <c r="Y134" s="36"/>
      <c r="Z134" s="36" t="str">
        <f t="shared" si="59"/>
        <v>-</v>
      </c>
      <c r="AA134" s="36"/>
      <c r="AB134" s="36"/>
      <c r="AC134" s="36"/>
      <c r="AD134" s="36"/>
      <c r="AE134" s="36"/>
      <c r="AF134" s="36">
        <f>COUNTIFS(AG$2:AG134,AG134)</f>
        <v>2</v>
      </c>
      <c r="AG134" s="36" t="str">
        <f t="shared" si="71"/>
        <v>KVSC-80</v>
      </c>
      <c r="AH134" s="36" t="s">
        <v>19</v>
      </c>
      <c r="AI134" s="36">
        <v>80</v>
      </c>
      <c r="AJ134" s="37" t="s">
        <v>16</v>
      </c>
      <c r="AK134" s="36" t="str">
        <f t="shared" si="61"/>
        <v>KVSC-80Внутренняя</v>
      </c>
      <c r="AL134" s="36" t="e">
        <f>VLOOKUP(AG134,#REF!,40,FALSE)</f>
        <v>#REF!</v>
      </c>
      <c r="AM134" s="36"/>
      <c r="AN134" s="36"/>
      <c r="AO134" s="36"/>
      <c r="AP134" s="36"/>
      <c r="AQ134" s="36"/>
      <c r="AR134" s="36"/>
      <c r="AS134" s="36"/>
      <c r="AT134" s="36"/>
      <c r="AU134" s="36"/>
      <c r="AV134" s="36"/>
      <c r="AW134" s="36"/>
      <c r="AX134" s="36"/>
      <c r="AY134" s="36"/>
      <c r="AZ134" s="36"/>
      <c r="BA134" s="36"/>
      <c r="BB134" s="36"/>
      <c r="BC134" s="36"/>
      <c r="BD134" s="36"/>
      <c r="BE134" s="36"/>
      <c r="BF134" s="36"/>
      <c r="BG134" s="36">
        <f>COUNTIFS(BH$2:BH134,BH134,BH$2:BH134,BH134)</f>
        <v>1</v>
      </c>
      <c r="BH134" s="36" t="str">
        <f t="shared" si="67"/>
        <v>KVNU-32</v>
      </c>
      <c r="BI134" s="36" t="s">
        <v>9</v>
      </c>
      <c r="BJ134" s="36">
        <v>32</v>
      </c>
      <c r="BK134" s="41" t="s">
        <v>728</v>
      </c>
      <c r="BL134" s="41" t="str">
        <f t="shared" ref="BL134:BL197" si="72">CONCATENATE(BH134,BK134)</f>
        <v>KVNU-32Сталь 45 с покрытием твёрдым хромом</v>
      </c>
      <c r="BM134" s="36" t="e">
        <f>VLOOKUP(BH134,#REF!,40,FALSE)</f>
        <v>#REF!</v>
      </c>
      <c r="BN134" s="36"/>
      <c r="BO134" s="36"/>
    </row>
    <row r="135" spans="2:67">
      <c r="B135" s="36"/>
      <c r="D135" s="36"/>
      <c r="E135" s="36"/>
      <c r="G135" s="36"/>
      <c r="H135" s="36"/>
      <c r="I135" s="36"/>
      <c r="J135" s="36"/>
      <c r="K135" s="36"/>
      <c r="L135" s="36"/>
      <c r="M135" s="36"/>
      <c r="N135" s="36" t="e">
        <f>SUMIF(#REF!,K135,#REF!)</f>
        <v>#REF!</v>
      </c>
      <c r="O135" s="36">
        <f t="shared" si="69"/>
        <v>0</v>
      </c>
      <c r="P135" s="36">
        <f>COUNTIF($T$1:T135,T135)</f>
        <v>1</v>
      </c>
      <c r="Q135" s="36" t="str">
        <f t="shared" si="70"/>
        <v>1-KVNG-80</v>
      </c>
      <c r="R135" s="36" t="s">
        <v>18</v>
      </c>
      <c r="S135" s="36">
        <v>80</v>
      </c>
      <c r="T135" s="36" t="str">
        <f>CONCATENATE(R135,IF(S135=0,"","-"),S135)</f>
        <v>KVNG-80</v>
      </c>
      <c r="U135" s="36">
        <v>25</v>
      </c>
      <c r="V135" s="36" t="str">
        <f t="shared" si="68"/>
        <v>25,</v>
      </c>
      <c r="W135" s="36"/>
      <c r="X135" s="36"/>
      <c r="Y135" s="36"/>
      <c r="Z135" s="36" t="str">
        <f t="shared" si="59"/>
        <v>-</v>
      </c>
      <c r="AA135" s="36"/>
      <c r="AB135" s="36"/>
      <c r="AC135" s="36"/>
      <c r="AD135" s="36"/>
      <c r="AE135" s="36"/>
      <c r="AF135" s="36">
        <f>COUNTIFS(AG$2:AG135,AG135)</f>
        <v>1</v>
      </c>
      <c r="AG135" s="36" t="str">
        <f t="shared" si="71"/>
        <v>KVSC-100</v>
      </c>
      <c r="AH135" s="36" t="s">
        <v>19</v>
      </c>
      <c r="AI135" s="36">
        <v>100</v>
      </c>
      <c r="AJ135" s="37" t="s">
        <v>10</v>
      </c>
      <c r="AK135" s="36" t="str">
        <f t="shared" si="61"/>
        <v>KVSC-100Наружная</v>
      </c>
      <c r="AL135" s="36" t="e">
        <f>VLOOKUP(AG135,#REF!,40,FALSE)</f>
        <v>#REF!</v>
      </c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>
        <f>COUNTIFS(BH$2:BH135,BH135,BH$2:BH135,BH135)</f>
        <v>2</v>
      </c>
      <c r="BH135" s="36" t="str">
        <f t="shared" si="67"/>
        <v>KVNU-32</v>
      </c>
      <c r="BI135" s="36" t="s">
        <v>9</v>
      </c>
      <c r="BJ135" s="36">
        <v>32</v>
      </c>
      <c r="BK135" s="41" t="s">
        <v>729</v>
      </c>
      <c r="BL135" s="41" t="str">
        <f t="shared" si="72"/>
        <v>KVNU-32Сталь нержавеющая AISI 304 с покрытием твёрдым хромом</v>
      </c>
      <c r="BM135" s="36" t="e">
        <f>VLOOKUP(BH135,#REF!,40,FALSE)</f>
        <v>#REF!</v>
      </c>
      <c r="BN135" s="36"/>
      <c r="BO135" s="36"/>
    </row>
    <row r="136" spans="2:67">
      <c r="B136" s="36"/>
      <c r="D136" s="36"/>
      <c r="E136" s="36"/>
      <c r="G136" s="36"/>
      <c r="H136" s="36"/>
      <c r="I136" s="36"/>
      <c r="J136" s="36"/>
      <c r="K136" s="36"/>
      <c r="L136" s="36"/>
      <c r="M136" s="36"/>
      <c r="N136" s="36" t="e">
        <f>SUMIF(#REF!,K136,#REF!)</f>
        <v>#REF!</v>
      </c>
      <c r="O136" s="36">
        <f t="shared" si="69"/>
        <v>0</v>
      </c>
      <c r="P136" s="36">
        <f>COUNTIF($T$1:T136,T136)</f>
        <v>2</v>
      </c>
      <c r="Q136" s="36" t="str">
        <f t="shared" si="70"/>
        <v>2-KVNG-80</v>
      </c>
      <c r="R136" s="36" t="s">
        <v>18</v>
      </c>
      <c r="S136" s="36">
        <v>80</v>
      </c>
      <c r="T136" s="36" t="str">
        <f>CONCATENATE(R136,IF(S136=0,"","-"),S136)</f>
        <v>KVNG-80</v>
      </c>
      <c r="U136" s="36">
        <v>40</v>
      </c>
      <c r="V136" s="36" t="str">
        <f t="shared" si="68"/>
        <v>40,</v>
      </c>
      <c r="W136" s="36"/>
      <c r="X136" s="36"/>
      <c r="Y136" s="36"/>
      <c r="Z136" s="36" t="str">
        <f t="shared" si="59"/>
        <v>-</v>
      </c>
      <c r="AA136" s="36"/>
      <c r="AB136" s="36"/>
      <c r="AC136" s="36"/>
      <c r="AD136" s="36"/>
      <c r="AE136" s="36"/>
      <c r="AF136" s="36">
        <f>COUNTIFS(AG$2:AG136,AG136)</f>
        <v>2</v>
      </c>
      <c r="AG136" s="36" t="str">
        <f t="shared" si="71"/>
        <v>KVSC-100</v>
      </c>
      <c r="AH136" s="36" t="s">
        <v>19</v>
      </c>
      <c r="AI136" s="36">
        <v>100</v>
      </c>
      <c r="AJ136" s="37" t="s">
        <v>16</v>
      </c>
      <c r="AK136" s="36" t="str">
        <f t="shared" si="61"/>
        <v>KVSC-100Внутренняя</v>
      </c>
      <c r="AL136" s="36" t="e">
        <f>VLOOKUP(AG136,#REF!,40,FALSE)</f>
        <v>#REF!</v>
      </c>
      <c r="AM136" s="36"/>
      <c r="AN136" s="36"/>
      <c r="AO136" s="36"/>
      <c r="AP136" s="36"/>
      <c r="AQ136" s="36"/>
      <c r="AR136" s="36"/>
      <c r="AS136" s="36"/>
      <c r="AT136" s="36"/>
      <c r="AU136" s="36"/>
      <c r="AV136" s="36"/>
      <c r="AW136" s="36"/>
      <c r="AX136" s="36"/>
      <c r="AY136" s="36"/>
      <c r="AZ136" s="36"/>
      <c r="BA136" s="36"/>
      <c r="BB136" s="36"/>
      <c r="BC136" s="36"/>
      <c r="BD136" s="36"/>
      <c r="BE136" s="36"/>
      <c r="BF136" s="36"/>
      <c r="BG136" s="36">
        <f>COUNTIFS(BH$2:BH136,BH136,BH$2:BH136,BH136)</f>
        <v>1</v>
      </c>
      <c r="BH136" s="36" t="str">
        <f t="shared" si="67"/>
        <v>KVNU-40</v>
      </c>
      <c r="BI136" s="36" t="s">
        <v>9</v>
      </c>
      <c r="BJ136" s="36">
        <v>40</v>
      </c>
      <c r="BK136" s="41" t="s">
        <v>728</v>
      </c>
      <c r="BL136" s="41" t="str">
        <f t="shared" si="72"/>
        <v>KVNU-40Сталь 45 с покрытием твёрдым хромом</v>
      </c>
      <c r="BM136" s="36" t="e">
        <f>VLOOKUP(BH136,#REF!,40,FALSE)</f>
        <v>#REF!</v>
      </c>
      <c r="BN136" s="36"/>
      <c r="BO136" s="36"/>
    </row>
    <row r="137" spans="2:67">
      <c r="B137" s="36"/>
      <c r="D137" s="36"/>
      <c r="E137" s="36"/>
      <c r="G137" s="36"/>
      <c r="H137" s="36"/>
      <c r="I137" s="36"/>
      <c r="J137" s="36"/>
      <c r="K137" s="36"/>
      <c r="L137" s="36"/>
      <c r="M137" s="36"/>
      <c r="N137" s="36" t="e">
        <f>SUMIF(#REF!,K137,#REF!)</f>
        <v>#REF!</v>
      </c>
      <c r="O137" s="36">
        <f t="shared" si="69"/>
        <v>0</v>
      </c>
      <c r="P137" s="36">
        <f>COUNTIF($T$1:T137,T137)</f>
        <v>3</v>
      </c>
      <c r="Q137" s="36" t="str">
        <f t="shared" si="70"/>
        <v>3-KVNG-80</v>
      </c>
      <c r="R137" s="36" t="s">
        <v>18</v>
      </c>
      <c r="S137" s="36">
        <v>80</v>
      </c>
      <c r="T137" s="36" t="str">
        <f t="shared" ref="T137:T152" si="73">CONCATENATE(R137,IF(S137=0,"","-"),S137)</f>
        <v>KVNG-80</v>
      </c>
      <c r="U137" s="36">
        <v>50</v>
      </c>
      <c r="V137" s="36" t="str">
        <f t="shared" si="68"/>
        <v>50,</v>
      </c>
      <c r="W137" s="36"/>
      <c r="X137" s="36"/>
      <c r="Y137" s="36"/>
      <c r="Z137" s="36" t="str">
        <f t="shared" si="59"/>
        <v>-</v>
      </c>
      <c r="AA137" s="36"/>
      <c r="AB137" s="36"/>
      <c r="AC137" s="36"/>
      <c r="AD137" s="36"/>
      <c r="AE137" s="36"/>
      <c r="AF137" s="36">
        <f>COUNTIFS(AG$2:AG137,AG137)</f>
        <v>1</v>
      </c>
      <c r="AG137" s="36" t="str">
        <f t="shared" si="71"/>
        <v>KVSC-125</v>
      </c>
      <c r="AH137" s="36" t="s">
        <v>19</v>
      </c>
      <c r="AI137" s="36">
        <v>125</v>
      </c>
      <c r="AJ137" s="37" t="s">
        <v>10</v>
      </c>
      <c r="AK137" s="36" t="str">
        <f t="shared" si="61"/>
        <v>KVSC-125Наружная</v>
      </c>
      <c r="AL137" s="36" t="e">
        <f>VLOOKUP(AG137,#REF!,40,FALSE)</f>
        <v>#REF!</v>
      </c>
      <c r="AM137" s="36"/>
      <c r="AN137" s="36"/>
      <c r="AO137" s="36"/>
      <c r="AP137" s="36"/>
      <c r="AQ137" s="36"/>
      <c r="AR137" s="36"/>
      <c r="AS137" s="36"/>
      <c r="AT137" s="36"/>
      <c r="AU137" s="36"/>
      <c r="AV137" s="36"/>
      <c r="AW137" s="36"/>
      <c r="AX137" s="36"/>
      <c r="AY137" s="36"/>
      <c r="AZ137" s="36"/>
      <c r="BA137" s="36"/>
      <c r="BB137" s="36"/>
      <c r="BC137" s="36"/>
      <c r="BD137" s="36"/>
      <c r="BE137" s="36"/>
      <c r="BF137" s="36"/>
      <c r="BG137" s="36">
        <f>COUNTIFS(BH$2:BH137,BH137,BH$2:BH137,BH137)</f>
        <v>2</v>
      </c>
      <c r="BH137" s="36" t="str">
        <f t="shared" si="67"/>
        <v>KVNU-40</v>
      </c>
      <c r="BI137" s="36" t="s">
        <v>9</v>
      </c>
      <c r="BJ137" s="36">
        <v>40</v>
      </c>
      <c r="BK137" s="41" t="s">
        <v>729</v>
      </c>
      <c r="BL137" s="41" t="str">
        <f t="shared" si="72"/>
        <v>KVNU-40Сталь нержавеющая AISI 304 с покрытием твёрдым хромом</v>
      </c>
      <c r="BM137" s="36" t="e">
        <f>VLOOKUP(BH137,#REF!,40,FALSE)</f>
        <v>#REF!</v>
      </c>
      <c r="BN137" s="36"/>
      <c r="BO137" s="36"/>
    </row>
    <row r="138" spans="2:67">
      <c r="B138" s="36"/>
      <c r="D138" s="36"/>
      <c r="E138" s="36"/>
      <c r="G138" s="36"/>
      <c r="H138" s="36"/>
      <c r="I138" s="36"/>
      <c r="J138" s="36"/>
      <c r="K138" s="36"/>
      <c r="L138" s="36"/>
      <c r="M138" s="36"/>
      <c r="N138" s="36" t="e">
        <f>SUMIF(#REF!,K138,#REF!)</f>
        <v>#REF!</v>
      </c>
      <c r="O138" s="36">
        <f t="shared" si="69"/>
        <v>0</v>
      </c>
      <c r="P138" s="36">
        <f>COUNTIF($T$1:T138,T138)</f>
        <v>4</v>
      </c>
      <c r="Q138" s="36" t="str">
        <f t="shared" si="70"/>
        <v>4-KVNG-80</v>
      </c>
      <c r="R138" s="36" t="s">
        <v>18</v>
      </c>
      <c r="S138" s="36">
        <v>80</v>
      </c>
      <c r="T138" s="36" t="str">
        <f t="shared" si="73"/>
        <v>KVNG-80</v>
      </c>
      <c r="U138" s="36">
        <v>80</v>
      </c>
      <c r="V138" s="36" t="str">
        <f t="shared" si="68"/>
        <v>80,</v>
      </c>
      <c r="W138" s="36"/>
      <c r="X138" s="36"/>
      <c r="Y138" s="36"/>
      <c r="Z138" s="36" t="str">
        <f t="shared" si="59"/>
        <v>-</v>
      </c>
      <c r="AA138" s="36"/>
      <c r="AB138" s="36"/>
      <c r="AC138" s="36"/>
      <c r="AD138" s="36"/>
      <c r="AE138" s="36"/>
      <c r="AF138" s="36">
        <f>COUNTIFS(AG$2:AG138,AG138)</f>
        <v>2</v>
      </c>
      <c r="AG138" s="36" t="str">
        <f t="shared" si="71"/>
        <v>KVSC-125</v>
      </c>
      <c r="AH138" s="36" t="s">
        <v>19</v>
      </c>
      <c r="AI138" s="36">
        <v>125</v>
      </c>
      <c r="AJ138" s="37" t="s">
        <v>16</v>
      </c>
      <c r="AK138" s="36" t="str">
        <f t="shared" si="61"/>
        <v>KVSC-125Внутренняя</v>
      </c>
      <c r="AL138" s="36" t="e">
        <f>VLOOKUP(AG138,#REF!,40,FALSE)</f>
        <v>#REF!</v>
      </c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  <c r="AW138" s="36"/>
      <c r="AX138" s="36"/>
      <c r="AY138" s="36"/>
      <c r="AZ138" s="36"/>
      <c r="BA138" s="36"/>
      <c r="BB138" s="36"/>
      <c r="BC138" s="36"/>
      <c r="BD138" s="36"/>
      <c r="BE138" s="36"/>
      <c r="BF138" s="36"/>
      <c r="BG138" s="36">
        <f>COUNTIFS(BH$2:BH138,BH138,BH$2:BH138,BH138)</f>
        <v>1</v>
      </c>
      <c r="BH138" s="36" t="str">
        <f t="shared" si="67"/>
        <v>KVNU-50</v>
      </c>
      <c r="BI138" s="36" t="s">
        <v>9</v>
      </c>
      <c r="BJ138" s="36">
        <v>50</v>
      </c>
      <c r="BK138" s="41" t="s">
        <v>728</v>
      </c>
      <c r="BL138" s="41" t="str">
        <f t="shared" si="72"/>
        <v>KVNU-50Сталь 45 с покрытием твёрдым хромом</v>
      </c>
      <c r="BM138" s="36" t="e">
        <f>VLOOKUP(BH138,#REF!,40,FALSE)</f>
        <v>#REF!</v>
      </c>
      <c r="BN138" s="36"/>
      <c r="BO138" s="36"/>
    </row>
    <row r="139" spans="2:67">
      <c r="B139" s="36"/>
      <c r="D139" s="36"/>
      <c r="E139" s="36"/>
      <c r="G139" s="36"/>
      <c r="H139" s="36"/>
      <c r="I139" s="36"/>
      <c r="J139" s="36"/>
      <c r="K139" s="36"/>
      <c r="L139" s="36"/>
      <c r="M139" s="36"/>
      <c r="N139" s="36" t="e">
        <f>SUMIF(#REF!,K139,#REF!)</f>
        <v>#REF!</v>
      </c>
      <c r="O139" s="36">
        <f t="shared" si="69"/>
        <v>0</v>
      </c>
      <c r="P139" s="36">
        <f>COUNTIF($T$1:T139,T139)</f>
        <v>5</v>
      </c>
      <c r="Q139" s="36" t="str">
        <f t="shared" si="70"/>
        <v>5-KVNG-80</v>
      </c>
      <c r="R139" s="36" t="s">
        <v>18</v>
      </c>
      <c r="S139" s="36">
        <v>80</v>
      </c>
      <c r="T139" s="36" t="str">
        <f t="shared" si="73"/>
        <v>KVNG-80</v>
      </c>
      <c r="U139" s="36">
        <v>100</v>
      </c>
      <c r="V139" s="36" t="str">
        <f t="shared" si="68"/>
        <v>100,</v>
      </c>
      <c r="W139" s="36"/>
      <c r="X139" s="36"/>
      <c r="Y139" s="36"/>
      <c r="Z139" s="36" t="str">
        <f t="shared" si="59"/>
        <v>-</v>
      </c>
      <c r="AA139" s="36"/>
      <c r="AB139" s="36"/>
      <c r="AC139" s="36"/>
      <c r="AD139" s="36"/>
      <c r="AE139" s="36"/>
      <c r="AF139" s="36">
        <f>COUNTIFS(AG$2:AG139,AG139)</f>
        <v>1</v>
      </c>
      <c r="AG139" s="36" t="str">
        <f t="shared" si="71"/>
        <v>KVSW-16</v>
      </c>
      <c r="AH139" s="36" t="s">
        <v>60</v>
      </c>
      <c r="AI139" s="36">
        <v>16</v>
      </c>
      <c r="AJ139" s="37" t="str">
        <f>""</f>
        <v/>
      </c>
      <c r="AK139" s="36" t="str">
        <f t="shared" si="61"/>
        <v>KVSW-16</v>
      </c>
      <c r="AL139" s="36" t="e">
        <f>VLOOKUP(AG139,#REF!,40,FALSE)</f>
        <v>#REF!</v>
      </c>
      <c r="AM139" s="36"/>
      <c r="AN139" s="36"/>
      <c r="AO139" s="36"/>
      <c r="AP139" s="36"/>
      <c r="AQ139" s="36"/>
      <c r="AR139" s="36"/>
      <c r="AS139" s="36"/>
      <c r="AT139" s="36"/>
      <c r="AU139" s="36"/>
      <c r="AV139" s="36"/>
      <c r="AW139" s="36"/>
      <c r="AX139" s="36"/>
      <c r="AY139" s="36"/>
      <c r="AZ139" s="36"/>
      <c r="BA139" s="36"/>
      <c r="BB139" s="36"/>
      <c r="BC139" s="36"/>
      <c r="BD139" s="36"/>
      <c r="BE139" s="36"/>
      <c r="BF139" s="36"/>
      <c r="BG139" s="36">
        <f>COUNTIFS(BH$2:BH139,BH139,BH$2:BH139,BH139)</f>
        <v>2</v>
      </c>
      <c r="BH139" s="36" t="str">
        <f t="shared" si="67"/>
        <v>KVNU-50</v>
      </c>
      <c r="BI139" s="36" t="s">
        <v>9</v>
      </c>
      <c r="BJ139" s="36">
        <v>50</v>
      </c>
      <c r="BK139" s="41" t="s">
        <v>729</v>
      </c>
      <c r="BL139" s="41" t="str">
        <f t="shared" si="72"/>
        <v>KVNU-50Сталь нержавеющая AISI 304 с покрытием твёрдым хромом</v>
      </c>
      <c r="BM139" s="36" t="e">
        <f>VLOOKUP(BH139,#REF!,40,FALSE)</f>
        <v>#REF!</v>
      </c>
      <c r="BN139" s="36"/>
      <c r="BO139" s="36"/>
    </row>
    <row r="140" spans="2:67">
      <c r="B140" s="36"/>
      <c r="D140" s="36"/>
      <c r="E140" s="36"/>
      <c r="G140" s="36"/>
      <c r="H140" s="36"/>
      <c r="I140" s="36"/>
      <c r="J140" s="36"/>
      <c r="K140" s="36"/>
      <c r="L140" s="36"/>
      <c r="M140" s="36"/>
      <c r="N140" s="36" t="e">
        <f>SUMIF(#REF!,K140,#REF!)</f>
        <v>#REF!</v>
      </c>
      <c r="O140" s="36">
        <f t="shared" si="69"/>
        <v>0</v>
      </c>
      <c r="P140" s="36">
        <f>COUNTIF($T$1:T140,T140)</f>
        <v>6</v>
      </c>
      <c r="Q140" s="36" t="str">
        <f t="shared" si="70"/>
        <v>6-KVNG-80</v>
      </c>
      <c r="R140" s="36" t="s">
        <v>18</v>
      </c>
      <c r="S140" s="36">
        <v>80</v>
      </c>
      <c r="T140" s="36" t="str">
        <f t="shared" si="73"/>
        <v>KVNG-80</v>
      </c>
      <c r="U140" s="36">
        <v>120</v>
      </c>
      <c r="V140" s="36" t="str">
        <f t="shared" si="68"/>
        <v>120,</v>
      </c>
      <c r="W140" s="36"/>
      <c r="X140" s="36"/>
      <c r="Y140" s="36"/>
      <c r="Z140" s="36" t="str">
        <f t="shared" si="59"/>
        <v>-</v>
      </c>
      <c r="AA140" s="36"/>
      <c r="AB140" s="36"/>
      <c r="AC140" s="36"/>
      <c r="AD140" s="36"/>
      <c r="AE140" s="36"/>
      <c r="AF140" s="36">
        <f>COUNTIFS(AG$2:AG140,AG140)</f>
        <v>1</v>
      </c>
      <c r="AG140" s="36" t="str">
        <f t="shared" si="71"/>
        <v>KVSW-20</v>
      </c>
      <c r="AH140" s="36" t="s">
        <v>60</v>
      </c>
      <c r="AI140" s="36">
        <v>20</v>
      </c>
      <c r="AJ140" s="37" t="str">
        <f>""</f>
        <v/>
      </c>
      <c r="AK140" s="36" t="str">
        <f t="shared" si="61"/>
        <v>KVSW-20</v>
      </c>
      <c r="AL140" s="36" t="e">
        <f>VLOOKUP(AG140,#REF!,40,FALSE)</f>
        <v>#REF!</v>
      </c>
      <c r="AM140" s="36"/>
      <c r="AN140" s="36"/>
      <c r="AO140" s="36"/>
      <c r="AP140" s="36"/>
      <c r="AQ140" s="36"/>
      <c r="AR140" s="36"/>
      <c r="AS140" s="36"/>
      <c r="AT140" s="36"/>
      <c r="AU140" s="36"/>
      <c r="AV140" s="36"/>
      <c r="AW140" s="36"/>
      <c r="AX140" s="36"/>
      <c r="AY140" s="36"/>
      <c r="AZ140" s="36"/>
      <c r="BA140" s="36"/>
      <c r="BB140" s="36"/>
      <c r="BC140" s="36"/>
      <c r="BD140" s="36"/>
      <c r="BE140" s="36"/>
      <c r="BF140" s="36"/>
      <c r="BG140" s="36">
        <f>COUNTIFS(BH$2:BH140,BH140,BH$2:BH140,BH140)</f>
        <v>1</v>
      </c>
      <c r="BH140" s="36" t="str">
        <f t="shared" si="67"/>
        <v>KVNU-63</v>
      </c>
      <c r="BI140" s="36" t="s">
        <v>9</v>
      </c>
      <c r="BJ140" s="36">
        <v>63</v>
      </c>
      <c r="BK140" s="41" t="s">
        <v>728</v>
      </c>
      <c r="BL140" s="41" t="str">
        <f t="shared" si="72"/>
        <v>KVNU-63Сталь 45 с покрытием твёрдым хромом</v>
      </c>
      <c r="BM140" s="36" t="e">
        <f>VLOOKUP(BH140,#REF!,40,FALSE)</f>
        <v>#REF!</v>
      </c>
      <c r="BN140" s="36"/>
      <c r="BO140" s="36"/>
    </row>
    <row r="141" spans="2:67">
      <c r="B141" s="36"/>
      <c r="D141" s="36"/>
      <c r="E141" s="36"/>
      <c r="G141" s="36"/>
      <c r="H141" s="36"/>
      <c r="I141" s="36"/>
      <c r="J141" s="36"/>
      <c r="K141" s="36"/>
      <c r="L141" s="36"/>
      <c r="M141" s="36"/>
      <c r="N141" s="36" t="e">
        <f>SUMIF(#REF!,K141,#REF!)</f>
        <v>#REF!</v>
      </c>
      <c r="O141" s="36">
        <f t="shared" si="69"/>
        <v>0</v>
      </c>
      <c r="P141" s="36">
        <f>COUNTIF($T$1:T141,T141)</f>
        <v>7</v>
      </c>
      <c r="Q141" s="36" t="str">
        <f t="shared" si="70"/>
        <v>7-KVNG-80</v>
      </c>
      <c r="R141" s="36" t="s">
        <v>18</v>
      </c>
      <c r="S141" s="36">
        <v>80</v>
      </c>
      <c r="T141" s="36" t="str">
        <f t="shared" si="73"/>
        <v>KVNG-80</v>
      </c>
      <c r="U141" s="36">
        <v>160</v>
      </c>
      <c r="V141" s="36" t="str">
        <f t="shared" si="68"/>
        <v>160,</v>
      </c>
      <c r="W141" s="36"/>
      <c r="X141" s="36"/>
      <c r="Y141" s="36"/>
      <c r="Z141" s="36" t="str">
        <f t="shared" si="59"/>
        <v>-</v>
      </c>
      <c r="AA141" s="36"/>
      <c r="AB141" s="36"/>
      <c r="AC141" s="36"/>
      <c r="AD141" s="36"/>
      <c r="AE141" s="36"/>
      <c r="AF141" s="36">
        <f>COUNTIFS(AG$2:AG141,AG141)</f>
        <v>1</v>
      </c>
      <c r="AG141" s="36" t="str">
        <f t="shared" si="71"/>
        <v>KVSW-25</v>
      </c>
      <c r="AH141" s="36" t="s">
        <v>60</v>
      </c>
      <c r="AI141" s="36">
        <v>25</v>
      </c>
      <c r="AJ141" s="37" t="str">
        <f>""</f>
        <v/>
      </c>
      <c r="AK141" s="36" t="str">
        <f t="shared" si="61"/>
        <v>KVSW-25</v>
      </c>
      <c r="AL141" s="36" t="e">
        <f>VLOOKUP(AG141,#REF!,40,FALSE)</f>
        <v>#REF!</v>
      </c>
      <c r="AM141" s="36"/>
      <c r="AN141" s="36"/>
      <c r="AO141" s="36"/>
      <c r="AP141" s="36"/>
      <c r="AQ141" s="36"/>
      <c r="AR141" s="36"/>
      <c r="AS141" s="36"/>
      <c r="AT141" s="36"/>
      <c r="AU141" s="36"/>
      <c r="AV141" s="36"/>
      <c r="AW141" s="36"/>
      <c r="AX141" s="36"/>
      <c r="AY141" s="36"/>
      <c r="AZ141" s="36"/>
      <c r="BA141" s="36"/>
      <c r="BB141" s="36"/>
      <c r="BC141" s="36"/>
      <c r="BD141" s="36"/>
      <c r="BE141" s="36"/>
      <c r="BF141" s="36"/>
      <c r="BG141" s="36">
        <f>COUNTIFS(BH$2:BH141,BH141,BH$2:BH141,BH141)</f>
        <v>2</v>
      </c>
      <c r="BH141" s="36" t="str">
        <f t="shared" si="67"/>
        <v>KVNU-63</v>
      </c>
      <c r="BI141" s="36" t="s">
        <v>9</v>
      </c>
      <c r="BJ141" s="36">
        <v>63</v>
      </c>
      <c r="BK141" s="41" t="s">
        <v>729</v>
      </c>
      <c r="BL141" s="41" t="str">
        <f t="shared" si="72"/>
        <v>KVNU-63Сталь нержавеющая AISI 304 с покрытием твёрдым хромом</v>
      </c>
      <c r="BM141" s="36" t="e">
        <f>VLOOKUP(BH141,#REF!,40,FALSE)</f>
        <v>#REF!</v>
      </c>
      <c r="BN141" s="36"/>
      <c r="BO141" s="36"/>
    </row>
    <row r="142" spans="2:67">
      <c r="B142" s="36"/>
      <c r="D142" s="36"/>
      <c r="E142" s="36"/>
      <c r="G142" s="36"/>
      <c r="H142" s="36"/>
      <c r="I142" s="36"/>
      <c r="J142" s="36"/>
      <c r="K142" s="36"/>
      <c r="L142" s="36"/>
      <c r="M142" s="36"/>
      <c r="N142" s="36" t="e">
        <f>SUMIF(#REF!,K142,#REF!)</f>
        <v>#REF!</v>
      </c>
      <c r="O142" s="36">
        <f t="shared" si="69"/>
        <v>0</v>
      </c>
      <c r="P142" s="36">
        <f>COUNTIF($T$1:T142,T142)</f>
        <v>8</v>
      </c>
      <c r="Q142" s="36" t="str">
        <f t="shared" si="70"/>
        <v>8-KVNG-80</v>
      </c>
      <c r="R142" s="36" t="s">
        <v>18</v>
      </c>
      <c r="S142" s="36">
        <v>80</v>
      </c>
      <c r="T142" s="36" t="str">
        <f t="shared" si="73"/>
        <v>KVNG-80</v>
      </c>
      <c r="U142" s="36">
        <v>200</v>
      </c>
      <c r="V142" s="36" t="str">
        <f t="shared" si="68"/>
        <v>200,</v>
      </c>
      <c r="W142" s="36"/>
      <c r="X142" s="36"/>
      <c r="Y142" s="36"/>
      <c r="Z142" s="36" t="str">
        <f t="shared" si="59"/>
        <v>-</v>
      </c>
      <c r="AA142" s="36"/>
      <c r="AB142" s="36"/>
      <c r="AC142" s="36"/>
      <c r="AD142" s="36"/>
      <c r="AE142" s="36"/>
      <c r="AF142" s="36">
        <f>COUNTIFS(AG$2:AG142,AG142)</f>
        <v>1</v>
      </c>
      <c r="AG142" s="36" t="str">
        <f t="shared" si="71"/>
        <v>KVSW-32</v>
      </c>
      <c r="AH142" s="36" t="s">
        <v>60</v>
      </c>
      <c r="AI142" s="36">
        <v>32</v>
      </c>
      <c r="AJ142" s="37" t="str">
        <f>""</f>
        <v/>
      </c>
      <c r="AK142" s="36" t="str">
        <f t="shared" si="61"/>
        <v>KVSW-32</v>
      </c>
      <c r="AL142" s="36" t="e">
        <f>VLOOKUP(AG142,#REF!,40,FALSE)</f>
        <v>#REF!</v>
      </c>
      <c r="AM142" s="36"/>
      <c r="AN142" s="36"/>
      <c r="AO142" s="36"/>
      <c r="AP142" s="36"/>
      <c r="AQ142" s="36"/>
      <c r="AR142" s="36"/>
      <c r="AS142" s="36"/>
      <c r="AT142" s="36"/>
      <c r="AU142" s="36"/>
      <c r="AV142" s="36"/>
      <c r="AW142" s="36"/>
      <c r="AX142" s="36"/>
      <c r="AY142" s="36"/>
      <c r="AZ142" s="36"/>
      <c r="BA142" s="36"/>
      <c r="BB142" s="36"/>
      <c r="BC142" s="36"/>
      <c r="BD142" s="36"/>
      <c r="BE142" s="36"/>
      <c r="BF142" s="36"/>
      <c r="BG142" s="36">
        <f>COUNTIFS(BH$2:BH142,BH142,BH$2:BH142,BH142)</f>
        <v>1</v>
      </c>
      <c r="BH142" s="36" t="str">
        <f t="shared" si="67"/>
        <v>KVSC-32</v>
      </c>
      <c r="BI142" s="36" t="s">
        <v>19</v>
      </c>
      <c r="BJ142" s="36">
        <v>32</v>
      </c>
      <c r="BK142" s="41" t="s">
        <v>728</v>
      </c>
      <c r="BL142" s="41" t="str">
        <f t="shared" si="72"/>
        <v>KVSC-32Сталь 45 с покрытием твёрдым хромом</v>
      </c>
      <c r="BM142" s="36" t="e">
        <f>VLOOKUP(BH142,#REF!,40,FALSE)</f>
        <v>#REF!</v>
      </c>
      <c r="BN142" s="36"/>
      <c r="BO142" s="36"/>
    </row>
    <row r="143" spans="2:67">
      <c r="B143" s="36"/>
      <c r="D143" s="36"/>
      <c r="E143" s="36"/>
      <c r="G143" s="36"/>
      <c r="H143" s="36"/>
      <c r="I143" s="36"/>
      <c r="J143" s="36"/>
      <c r="K143" s="36"/>
      <c r="L143" s="36"/>
      <c r="M143" s="36"/>
      <c r="N143" s="36" t="e">
        <f>SUMIF(#REF!,K143,#REF!)</f>
        <v>#REF!</v>
      </c>
      <c r="O143" s="36">
        <f t="shared" si="69"/>
        <v>0</v>
      </c>
      <c r="P143" s="36">
        <f>COUNTIF($T$1:T143,T143)</f>
        <v>9</v>
      </c>
      <c r="Q143" s="36" t="str">
        <f t="shared" si="70"/>
        <v>9-KVNG-80</v>
      </c>
      <c r="R143" s="36" t="s">
        <v>18</v>
      </c>
      <c r="S143" s="36">
        <v>80</v>
      </c>
      <c r="T143" s="36" t="str">
        <f t="shared" si="73"/>
        <v>KVNG-80</v>
      </c>
      <c r="U143" s="36">
        <v>250</v>
      </c>
      <c r="V143" s="36" t="str">
        <f t="shared" si="68"/>
        <v>250,</v>
      </c>
      <c r="W143" s="36"/>
      <c r="X143" s="36"/>
      <c r="Y143" s="36"/>
      <c r="Z143" s="36" t="str">
        <f t="shared" si="59"/>
        <v>-</v>
      </c>
      <c r="AA143" s="36"/>
      <c r="AB143" s="36"/>
      <c r="AC143" s="36"/>
      <c r="AD143" s="36"/>
      <c r="AE143" s="36"/>
      <c r="AF143" s="36">
        <f>COUNTIFS(AG$2:AG143,AG143)</f>
        <v>1</v>
      </c>
      <c r="AG143" s="36" t="str">
        <f t="shared" si="71"/>
        <v>KVTDN-20</v>
      </c>
      <c r="AH143" s="36" t="s">
        <v>20</v>
      </c>
      <c r="AI143" s="36">
        <v>20</v>
      </c>
      <c r="AJ143" s="37" t="s">
        <v>16</v>
      </c>
      <c r="AK143" s="36" t="str">
        <f t="shared" si="61"/>
        <v>KVTDN-20Внутренняя</v>
      </c>
      <c r="AL143" s="36" t="e">
        <f>VLOOKUP(AG143,#REF!,40,FALSE)</f>
        <v>#REF!</v>
      </c>
      <c r="AM143" s="36"/>
      <c r="AN143" s="36"/>
      <c r="AO143" s="36"/>
      <c r="AP143" s="36"/>
      <c r="AQ143" s="36"/>
      <c r="AR143" s="36"/>
      <c r="AS143" s="36"/>
      <c r="AT143" s="36"/>
      <c r="AU143" s="36"/>
      <c r="AV143" s="36"/>
      <c r="AW143" s="36"/>
      <c r="AX143" s="36"/>
      <c r="AY143" s="36"/>
      <c r="AZ143" s="36"/>
      <c r="BA143" s="36"/>
      <c r="BB143" s="36"/>
      <c r="BC143" s="36"/>
      <c r="BD143" s="36"/>
      <c r="BE143" s="36"/>
      <c r="BF143" s="36"/>
      <c r="BG143" s="36">
        <f>COUNTIFS(BH$2:BH143,BH143,BH$2:BH143,BH143)</f>
        <v>2</v>
      </c>
      <c r="BH143" s="36" t="str">
        <f t="shared" si="67"/>
        <v>KVSC-32</v>
      </c>
      <c r="BI143" s="36" t="s">
        <v>19</v>
      </c>
      <c r="BJ143" s="36">
        <v>32</v>
      </c>
      <c r="BK143" s="41" t="s">
        <v>729</v>
      </c>
      <c r="BL143" s="41" t="str">
        <f t="shared" si="72"/>
        <v>KVSC-32Сталь нержавеющая AISI 304 с покрытием твёрдым хромом</v>
      </c>
      <c r="BM143" s="36" t="e">
        <f>VLOOKUP(BH143,#REF!,40,FALSE)</f>
        <v>#REF!</v>
      </c>
      <c r="BN143" s="36"/>
      <c r="BO143" s="36"/>
    </row>
    <row r="144" spans="2:67">
      <c r="B144" s="36"/>
      <c r="D144" s="36"/>
      <c r="E144" s="36"/>
      <c r="G144" s="36"/>
      <c r="H144" s="36"/>
      <c r="I144" s="36"/>
      <c r="J144" s="36"/>
      <c r="K144" s="36"/>
      <c r="L144" s="36"/>
      <c r="M144" s="36"/>
      <c r="N144" s="36" t="e">
        <f>SUMIF(#REF!,K144,#REF!)</f>
        <v>#REF!</v>
      </c>
      <c r="O144" s="36">
        <f t="shared" si="69"/>
        <v>0</v>
      </c>
      <c r="P144" s="36">
        <f>COUNTIF($T$1:T144,T144)</f>
        <v>10</v>
      </c>
      <c r="Q144" s="36" t="str">
        <f t="shared" si="70"/>
        <v>10-KVNG-80</v>
      </c>
      <c r="R144" s="36" t="s">
        <v>18</v>
      </c>
      <c r="S144" s="36">
        <v>80</v>
      </c>
      <c r="T144" s="36" t="str">
        <f t="shared" si="73"/>
        <v>KVNG-80</v>
      </c>
      <c r="U144" s="36">
        <v>300</v>
      </c>
      <c r="V144" s="36" t="str">
        <f t="shared" si="68"/>
        <v>300,</v>
      </c>
      <c r="W144" s="36"/>
      <c r="X144" s="36"/>
      <c r="Y144" s="36"/>
      <c r="Z144" s="36" t="str">
        <f t="shared" si="59"/>
        <v>-</v>
      </c>
      <c r="AA144" s="36"/>
      <c r="AB144" s="36"/>
      <c r="AC144" s="36"/>
      <c r="AD144" s="36"/>
      <c r="AE144" s="36"/>
      <c r="AF144" s="36">
        <f>COUNTIFS(AG$2:AG144,AG144)</f>
        <v>1</v>
      </c>
      <c r="AG144" s="36" t="str">
        <f t="shared" si="71"/>
        <v>KVTDN-25</v>
      </c>
      <c r="AH144" s="36" t="s">
        <v>20</v>
      </c>
      <c r="AI144" s="36">
        <v>25</v>
      </c>
      <c r="AJ144" s="37" t="s">
        <v>16</v>
      </c>
      <c r="AK144" s="36" t="str">
        <f t="shared" si="61"/>
        <v>KVTDN-25Внутренняя</v>
      </c>
      <c r="AL144" s="36" t="e">
        <f>VLOOKUP(AG144,#REF!,40,FALSE)</f>
        <v>#REF!</v>
      </c>
      <c r="AM144" s="36"/>
      <c r="AN144" s="36"/>
      <c r="AO144" s="36"/>
      <c r="AP144" s="36"/>
      <c r="AQ144" s="36"/>
      <c r="AR144" s="36"/>
      <c r="AS144" s="36"/>
      <c r="AT144" s="36"/>
      <c r="AU144" s="36"/>
      <c r="AV144" s="36"/>
      <c r="AW144" s="36"/>
      <c r="AX144" s="36"/>
      <c r="AY144" s="36"/>
      <c r="AZ144" s="36"/>
      <c r="BA144" s="36"/>
      <c r="BB144" s="36"/>
      <c r="BC144" s="36"/>
      <c r="BD144" s="36"/>
      <c r="BE144" s="36"/>
      <c r="BF144" s="36"/>
      <c r="BG144" s="36">
        <f>COUNTIFS(BH$2:BH144,BH144,BH$2:BH144,BH144)</f>
        <v>1</v>
      </c>
      <c r="BH144" s="36" t="str">
        <f t="shared" si="67"/>
        <v>KVSC-40</v>
      </c>
      <c r="BI144" s="36" t="s">
        <v>19</v>
      </c>
      <c r="BJ144" s="36">
        <v>40</v>
      </c>
      <c r="BK144" s="41" t="s">
        <v>728</v>
      </c>
      <c r="BL144" s="41" t="str">
        <f t="shared" si="72"/>
        <v>KVSC-40Сталь 45 с покрытием твёрдым хромом</v>
      </c>
      <c r="BM144" s="36" t="e">
        <f>VLOOKUP(BH144,#REF!,40,FALSE)</f>
        <v>#REF!</v>
      </c>
      <c r="BN144" s="36"/>
      <c r="BO144" s="36"/>
    </row>
    <row r="145" spans="2:67">
      <c r="B145" s="36"/>
      <c r="D145" s="36"/>
      <c r="E145" s="36"/>
      <c r="G145" s="36"/>
      <c r="H145" s="36"/>
      <c r="I145" s="36"/>
      <c r="J145" s="36"/>
      <c r="K145" s="36"/>
      <c r="L145" s="36"/>
      <c r="M145" s="36"/>
      <c r="N145" s="36" t="e">
        <f>SUMIF(#REF!,K145,#REF!)</f>
        <v>#REF!</v>
      </c>
      <c r="O145" s="36">
        <f t="shared" si="69"/>
        <v>0</v>
      </c>
      <c r="P145" s="36">
        <f>COUNTIF($T$1:T145,T145)</f>
        <v>11</v>
      </c>
      <c r="Q145" s="36" t="str">
        <f t="shared" si="70"/>
        <v>11-KVNG-80</v>
      </c>
      <c r="R145" s="36" t="s">
        <v>18</v>
      </c>
      <c r="S145" s="36">
        <v>80</v>
      </c>
      <c r="T145" s="36" t="str">
        <f t="shared" si="73"/>
        <v>KVNG-80</v>
      </c>
      <c r="U145" s="36">
        <v>320</v>
      </c>
      <c r="V145" s="36" t="str">
        <f t="shared" si="68"/>
        <v>320,</v>
      </c>
      <c r="W145" s="36"/>
      <c r="X145" s="36"/>
      <c r="Y145" s="36"/>
      <c r="Z145" s="36" t="str">
        <f t="shared" si="59"/>
        <v>-</v>
      </c>
      <c r="AA145" s="36"/>
      <c r="AB145" s="36"/>
      <c r="AC145" s="36"/>
      <c r="AD145" s="36"/>
      <c r="AE145" s="36"/>
      <c r="AF145" s="36">
        <f>COUNTIFS(AG$2:AG145,AG145)</f>
        <v>1</v>
      </c>
      <c r="AG145" s="36" t="str">
        <f t="shared" si="71"/>
        <v>KVTDN-32</v>
      </c>
      <c r="AH145" s="36" t="s">
        <v>20</v>
      </c>
      <c r="AI145" s="36">
        <v>32</v>
      </c>
      <c r="AJ145" s="37" t="s">
        <v>16</v>
      </c>
      <c r="AK145" s="36" t="str">
        <f t="shared" si="61"/>
        <v>KVTDN-32Внутренняя</v>
      </c>
      <c r="AL145" s="36" t="e">
        <f>VLOOKUP(AG145,#REF!,40,FALSE)</f>
        <v>#REF!</v>
      </c>
      <c r="AM145" s="36"/>
      <c r="AN145" s="36"/>
      <c r="AO145" s="36"/>
      <c r="AP145" s="36"/>
      <c r="AQ145" s="36"/>
      <c r="AR145" s="36"/>
      <c r="AS145" s="36"/>
      <c r="AT145" s="36"/>
      <c r="AU145" s="36"/>
      <c r="AV145" s="36"/>
      <c r="AW145" s="36"/>
      <c r="AX145" s="36"/>
      <c r="AY145" s="36"/>
      <c r="AZ145" s="36"/>
      <c r="BA145" s="36"/>
      <c r="BB145" s="36"/>
      <c r="BC145" s="36"/>
      <c r="BD145" s="36"/>
      <c r="BE145" s="36"/>
      <c r="BF145" s="36"/>
      <c r="BG145" s="36">
        <f>COUNTIFS(BH$2:BH145,BH145,BH$2:BH145,BH145)</f>
        <v>2</v>
      </c>
      <c r="BH145" s="36" t="str">
        <f t="shared" si="67"/>
        <v>KVSC-40</v>
      </c>
      <c r="BI145" s="36" t="s">
        <v>19</v>
      </c>
      <c r="BJ145" s="36">
        <v>40</v>
      </c>
      <c r="BK145" s="41" t="s">
        <v>729</v>
      </c>
      <c r="BL145" s="41" t="str">
        <f t="shared" si="72"/>
        <v>KVSC-40Сталь нержавеющая AISI 304 с покрытием твёрдым хромом</v>
      </c>
      <c r="BM145" s="36" t="e">
        <f>VLOOKUP(BH145,#REF!,40,FALSE)</f>
        <v>#REF!</v>
      </c>
      <c r="BN145" s="36"/>
      <c r="BO145" s="36"/>
    </row>
    <row r="146" spans="2:67">
      <c r="B146" s="36"/>
      <c r="D146" s="36"/>
      <c r="E146" s="36"/>
      <c r="G146" s="36"/>
      <c r="H146" s="36"/>
      <c r="I146" s="36"/>
      <c r="J146" s="36"/>
      <c r="K146" s="36"/>
      <c r="L146" s="36"/>
      <c r="M146" s="36"/>
      <c r="N146" s="36" t="e">
        <f>SUMIF(#REF!,K146,#REF!)</f>
        <v>#REF!</v>
      </c>
      <c r="O146" s="36">
        <f t="shared" si="69"/>
        <v>0</v>
      </c>
      <c r="P146" s="36">
        <f>COUNTIF($T$1:T146,T146)</f>
        <v>12</v>
      </c>
      <c r="Q146" s="36" t="str">
        <f t="shared" si="70"/>
        <v>12-KVNG-80</v>
      </c>
      <c r="R146" s="36" t="s">
        <v>18</v>
      </c>
      <c r="S146" s="36">
        <v>80</v>
      </c>
      <c r="T146" s="36" t="str">
        <f t="shared" si="73"/>
        <v>KVNG-80</v>
      </c>
      <c r="U146" s="36">
        <v>400</v>
      </c>
      <c r="V146" s="36" t="str">
        <f t="shared" si="68"/>
        <v>400,</v>
      </c>
      <c r="W146" s="36"/>
      <c r="X146" s="36"/>
      <c r="Y146" s="36"/>
      <c r="Z146" s="36" t="str">
        <f t="shared" si="59"/>
        <v>-</v>
      </c>
      <c r="AA146" s="36"/>
      <c r="AB146" s="36"/>
      <c r="AC146" s="36"/>
      <c r="AD146" s="36"/>
      <c r="AE146" s="36"/>
      <c r="AF146" s="36">
        <f>COUNTIFS(AG$2:AG146,AG146)</f>
        <v>1</v>
      </c>
      <c r="AG146" s="36" t="str">
        <f t="shared" si="71"/>
        <v>KVTDN-40</v>
      </c>
      <c r="AH146" s="36" t="s">
        <v>20</v>
      </c>
      <c r="AI146" s="36">
        <v>40</v>
      </c>
      <c r="AJ146" s="37" t="s">
        <v>16</v>
      </c>
      <c r="AK146" s="36" t="str">
        <f t="shared" si="61"/>
        <v>KVTDN-40Внутренняя</v>
      </c>
      <c r="AL146" s="36" t="e">
        <f>VLOOKUP(AG146,#REF!,40,FALSE)</f>
        <v>#REF!</v>
      </c>
      <c r="AM146" s="36"/>
      <c r="AN146" s="36"/>
      <c r="AO146" s="36"/>
      <c r="AP146" s="36"/>
      <c r="AQ146" s="36"/>
      <c r="AR146" s="36"/>
      <c r="AS146" s="36"/>
      <c r="AT146" s="36"/>
      <c r="AU146" s="36"/>
      <c r="AV146" s="36"/>
      <c r="AW146" s="36"/>
      <c r="AX146" s="36"/>
      <c r="AY146" s="36"/>
      <c r="AZ146" s="36"/>
      <c r="BA146" s="36"/>
      <c r="BB146" s="36"/>
      <c r="BC146" s="36"/>
      <c r="BD146" s="36"/>
      <c r="BE146" s="36"/>
      <c r="BF146" s="36"/>
      <c r="BG146" s="36">
        <f>COUNTIFS(BH$2:BH146,BH146,BH$2:BH146,BH146)</f>
        <v>1</v>
      </c>
      <c r="BH146" s="36" t="str">
        <f t="shared" si="67"/>
        <v>KVSC-50</v>
      </c>
      <c r="BI146" s="36" t="s">
        <v>19</v>
      </c>
      <c r="BJ146" s="36">
        <v>50</v>
      </c>
      <c r="BK146" s="41" t="s">
        <v>728</v>
      </c>
      <c r="BL146" s="41" t="str">
        <f t="shared" si="72"/>
        <v>KVSC-50Сталь 45 с покрытием твёрдым хромом</v>
      </c>
      <c r="BM146" s="36" t="e">
        <f>VLOOKUP(BH146,#REF!,40,FALSE)</f>
        <v>#REF!</v>
      </c>
      <c r="BN146" s="36"/>
      <c r="BO146" s="36"/>
    </row>
    <row r="147" spans="2:67">
      <c r="B147" s="36"/>
      <c r="D147" s="36"/>
      <c r="E147" s="36"/>
      <c r="G147" s="36"/>
      <c r="H147" s="36"/>
      <c r="I147" s="36"/>
      <c r="J147" s="36"/>
      <c r="K147" s="36"/>
      <c r="L147" s="36"/>
      <c r="M147" s="36"/>
      <c r="N147" s="36" t="e">
        <f>SUMIF(#REF!,K147,#REF!)</f>
        <v>#REF!</v>
      </c>
      <c r="O147" s="36">
        <f t="shared" si="69"/>
        <v>0</v>
      </c>
      <c r="P147" s="36">
        <f>COUNTIF($T$1:T147,T147)</f>
        <v>13</v>
      </c>
      <c r="Q147" s="36" t="str">
        <f t="shared" si="70"/>
        <v>13-KVNG-80</v>
      </c>
      <c r="R147" s="36" t="s">
        <v>18</v>
      </c>
      <c r="S147" s="36">
        <v>80</v>
      </c>
      <c r="T147" s="36" t="str">
        <f t="shared" si="73"/>
        <v>KVNG-80</v>
      </c>
      <c r="U147" s="36">
        <v>500</v>
      </c>
      <c r="V147" s="36" t="str">
        <f t="shared" si="68"/>
        <v>500,</v>
      </c>
      <c r="W147" s="36"/>
      <c r="X147" s="36"/>
      <c r="Y147" s="36"/>
      <c r="Z147" s="36" t="str">
        <f t="shared" si="59"/>
        <v>-</v>
      </c>
      <c r="AA147" s="36"/>
      <c r="AB147" s="36"/>
      <c r="AC147" s="36"/>
      <c r="AD147" s="36"/>
      <c r="AE147" s="36"/>
      <c r="AF147" s="36">
        <f>COUNTIFS(AG$2:AG147,AG147)</f>
        <v>1</v>
      </c>
      <c r="AG147" s="36" t="str">
        <f t="shared" si="71"/>
        <v>KVTDN-50</v>
      </c>
      <c r="AH147" s="36" t="s">
        <v>20</v>
      </c>
      <c r="AI147" s="36">
        <v>50</v>
      </c>
      <c r="AJ147" s="37" t="s">
        <v>16</v>
      </c>
      <c r="AK147" s="36" t="str">
        <f t="shared" si="61"/>
        <v>KVTDN-50Внутренняя</v>
      </c>
      <c r="AL147" s="36" t="e">
        <f>VLOOKUP(AG147,#REF!,40,FALSE)</f>
        <v>#REF!</v>
      </c>
      <c r="AM147" s="36"/>
      <c r="AN147" s="36"/>
      <c r="AO147" s="36"/>
      <c r="AP147" s="36"/>
      <c r="AQ147" s="36"/>
      <c r="AR147" s="36"/>
      <c r="AS147" s="36"/>
      <c r="AT147" s="36"/>
      <c r="AU147" s="36"/>
      <c r="AV147" s="36"/>
      <c r="AW147" s="36"/>
      <c r="AX147" s="36"/>
      <c r="AY147" s="36"/>
      <c r="AZ147" s="36"/>
      <c r="BA147" s="36"/>
      <c r="BB147" s="36"/>
      <c r="BC147" s="36"/>
      <c r="BD147" s="36"/>
      <c r="BE147" s="36"/>
      <c r="BF147" s="36"/>
      <c r="BG147" s="36">
        <f>COUNTIFS(BH$2:BH147,BH147,BH$2:BH147,BH147)</f>
        <v>2</v>
      </c>
      <c r="BH147" s="36" t="str">
        <f t="shared" si="67"/>
        <v>KVSC-50</v>
      </c>
      <c r="BI147" s="36" t="s">
        <v>19</v>
      </c>
      <c r="BJ147" s="36">
        <v>50</v>
      </c>
      <c r="BK147" s="41" t="s">
        <v>729</v>
      </c>
      <c r="BL147" s="41" t="str">
        <f t="shared" si="72"/>
        <v>KVSC-50Сталь нержавеющая AISI 304 с покрытием твёрдым хромом</v>
      </c>
      <c r="BM147" s="36" t="e">
        <f>VLOOKUP(BH147,#REF!,40,FALSE)</f>
        <v>#REF!</v>
      </c>
      <c r="BN147" s="36"/>
      <c r="BO147" s="36"/>
    </row>
    <row r="148" spans="2:67">
      <c r="B148" s="36"/>
      <c r="D148" s="36"/>
      <c r="E148" s="36"/>
      <c r="G148" s="36"/>
      <c r="H148" s="36"/>
      <c r="I148" s="36"/>
      <c r="J148" s="36"/>
      <c r="K148" s="36"/>
      <c r="L148" s="36"/>
      <c r="M148" s="36"/>
      <c r="N148" s="36" t="e">
        <f>SUMIF(#REF!,K148,#REF!)</f>
        <v>#REF!</v>
      </c>
      <c r="O148" s="36">
        <f t="shared" si="69"/>
        <v>0</v>
      </c>
      <c r="P148" s="36">
        <f>COUNTIF($T$1:T148,T148)</f>
        <v>14</v>
      </c>
      <c r="Q148" s="36" t="str">
        <f t="shared" si="70"/>
        <v>14-KVNG-80</v>
      </c>
      <c r="R148" s="36" t="s">
        <v>18</v>
      </c>
      <c r="S148" s="36">
        <v>80</v>
      </c>
      <c r="T148" s="36" t="str">
        <f t="shared" si="73"/>
        <v>KVNG-80</v>
      </c>
      <c r="U148" s="36">
        <v>600</v>
      </c>
      <c r="V148" s="36" t="str">
        <f t="shared" si="68"/>
        <v>600,</v>
      </c>
      <c r="W148" s="36"/>
      <c r="X148" s="36"/>
      <c r="Y148" s="36"/>
      <c r="Z148" s="36" t="str">
        <f t="shared" si="59"/>
        <v>-</v>
      </c>
      <c r="AA148" s="36"/>
      <c r="AB148" s="36"/>
      <c r="AC148" s="36"/>
      <c r="AD148" s="36"/>
      <c r="AE148" s="36"/>
      <c r="AF148" s="36">
        <f>COUNTIFS(AG$2:AG148,AG148)</f>
        <v>1</v>
      </c>
      <c r="AG148" s="36" t="str">
        <f t="shared" si="71"/>
        <v>KVTDN-63</v>
      </c>
      <c r="AH148" s="36" t="s">
        <v>20</v>
      </c>
      <c r="AI148" s="36">
        <v>63</v>
      </c>
      <c r="AJ148" s="37" t="s">
        <v>16</v>
      </c>
      <c r="AK148" s="36" t="str">
        <f t="shared" si="61"/>
        <v>KVTDN-63Внутренняя</v>
      </c>
      <c r="AL148" s="36" t="e">
        <f>VLOOKUP(AG148,#REF!,40,FALSE)</f>
        <v>#REF!</v>
      </c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>
        <f>COUNTIFS(BH$2:BH148,BH148,BH$2:BH148,BH148)</f>
        <v>1</v>
      </c>
      <c r="BH148" s="36" t="str">
        <f t="shared" si="67"/>
        <v>KVSC-63</v>
      </c>
      <c r="BI148" s="36" t="s">
        <v>19</v>
      </c>
      <c r="BJ148" s="36">
        <v>63</v>
      </c>
      <c r="BK148" s="41" t="s">
        <v>728</v>
      </c>
      <c r="BL148" s="41" t="str">
        <f t="shared" si="72"/>
        <v>KVSC-63Сталь 45 с покрытием твёрдым хромом</v>
      </c>
      <c r="BM148" s="36" t="e">
        <f>VLOOKUP(BH148,#REF!,40,FALSE)</f>
        <v>#REF!</v>
      </c>
      <c r="BN148" s="36"/>
      <c r="BO148" s="36"/>
    </row>
    <row r="149" spans="2:67">
      <c r="B149" s="36"/>
      <c r="D149" s="36"/>
      <c r="E149" s="36"/>
      <c r="G149" s="36"/>
      <c r="H149" s="36"/>
      <c r="I149" s="36"/>
      <c r="J149" s="36"/>
      <c r="K149" s="36"/>
      <c r="L149" s="36"/>
      <c r="M149" s="36"/>
      <c r="N149" s="36" t="e">
        <f>SUMIF(#REF!,K149,#REF!)</f>
        <v>#REF!</v>
      </c>
      <c r="O149" s="36">
        <f t="shared" si="69"/>
        <v>0</v>
      </c>
      <c r="P149" s="36">
        <f>COUNTIF($T$1:T149,T149)</f>
        <v>15</v>
      </c>
      <c r="Q149" s="36" t="str">
        <f t="shared" si="70"/>
        <v>15-KVNG-80</v>
      </c>
      <c r="R149" s="36" t="s">
        <v>18</v>
      </c>
      <c r="S149" s="36">
        <v>80</v>
      </c>
      <c r="T149" s="36" t="str">
        <f t="shared" si="73"/>
        <v>KVNG-80</v>
      </c>
      <c r="U149" s="36">
        <v>700</v>
      </c>
      <c r="V149" s="36" t="str">
        <f t="shared" si="68"/>
        <v>700,</v>
      </c>
      <c r="W149" s="36"/>
      <c r="X149" s="36"/>
      <c r="Y149" s="36"/>
      <c r="Z149" s="36" t="str">
        <f t="shared" si="59"/>
        <v>-</v>
      </c>
      <c r="AA149" s="36"/>
      <c r="AB149" s="36"/>
      <c r="AC149" s="36"/>
      <c r="AD149" s="36"/>
      <c r="AE149" s="36"/>
      <c r="AF149" s="36">
        <f>COUNTIFS(AG$2:AG149,AG149)</f>
        <v>1</v>
      </c>
      <c r="AG149" s="36" t="str">
        <f t="shared" si="71"/>
        <v>KVTDN-80</v>
      </c>
      <c r="AH149" s="36" t="s">
        <v>20</v>
      </c>
      <c r="AI149" s="36">
        <v>80</v>
      </c>
      <c r="AJ149" s="37" t="s">
        <v>16</v>
      </c>
      <c r="AK149" s="36" t="str">
        <f t="shared" si="61"/>
        <v>KVTDN-80Внутренняя</v>
      </c>
      <c r="AL149" s="36" t="e">
        <f>VLOOKUP(AG149,#REF!,40,FALSE)</f>
        <v>#REF!</v>
      </c>
      <c r="AM149" s="36"/>
      <c r="AN149" s="36"/>
      <c r="AO149" s="36"/>
      <c r="AP149" s="36"/>
      <c r="AQ149" s="36"/>
      <c r="AR149" s="36"/>
      <c r="AS149" s="36"/>
      <c r="AT149" s="36"/>
      <c r="AU149" s="36"/>
      <c r="AV149" s="36"/>
      <c r="AW149" s="36"/>
      <c r="AX149" s="36"/>
      <c r="AY149" s="36"/>
      <c r="AZ149" s="36"/>
      <c r="BA149" s="36"/>
      <c r="BB149" s="36"/>
      <c r="BC149" s="36"/>
      <c r="BD149" s="36"/>
      <c r="BE149" s="36"/>
      <c r="BF149" s="36"/>
      <c r="BG149" s="36">
        <f>COUNTIFS(BH$2:BH149,BH149,BH$2:BH149,BH149)</f>
        <v>2</v>
      </c>
      <c r="BH149" s="36" t="str">
        <f t="shared" si="67"/>
        <v>KVSC-63</v>
      </c>
      <c r="BI149" s="36" t="s">
        <v>19</v>
      </c>
      <c r="BJ149" s="36">
        <v>63</v>
      </c>
      <c r="BK149" s="41" t="s">
        <v>729</v>
      </c>
      <c r="BL149" s="41" t="str">
        <f t="shared" si="72"/>
        <v>KVSC-63Сталь нержавеющая AISI 304 с покрытием твёрдым хромом</v>
      </c>
      <c r="BM149" s="36" t="e">
        <f>VLOOKUP(BH149,#REF!,40,FALSE)</f>
        <v>#REF!</v>
      </c>
      <c r="BN149" s="36"/>
      <c r="BO149" s="36"/>
    </row>
    <row r="150" spans="2:67">
      <c r="B150" s="36"/>
      <c r="D150" s="36"/>
      <c r="E150" s="36"/>
      <c r="G150" s="36"/>
      <c r="H150" s="36"/>
      <c r="I150" s="36"/>
      <c r="J150" s="36"/>
      <c r="K150" s="36"/>
      <c r="L150" s="36"/>
      <c r="M150" s="36"/>
      <c r="N150" s="36" t="e">
        <f>SUMIF(#REF!,K150,#REF!)</f>
        <v>#REF!</v>
      </c>
      <c r="O150" s="36">
        <f t="shared" si="69"/>
        <v>0</v>
      </c>
      <c r="P150" s="36">
        <f>COUNTIF($T$1:T150,T150)</f>
        <v>16</v>
      </c>
      <c r="Q150" s="36" t="str">
        <f t="shared" si="70"/>
        <v>16-KVNG-80</v>
      </c>
      <c r="R150" s="36" t="s">
        <v>18</v>
      </c>
      <c r="S150" s="36">
        <v>80</v>
      </c>
      <c r="T150" s="36" t="str">
        <f t="shared" si="73"/>
        <v>KVNG-80</v>
      </c>
      <c r="U150" s="36">
        <v>800</v>
      </c>
      <c r="V150" s="36" t="str">
        <f t="shared" si="68"/>
        <v>800,</v>
      </c>
      <c r="W150" s="36"/>
      <c r="X150" s="36"/>
      <c r="Y150" s="36"/>
      <c r="Z150" s="36" t="str">
        <f t="shared" si="59"/>
        <v>-</v>
      </c>
      <c r="AA150" s="36"/>
      <c r="AB150" s="36"/>
      <c r="AC150" s="36"/>
      <c r="AD150" s="36"/>
      <c r="AE150" s="36"/>
      <c r="AF150" s="36">
        <f>COUNTIFS(AG$2:AG150,AG150)</f>
        <v>1</v>
      </c>
      <c r="AG150" s="36" t="str">
        <f t="shared" si="71"/>
        <v>KVTDN-100</v>
      </c>
      <c r="AH150" s="36" t="s">
        <v>20</v>
      </c>
      <c r="AI150" s="36">
        <v>100</v>
      </c>
      <c r="AJ150" s="37" t="s">
        <v>16</v>
      </c>
      <c r="AK150" s="36" t="str">
        <f t="shared" si="61"/>
        <v>KVTDN-100Внутренняя</v>
      </c>
      <c r="AL150" s="36" t="e">
        <f>VLOOKUP(AG150,#REF!,40,FALSE)</f>
        <v>#REF!</v>
      </c>
      <c r="AM150" s="36"/>
      <c r="AN150" s="36"/>
      <c r="AO150" s="36"/>
      <c r="AP150" s="36"/>
      <c r="AQ150" s="36"/>
      <c r="AR150" s="36"/>
      <c r="AS150" s="36"/>
      <c r="AT150" s="36"/>
      <c r="AU150" s="36"/>
      <c r="AV150" s="36"/>
      <c r="AW150" s="36"/>
      <c r="AX150" s="36"/>
      <c r="AY150" s="36"/>
      <c r="AZ150" s="36"/>
      <c r="BA150" s="36"/>
      <c r="BB150" s="36"/>
      <c r="BC150" s="36"/>
      <c r="BD150" s="36"/>
      <c r="BE150" s="36"/>
      <c r="BF150" s="36"/>
      <c r="BG150" s="36">
        <f>COUNTIFS(BH$2:BH150,BH150,BH$2:BH150,BH150)</f>
        <v>1</v>
      </c>
      <c r="BH150" s="36" t="str">
        <f t="shared" si="67"/>
        <v>KVSC-80</v>
      </c>
      <c r="BI150" s="36" t="s">
        <v>19</v>
      </c>
      <c r="BJ150" s="36">
        <v>80</v>
      </c>
      <c r="BK150" s="41" t="s">
        <v>728</v>
      </c>
      <c r="BL150" s="41" t="str">
        <f t="shared" si="72"/>
        <v>KVSC-80Сталь 45 с покрытием твёрдым хромом</v>
      </c>
      <c r="BM150" s="36" t="e">
        <f>VLOOKUP(BH150,#REF!,40,FALSE)</f>
        <v>#REF!</v>
      </c>
      <c r="BN150" s="36"/>
      <c r="BO150" s="36"/>
    </row>
    <row r="151" spans="2:67">
      <c r="B151" s="36"/>
      <c r="D151" s="36"/>
      <c r="E151" s="36"/>
      <c r="G151" s="36"/>
      <c r="H151" s="36"/>
      <c r="I151" s="36"/>
      <c r="J151" s="36"/>
      <c r="K151" s="36"/>
      <c r="L151" s="36"/>
      <c r="M151" s="36"/>
      <c r="N151" s="36" t="e">
        <f>SUMIF(#REF!,K151,#REF!)</f>
        <v>#REF!</v>
      </c>
      <c r="O151" s="36">
        <f t="shared" si="69"/>
        <v>0</v>
      </c>
      <c r="P151" s="36">
        <f>COUNTIF($T$1:T151,T151)</f>
        <v>17</v>
      </c>
      <c r="Q151" s="36" t="str">
        <f t="shared" si="70"/>
        <v>17-KVNG-80</v>
      </c>
      <c r="R151" s="36" t="s">
        <v>18</v>
      </c>
      <c r="S151" s="36">
        <v>80</v>
      </c>
      <c r="T151" s="36" t="str">
        <f t="shared" si="73"/>
        <v>KVNG-80</v>
      </c>
      <c r="U151" s="36">
        <v>1000</v>
      </c>
      <c r="V151" s="36" t="str">
        <f t="shared" si="68"/>
        <v>1000,</v>
      </c>
      <c r="W151" s="36"/>
      <c r="X151" s="36"/>
      <c r="Y151" s="36"/>
      <c r="Z151" s="36" t="str">
        <f t="shared" si="59"/>
        <v>-</v>
      </c>
      <c r="AA151" s="36"/>
      <c r="AB151" s="36"/>
      <c r="AC151" s="36"/>
      <c r="AD151" s="36"/>
      <c r="AE151" s="36"/>
      <c r="AF151" s="36">
        <f>COUNTIFS(AG$2:AG151,AG151)</f>
        <v>1</v>
      </c>
      <c r="AG151" s="36" t="str">
        <f t="shared" si="71"/>
        <v>KVVU-16</v>
      </c>
      <c r="AH151" s="36" t="s">
        <v>58</v>
      </c>
      <c r="AI151" s="36">
        <v>16</v>
      </c>
      <c r="AJ151" s="37" t="s">
        <v>16</v>
      </c>
      <c r="AK151" s="36" t="str">
        <f t="shared" si="61"/>
        <v>KVVU-16Внутренняя</v>
      </c>
      <c r="AL151" s="36" t="e">
        <f>VLOOKUP(AG151,#REF!,40,FALSE)</f>
        <v>#REF!</v>
      </c>
      <c r="AM151" s="36"/>
      <c r="AN151" s="36"/>
      <c r="AO151" s="36"/>
      <c r="AP151" s="36"/>
      <c r="AQ151" s="36"/>
      <c r="AR151" s="36"/>
      <c r="AS151" s="36"/>
      <c r="AT151" s="36"/>
      <c r="AU151" s="36"/>
      <c r="AV151" s="36"/>
      <c r="AW151" s="36"/>
      <c r="AX151" s="36"/>
      <c r="AY151" s="36"/>
      <c r="AZ151" s="36"/>
      <c r="BA151" s="36"/>
      <c r="BB151" s="36"/>
      <c r="BC151" s="36"/>
      <c r="BD151" s="36"/>
      <c r="BE151" s="36"/>
      <c r="BF151" s="36"/>
      <c r="BG151" s="36">
        <f>COUNTIFS(BH$2:BH151,BH151,BH$2:BH151,BH151)</f>
        <v>2</v>
      </c>
      <c r="BH151" s="36" t="str">
        <f t="shared" si="67"/>
        <v>KVSC-80</v>
      </c>
      <c r="BI151" s="36" t="s">
        <v>19</v>
      </c>
      <c r="BJ151" s="36">
        <v>80</v>
      </c>
      <c r="BK151" s="41" t="s">
        <v>729</v>
      </c>
      <c r="BL151" s="41" t="str">
        <f t="shared" si="72"/>
        <v>KVSC-80Сталь нержавеющая AISI 304 с покрытием твёрдым хромом</v>
      </c>
      <c r="BM151" s="36" t="e">
        <f>VLOOKUP(BH151,#REF!,40,FALSE)</f>
        <v>#REF!</v>
      </c>
      <c r="BN151" s="36"/>
      <c r="BO151" s="36"/>
    </row>
    <row r="152" spans="2:67">
      <c r="B152" s="36"/>
      <c r="D152" s="36"/>
      <c r="E152" s="36"/>
      <c r="G152" s="36"/>
      <c r="H152" s="36"/>
      <c r="I152" s="36"/>
      <c r="J152" s="36"/>
      <c r="K152" s="36"/>
      <c r="L152" s="36"/>
      <c r="M152" s="36"/>
      <c r="N152" s="36" t="e">
        <f>SUMIF(#REF!,K152,#REF!)</f>
        <v>#REF!</v>
      </c>
      <c r="O152" s="36">
        <f t="shared" si="69"/>
        <v>0</v>
      </c>
      <c r="P152" s="36">
        <f>COUNTIF($T$1:T152,T152)</f>
        <v>18</v>
      </c>
      <c r="Q152" s="36" t="str">
        <f t="shared" si="70"/>
        <v>18-KVNG-80</v>
      </c>
      <c r="R152" s="36" t="s">
        <v>18</v>
      </c>
      <c r="S152" s="36">
        <v>80</v>
      </c>
      <c r="T152" s="36" t="str">
        <f t="shared" si="73"/>
        <v>KVNG-80</v>
      </c>
      <c r="U152" s="36">
        <v>1250</v>
      </c>
      <c r="V152" s="36" t="str">
        <f t="shared" si="68"/>
        <v>1250</v>
      </c>
      <c r="W152" s="36"/>
      <c r="X152" s="36"/>
      <c r="Y152" s="36"/>
      <c r="Z152" s="36" t="str">
        <f t="shared" si="59"/>
        <v>-</v>
      </c>
      <c r="AA152" s="36"/>
      <c r="AB152" s="36"/>
      <c r="AC152" s="36"/>
      <c r="AD152" s="36"/>
      <c r="AE152" s="36"/>
      <c r="AF152" s="36">
        <f>COUNTIFS(AG$2:AG152,AG152)</f>
        <v>2</v>
      </c>
      <c r="AG152" s="36" t="str">
        <f t="shared" si="71"/>
        <v>KVVU-16</v>
      </c>
      <c r="AH152" s="36" t="s">
        <v>58</v>
      </c>
      <c r="AI152" s="36">
        <v>16</v>
      </c>
      <c r="AJ152" s="37" t="s">
        <v>10</v>
      </c>
      <c r="AK152" s="36" t="str">
        <f t="shared" si="61"/>
        <v>KVVU-16Наружная</v>
      </c>
      <c r="AL152" s="36" t="e">
        <f>VLOOKUP(AG152,#REF!,40,FALSE)</f>
        <v>#REF!</v>
      </c>
      <c r="AM152" s="36"/>
      <c r="AN152" s="36"/>
      <c r="AO152" s="36"/>
      <c r="AP152" s="36"/>
      <c r="AQ152" s="36"/>
      <c r="AR152" s="36"/>
      <c r="AS152" s="36"/>
      <c r="AT152" s="36"/>
      <c r="AU152" s="36"/>
      <c r="AV152" s="36"/>
      <c r="AW152" s="36"/>
      <c r="AX152" s="36"/>
      <c r="AY152" s="36"/>
      <c r="AZ152" s="36"/>
      <c r="BA152" s="36"/>
      <c r="BB152" s="36"/>
      <c r="BC152" s="36"/>
      <c r="BD152" s="36"/>
      <c r="BE152" s="36"/>
      <c r="BF152" s="36"/>
      <c r="BG152" s="36">
        <f>COUNTIFS(BH$2:BH152,BH152,BH$2:BH152,BH152)</f>
        <v>1</v>
      </c>
      <c r="BH152" s="36" t="str">
        <f t="shared" si="67"/>
        <v>KVSC-100</v>
      </c>
      <c r="BI152" s="36" t="s">
        <v>19</v>
      </c>
      <c r="BJ152" s="36">
        <v>100</v>
      </c>
      <c r="BK152" s="41" t="s">
        <v>728</v>
      </c>
      <c r="BL152" s="41" t="str">
        <f t="shared" si="72"/>
        <v>KVSC-100Сталь 45 с покрытием твёрдым хромом</v>
      </c>
      <c r="BM152" s="36" t="e">
        <f>VLOOKUP(BH152,#REF!,40,FALSE)</f>
        <v>#REF!</v>
      </c>
      <c r="BN152" s="36"/>
      <c r="BO152" s="36"/>
    </row>
    <row r="153" spans="2:67">
      <c r="B153" s="36"/>
      <c r="D153" s="36"/>
      <c r="E153" s="36"/>
      <c r="G153" s="36"/>
      <c r="H153" s="36"/>
      <c r="I153" s="36"/>
      <c r="J153" s="36"/>
      <c r="K153" s="36"/>
      <c r="L153" s="36"/>
      <c r="M153" s="36"/>
      <c r="N153" s="36" t="e">
        <f>SUMIF(#REF!,K153,#REF!)</f>
        <v>#REF!</v>
      </c>
      <c r="O153" s="36">
        <f t="shared" si="69"/>
        <v>0</v>
      </c>
      <c r="P153" s="36">
        <f>COUNTIF($T$1:T153,T153)</f>
        <v>1</v>
      </c>
      <c r="Q153" s="36" t="str">
        <f t="shared" si="70"/>
        <v>1-KVNG-100</v>
      </c>
      <c r="R153" s="36" t="s">
        <v>18</v>
      </c>
      <c r="S153" s="36">
        <v>100</v>
      </c>
      <c r="T153" s="36" t="str">
        <f>CONCATENATE(R153,IF(S153=0,"","-"),S153)</f>
        <v>KVNG-100</v>
      </c>
      <c r="U153" s="36">
        <v>25</v>
      </c>
      <c r="V153" s="36" t="str">
        <f t="shared" si="68"/>
        <v>25,</v>
      </c>
      <c r="W153" s="36"/>
      <c r="X153" s="36"/>
      <c r="Y153" s="36"/>
      <c r="Z153" s="36" t="str">
        <f t="shared" si="59"/>
        <v>-</v>
      </c>
      <c r="AA153" s="36"/>
      <c r="AB153" s="36"/>
      <c r="AC153" s="36"/>
      <c r="AD153" s="36"/>
      <c r="AE153" s="36"/>
      <c r="AF153" s="36">
        <f>COUNTIFS(AG$2:AG153,AG153)</f>
        <v>1</v>
      </c>
      <c r="AG153" s="36" t="str">
        <f t="shared" si="71"/>
        <v>KVVU-20</v>
      </c>
      <c r="AH153" s="36" t="s">
        <v>58</v>
      </c>
      <c r="AI153" s="36">
        <v>20</v>
      </c>
      <c r="AJ153" s="37" t="s">
        <v>16</v>
      </c>
      <c r="AK153" s="36" t="str">
        <f t="shared" si="61"/>
        <v>KVVU-20Внутренняя</v>
      </c>
      <c r="AL153" s="36" t="e">
        <f>VLOOKUP(AG153,#REF!,40,FALSE)</f>
        <v>#REF!</v>
      </c>
      <c r="AM153" s="36"/>
      <c r="AN153" s="36"/>
      <c r="AO153" s="36"/>
      <c r="AP153" s="36"/>
      <c r="AQ153" s="36"/>
      <c r="AR153" s="36"/>
      <c r="AS153" s="36"/>
      <c r="AT153" s="36"/>
      <c r="AU153" s="36"/>
      <c r="AV153" s="36"/>
      <c r="AW153" s="36"/>
      <c r="AX153" s="36"/>
      <c r="AY153" s="36"/>
      <c r="AZ153" s="36"/>
      <c r="BA153" s="36"/>
      <c r="BB153" s="36"/>
      <c r="BC153" s="36"/>
      <c r="BD153" s="36"/>
      <c r="BE153" s="36"/>
      <c r="BF153" s="36"/>
      <c r="BG153" s="36">
        <f>COUNTIFS(BH$2:BH153,BH153,BH$2:BH153,BH153)</f>
        <v>2</v>
      </c>
      <c r="BH153" s="36" t="str">
        <f t="shared" si="67"/>
        <v>KVSC-100</v>
      </c>
      <c r="BI153" s="36" t="s">
        <v>19</v>
      </c>
      <c r="BJ153" s="36">
        <v>100</v>
      </c>
      <c r="BK153" s="41" t="s">
        <v>729</v>
      </c>
      <c r="BL153" s="41" t="str">
        <f t="shared" si="72"/>
        <v>KVSC-100Сталь нержавеющая AISI 304 с покрытием твёрдым хромом</v>
      </c>
      <c r="BM153" s="36" t="e">
        <f>VLOOKUP(BH153,#REF!,40,FALSE)</f>
        <v>#REF!</v>
      </c>
      <c r="BN153" s="36"/>
      <c r="BO153" s="36"/>
    </row>
    <row r="154" spans="2:67">
      <c r="B154" s="36"/>
      <c r="D154" s="36"/>
      <c r="E154" s="36"/>
      <c r="G154" s="36"/>
      <c r="H154" s="36"/>
      <c r="I154" s="36"/>
      <c r="J154" s="36"/>
      <c r="K154" s="36"/>
      <c r="L154" s="36"/>
      <c r="M154" s="36"/>
      <c r="N154" s="36" t="e">
        <f>SUMIF(#REF!,K154,#REF!)</f>
        <v>#REF!</v>
      </c>
      <c r="O154" s="36">
        <f t="shared" si="69"/>
        <v>0</v>
      </c>
      <c r="P154" s="36">
        <f>COUNTIF($T$1:T154,T154)</f>
        <v>2</v>
      </c>
      <c r="Q154" s="36" t="str">
        <f t="shared" si="70"/>
        <v>2-KVNG-100</v>
      </c>
      <c r="R154" s="36" t="s">
        <v>18</v>
      </c>
      <c r="S154" s="36">
        <v>100</v>
      </c>
      <c r="T154" s="36" t="str">
        <f>CONCATENATE(R154,IF(S154=0,"","-"),S154)</f>
        <v>KVNG-100</v>
      </c>
      <c r="U154" s="36">
        <v>40</v>
      </c>
      <c r="V154" s="36" t="str">
        <f t="shared" si="68"/>
        <v>40,</v>
      </c>
      <c r="W154" s="36"/>
      <c r="X154" s="36"/>
      <c r="Y154" s="36"/>
      <c r="Z154" s="36" t="str">
        <f t="shared" si="59"/>
        <v>-</v>
      </c>
      <c r="AA154" s="36"/>
      <c r="AB154" s="36"/>
      <c r="AC154" s="36"/>
      <c r="AD154" s="36"/>
      <c r="AE154" s="36"/>
      <c r="AF154" s="36">
        <f>COUNTIFS(AG$2:AG154,AG154)</f>
        <v>2</v>
      </c>
      <c r="AG154" s="36" t="str">
        <f t="shared" si="71"/>
        <v>KVVU-20</v>
      </c>
      <c r="AH154" s="36" t="s">
        <v>58</v>
      </c>
      <c r="AI154" s="36">
        <v>20</v>
      </c>
      <c r="AJ154" s="37" t="s">
        <v>10</v>
      </c>
      <c r="AK154" s="36" t="str">
        <f t="shared" si="61"/>
        <v>KVVU-20Наружная</v>
      </c>
      <c r="AL154" s="36" t="e">
        <f>VLOOKUP(AG154,#REF!,40,FALSE)</f>
        <v>#REF!</v>
      </c>
      <c r="AM154" s="36"/>
      <c r="AN154" s="36"/>
      <c r="AO154" s="36"/>
      <c r="AP154" s="36"/>
      <c r="AQ154" s="36"/>
      <c r="AR154" s="36"/>
      <c r="AS154" s="36"/>
      <c r="AT154" s="36"/>
      <c r="AU154" s="36"/>
      <c r="AV154" s="36"/>
      <c r="AW154" s="36"/>
      <c r="AX154" s="36"/>
      <c r="AY154" s="36"/>
      <c r="AZ154" s="36"/>
      <c r="BA154" s="36"/>
      <c r="BB154" s="36"/>
      <c r="BC154" s="36"/>
      <c r="BD154" s="36"/>
      <c r="BE154" s="36"/>
      <c r="BF154" s="36"/>
      <c r="BG154" s="36">
        <f>COUNTIFS(BH$2:BH154,BH154,BH$2:BH154,BH154)</f>
        <v>1</v>
      </c>
      <c r="BH154" s="36" t="str">
        <f t="shared" si="67"/>
        <v>KVSC-125</v>
      </c>
      <c r="BI154" s="36" t="s">
        <v>19</v>
      </c>
      <c r="BJ154" s="36">
        <v>125</v>
      </c>
      <c r="BK154" s="41" t="s">
        <v>728</v>
      </c>
      <c r="BL154" s="41" t="str">
        <f t="shared" si="72"/>
        <v>KVSC-125Сталь 45 с покрытием твёрдым хромом</v>
      </c>
      <c r="BM154" s="36" t="e">
        <f>VLOOKUP(BH154,#REF!,40,FALSE)</f>
        <v>#REF!</v>
      </c>
      <c r="BN154" s="36"/>
      <c r="BO154" s="36"/>
    </row>
    <row r="155" spans="2:67">
      <c r="B155" s="36"/>
      <c r="D155" s="36"/>
      <c r="E155" s="36"/>
      <c r="G155" s="36"/>
      <c r="H155" s="36"/>
      <c r="I155" s="36"/>
      <c r="J155" s="36"/>
      <c r="K155" s="36"/>
      <c r="L155" s="36"/>
      <c r="M155" s="36"/>
      <c r="N155" s="36" t="e">
        <f>SUMIF(#REF!,K155,#REF!)</f>
        <v>#REF!</v>
      </c>
      <c r="O155" s="36">
        <f t="shared" si="69"/>
        <v>0</v>
      </c>
      <c r="P155" s="36">
        <f>COUNTIF($T$1:T155,T155)</f>
        <v>3</v>
      </c>
      <c r="Q155" s="36" t="str">
        <f t="shared" si="70"/>
        <v>3-KVNG-100</v>
      </c>
      <c r="R155" s="36" t="s">
        <v>18</v>
      </c>
      <c r="S155" s="36">
        <v>100</v>
      </c>
      <c r="T155" s="36" t="str">
        <f t="shared" ref="T155:T170" si="74">CONCATENATE(R155,IF(S155=0,"","-"),S155)</f>
        <v>KVNG-100</v>
      </c>
      <c r="U155" s="36">
        <v>50</v>
      </c>
      <c r="V155" s="36" t="str">
        <f t="shared" si="68"/>
        <v>50,</v>
      </c>
      <c r="W155" s="36"/>
      <c r="X155" s="36"/>
      <c r="Y155" s="36"/>
      <c r="Z155" s="36" t="str">
        <f t="shared" si="59"/>
        <v>-</v>
      </c>
      <c r="AA155" s="36"/>
      <c r="AB155" s="36"/>
      <c r="AC155" s="36"/>
      <c r="AD155" s="36"/>
      <c r="AE155" s="36"/>
      <c r="AF155" s="36">
        <f>COUNTIFS(AG$2:AG155,AG155)</f>
        <v>1</v>
      </c>
      <c r="AG155" s="36" t="str">
        <f t="shared" si="71"/>
        <v>KVVU-25</v>
      </c>
      <c r="AH155" s="36" t="s">
        <v>58</v>
      </c>
      <c r="AI155" s="36">
        <v>25</v>
      </c>
      <c r="AJ155" s="37" t="s">
        <v>16</v>
      </c>
      <c r="AK155" s="36" t="str">
        <f t="shared" si="61"/>
        <v>KVVU-25Внутренняя</v>
      </c>
      <c r="AL155" s="36" t="e">
        <f>VLOOKUP(AG155,#REF!,40,FALSE)</f>
        <v>#REF!</v>
      </c>
      <c r="AM155" s="36"/>
      <c r="AN155" s="36"/>
      <c r="AO155" s="36"/>
      <c r="AP155" s="36"/>
      <c r="AQ155" s="36"/>
      <c r="AR155" s="36"/>
      <c r="AS155" s="36"/>
      <c r="AT155" s="36"/>
      <c r="AU155" s="36"/>
      <c r="AV155" s="36"/>
      <c r="AW155" s="36"/>
      <c r="AX155" s="36"/>
      <c r="AY155" s="36"/>
      <c r="AZ155" s="36"/>
      <c r="BA155" s="36"/>
      <c r="BB155" s="36"/>
      <c r="BC155" s="36"/>
      <c r="BD155" s="36"/>
      <c r="BE155" s="36"/>
      <c r="BF155" s="36"/>
      <c r="BG155" s="36">
        <f>COUNTIFS(BH$2:BH155,BH155,BH$2:BH155,BH155)</f>
        <v>2</v>
      </c>
      <c r="BH155" s="36" t="str">
        <f t="shared" si="67"/>
        <v>KVSC-125</v>
      </c>
      <c r="BI155" s="36" t="s">
        <v>19</v>
      </c>
      <c r="BJ155" s="36">
        <v>125</v>
      </c>
      <c r="BK155" s="41" t="s">
        <v>729</v>
      </c>
      <c r="BL155" s="41" t="str">
        <f t="shared" si="72"/>
        <v>KVSC-125Сталь нержавеющая AISI 304 с покрытием твёрдым хромом</v>
      </c>
      <c r="BM155" s="36" t="e">
        <f>VLOOKUP(BH155,#REF!,40,FALSE)</f>
        <v>#REF!</v>
      </c>
      <c r="BN155" s="36"/>
      <c r="BO155" s="36"/>
    </row>
    <row r="156" spans="2:67">
      <c r="B156" s="36"/>
      <c r="D156" s="36"/>
      <c r="E156" s="36"/>
      <c r="G156" s="36"/>
      <c r="H156" s="36"/>
      <c r="I156" s="36"/>
      <c r="J156" s="36"/>
      <c r="K156" s="36"/>
      <c r="L156" s="36"/>
      <c r="M156" s="36"/>
      <c r="N156" s="36" t="e">
        <f>SUMIF(#REF!,K156,#REF!)</f>
        <v>#REF!</v>
      </c>
      <c r="O156" s="36">
        <f t="shared" si="69"/>
        <v>0</v>
      </c>
      <c r="P156" s="36">
        <f>COUNTIF($T$1:T156,T156)</f>
        <v>4</v>
      </c>
      <c r="Q156" s="36" t="str">
        <f t="shared" si="70"/>
        <v>4-KVNG-100</v>
      </c>
      <c r="R156" s="36" t="s">
        <v>18</v>
      </c>
      <c r="S156" s="36">
        <v>100</v>
      </c>
      <c r="T156" s="36" t="str">
        <f t="shared" si="74"/>
        <v>KVNG-100</v>
      </c>
      <c r="U156" s="36">
        <v>80</v>
      </c>
      <c r="V156" s="36" t="str">
        <f t="shared" si="68"/>
        <v>80,</v>
      </c>
      <c r="W156" s="36"/>
      <c r="X156" s="36"/>
      <c r="Y156" s="36"/>
      <c r="Z156" s="36" t="str">
        <f t="shared" si="59"/>
        <v>-</v>
      </c>
      <c r="AA156" s="36"/>
      <c r="AB156" s="36"/>
      <c r="AC156" s="36"/>
      <c r="AD156" s="36"/>
      <c r="AE156" s="36"/>
      <c r="AF156" s="36">
        <f>COUNTIFS(AG$2:AG156,AG156)</f>
        <v>2</v>
      </c>
      <c r="AG156" s="36" t="str">
        <f t="shared" si="71"/>
        <v>KVVU-25</v>
      </c>
      <c r="AH156" s="36" t="s">
        <v>58</v>
      </c>
      <c r="AI156" s="36">
        <v>25</v>
      </c>
      <c r="AJ156" s="37" t="s">
        <v>10</v>
      </c>
      <c r="AK156" s="36" t="str">
        <f t="shared" si="61"/>
        <v>KVVU-25Наружная</v>
      </c>
      <c r="AL156" s="36" t="e">
        <f>VLOOKUP(AG156,#REF!,40,FALSE)</f>
        <v>#REF!</v>
      </c>
      <c r="AM156" s="36"/>
      <c r="AN156" s="36"/>
      <c r="AO156" s="36"/>
      <c r="AP156" s="36"/>
      <c r="AQ156" s="36"/>
      <c r="AR156" s="36"/>
      <c r="AS156" s="36"/>
      <c r="AT156" s="36"/>
      <c r="AU156" s="36"/>
      <c r="AV156" s="36"/>
      <c r="AW156" s="36"/>
      <c r="AX156" s="36"/>
      <c r="AY156" s="36"/>
      <c r="AZ156" s="36"/>
      <c r="BA156" s="36"/>
      <c r="BB156" s="36"/>
      <c r="BC156" s="36"/>
      <c r="BD156" s="36"/>
      <c r="BE156" s="36"/>
      <c r="BF156" s="36"/>
      <c r="BG156" s="36">
        <f>COUNTIFS(BH$2:BH156,BH156,BH$2:BH156,BH156)</f>
        <v>1</v>
      </c>
      <c r="BH156" s="36" t="str">
        <f t="shared" si="67"/>
        <v>KVSW-16</v>
      </c>
      <c r="BI156" s="36" t="s">
        <v>60</v>
      </c>
      <c r="BJ156" s="36">
        <v>16</v>
      </c>
      <c r="BK156" s="41"/>
      <c r="BL156" s="41" t="str">
        <f t="shared" si="72"/>
        <v>KVSW-16</v>
      </c>
      <c r="BM156" s="36" t="e">
        <f>VLOOKUP(BH156,#REF!,40,FALSE)</f>
        <v>#REF!</v>
      </c>
      <c r="BN156" s="36"/>
      <c r="BO156" s="36"/>
    </row>
    <row r="157" spans="2:67">
      <c r="B157" s="36"/>
      <c r="D157" s="36"/>
      <c r="E157" s="36"/>
      <c r="G157" s="36"/>
      <c r="H157" s="36"/>
      <c r="I157" s="36"/>
      <c r="J157" s="36"/>
      <c r="K157" s="36"/>
      <c r="L157" s="36"/>
      <c r="M157" s="36"/>
      <c r="N157" s="36" t="e">
        <f>SUMIF(#REF!,K157,#REF!)</f>
        <v>#REF!</v>
      </c>
      <c r="O157" s="36">
        <f t="shared" si="69"/>
        <v>0</v>
      </c>
      <c r="P157" s="36">
        <f>COUNTIF($T$1:T157,T157)</f>
        <v>5</v>
      </c>
      <c r="Q157" s="36" t="str">
        <f t="shared" si="70"/>
        <v>5-KVNG-100</v>
      </c>
      <c r="R157" s="36" t="s">
        <v>18</v>
      </c>
      <c r="S157" s="36">
        <v>100</v>
      </c>
      <c r="T157" s="36" t="str">
        <f t="shared" si="74"/>
        <v>KVNG-100</v>
      </c>
      <c r="U157" s="36">
        <v>100</v>
      </c>
      <c r="V157" s="36" t="str">
        <f t="shared" si="68"/>
        <v>100,</v>
      </c>
      <c r="W157" s="36"/>
      <c r="X157" s="36"/>
      <c r="Y157" s="36"/>
      <c r="Z157" s="36" t="str">
        <f t="shared" ref="Z157:Z220" si="75">CONCATENATE(X157,"-",Y157)</f>
        <v>-</v>
      </c>
      <c r="AA157" s="36"/>
      <c r="AB157" s="36"/>
      <c r="AC157" s="36"/>
      <c r="AD157" s="36"/>
      <c r="AE157" s="36"/>
      <c r="AF157" s="36">
        <f>COUNTIFS(AG$2:AG157,AG157)</f>
        <v>1</v>
      </c>
      <c r="AG157" s="36" t="str">
        <f t="shared" si="71"/>
        <v>KVVU-32</v>
      </c>
      <c r="AH157" s="36" t="s">
        <v>58</v>
      </c>
      <c r="AI157" s="36">
        <v>32</v>
      </c>
      <c r="AJ157" s="37" t="s">
        <v>16</v>
      </c>
      <c r="AK157" s="36" t="str">
        <f t="shared" si="61"/>
        <v>KVVU-32Внутренняя</v>
      </c>
      <c r="AL157" s="36" t="e">
        <f>VLOOKUP(AG157,#REF!,40,FALSE)</f>
        <v>#REF!</v>
      </c>
      <c r="AM157" s="36"/>
      <c r="AN157" s="36"/>
      <c r="AO157" s="36"/>
      <c r="AP157" s="36"/>
      <c r="AQ157" s="36"/>
      <c r="AR157" s="36"/>
      <c r="AS157" s="36"/>
      <c r="AT157" s="36"/>
      <c r="AU157" s="36"/>
      <c r="AV157" s="36"/>
      <c r="AW157" s="36"/>
      <c r="AX157" s="36"/>
      <c r="AY157" s="36"/>
      <c r="AZ157" s="36"/>
      <c r="BA157" s="36"/>
      <c r="BB157" s="36"/>
      <c r="BC157" s="36"/>
      <c r="BD157" s="36"/>
      <c r="BE157" s="36"/>
      <c r="BF157" s="36"/>
      <c r="BG157" s="36">
        <f>COUNTIFS(BH$2:BH157,BH157,BH$2:BH157,BH157)</f>
        <v>1</v>
      </c>
      <c r="BH157" s="36" t="str">
        <f t="shared" si="67"/>
        <v>KVSW-20</v>
      </c>
      <c r="BI157" s="36" t="s">
        <v>60</v>
      </c>
      <c r="BJ157" s="36">
        <v>20</v>
      </c>
      <c r="BK157" s="41"/>
      <c r="BL157" s="41" t="str">
        <f t="shared" si="72"/>
        <v>KVSW-20</v>
      </c>
      <c r="BM157" s="36" t="e">
        <f>VLOOKUP(BH157,#REF!,40,FALSE)</f>
        <v>#REF!</v>
      </c>
      <c r="BN157" s="36"/>
      <c r="BO157" s="36"/>
    </row>
    <row r="158" spans="2:67">
      <c r="B158" s="36"/>
      <c r="D158" s="36"/>
      <c r="E158" s="36"/>
      <c r="G158" s="36"/>
      <c r="H158" s="36"/>
      <c r="I158" s="36"/>
      <c r="J158" s="36"/>
      <c r="K158" s="36"/>
      <c r="L158" s="36"/>
      <c r="M158" s="36"/>
      <c r="N158" s="36" t="e">
        <f>SUMIF(#REF!,K158,#REF!)</f>
        <v>#REF!</v>
      </c>
      <c r="O158" s="36">
        <f t="shared" si="69"/>
        <v>0</v>
      </c>
      <c r="P158" s="36">
        <f>COUNTIF($T$1:T158,T158)</f>
        <v>6</v>
      </c>
      <c r="Q158" s="36" t="str">
        <f t="shared" si="70"/>
        <v>6-KVNG-100</v>
      </c>
      <c r="R158" s="36" t="s">
        <v>18</v>
      </c>
      <c r="S158" s="36">
        <v>100</v>
      </c>
      <c r="T158" s="36" t="str">
        <f t="shared" si="74"/>
        <v>KVNG-100</v>
      </c>
      <c r="U158" s="36">
        <v>120</v>
      </c>
      <c r="V158" s="36" t="str">
        <f t="shared" si="68"/>
        <v>120,</v>
      </c>
      <c r="W158" s="36"/>
      <c r="X158" s="36"/>
      <c r="Y158" s="36"/>
      <c r="Z158" s="36" t="str">
        <f t="shared" si="75"/>
        <v>-</v>
      </c>
      <c r="AA158" s="36"/>
      <c r="AB158" s="36"/>
      <c r="AC158" s="36"/>
      <c r="AD158" s="36"/>
      <c r="AE158" s="36"/>
      <c r="AF158" s="36">
        <f>COUNTIFS(AG$2:AG158,AG158)</f>
        <v>2</v>
      </c>
      <c r="AG158" s="36" t="str">
        <f t="shared" si="71"/>
        <v>KVVU-32</v>
      </c>
      <c r="AH158" s="36" t="s">
        <v>58</v>
      </c>
      <c r="AI158" s="36">
        <v>32</v>
      </c>
      <c r="AJ158" s="37" t="s">
        <v>10</v>
      </c>
      <c r="AK158" s="36" t="str">
        <f t="shared" si="61"/>
        <v>KVVU-32Наружная</v>
      </c>
      <c r="AL158" s="36" t="e">
        <f>VLOOKUP(AG158,#REF!,40,FALSE)</f>
        <v>#REF!</v>
      </c>
      <c r="AM158" s="36"/>
      <c r="AN158" s="36"/>
      <c r="AO158" s="36"/>
      <c r="AP158" s="36"/>
      <c r="AQ158" s="36"/>
      <c r="AR158" s="36"/>
      <c r="AS158" s="36"/>
      <c r="AT158" s="36"/>
      <c r="AU158" s="36"/>
      <c r="AV158" s="36"/>
      <c r="AW158" s="36"/>
      <c r="AX158" s="36"/>
      <c r="AY158" s="36"/>
      <c r="AZ158" s="36"/>
      <c r="BA158" s="36"/>
      <c r="BB158" s="36"/>
      <c r="BC158" s="36"/>
      <c r="BD158" s="36"/>
      <c r="BE158" s="36"/>
      <c r="BF158" s="36"/>
      <c r="BG158" s="36">
        <f>COUNTIFS(BH$2:BH158,BH158,BH$2:BH158,BH158)</f>
        <v>1</v>
      </c>
      <c r="BH158" s="36" t="str">
        <f t="shared" si="67"/>
        <v>KVSW-25</v>
      </c>
      <c r="BI158" s="36" t="s">
        <v>60</v>
      </c>
      <c r="BJ158" s="36">
        <v>25</v>
      </c>
      <c r="BK158" s="41"/>
      <c r="BL158" s="41" t="str">
        <f t="shared" si="72"/>
        <v>KVSW-25</v>
      </c>
      <c r="BM158" s="36" t="e">
        <f>VLOOKUP(BH158,#REF!,40,FALSE)</f>
        <v>#REF!</v>
      </c>
      <c r="BN158" s="36"/>
      <c r="BO158" s="36"/>
    </row>
    <row r="159" spans="2:67">
      <c r="B159" s="36"/>
      <c r="D159" s="36"/>
      <c r="E159" s="36"/>
      <c r="G159" s="36"/>
      <c r="H159" s="36"/>
      <c r="I159" s="36"/>
      <c r="J159" s="36"/>
      <c r="K159" s="36"/>
      <c r="L159" s="36"/>
      <c r="M159" s="36"/>
      <c r="N159" s="36" t="e">
        <f>SUMIF(#REF!,K159,#REF!)</f>
        <v>#REF!</v>
      </c>
      <c r="O159" s="36">
        <f t="shared" si="69"/>
        <v>0</v>
      </c>
      <c r="P159" s="36">
        <f>COUNTIF($T$1:T159,T159)</f>
        <v>7</v>
      </c>
      <c r="Q159" s="36" t="str">
        <f t="shared" si="70"/>
        <v>7-KVNG-100</v>
      </c>
      <c r="R159" s="36" t="s">
        <v>18</v>
      </c>
      <c r="S159" s="36">
        <v>100</v>
      </c>
      <c r="T159" s="36" t="str">
        <f t="shared" si="74"/>
        <v>KVNG-100</v>
      </c>
      <c r="U159" s="36">
        <v>160</v>
      </c>
      <c r="V159" s="36" t="str">
        <f t="shared" si="68"/>
        <v>160,</v>
      </c>
      <c r="W159" s="36"/>
      <c r="X159" s="36"/>
      <c r="Y159" s="36"/>
      <c r="Z159" s="36" t="str">
        <f t="shared" si="75"/>
        <v>-</v>
      </c>
      <c r="AA159" s="36"/>
      <c r="AB159" s="36"/>
      <c r="AC159" s="36"/>
      <c r="AD159" s="36"/>
      <c r="AE159" s="36"/>
      <c r="AF159" s="36">
        <f>COUNTIFS(AG$2:AG159,AG159)</f>
        <v>1</v>
      </c>
      <c r="AG159" s="36" t="str">
        <f t="shared" si="71"/>
        <v>KVVU-40</v>
      </c>
      <c r="AH159" s="36" t="s">
        <v>58</v>
      </c>
      <c r="AI159" s="36">
        <v>40</v>
      </c>
      <c r="AJ159" s="37" t="s">
        <v>16</v>
      </c>
      <c r="AK159" s="36" t="str">
        <f t="shared" si="61"/>
        <v>KVVU-40Внутренняя</v>
      </c>
      <c r="AL159" s="36" t="e">
        <f>VLOOKUP(AG159,#REF!,40,FALSE)</f>
        <v>#REF!</v>
      </c>
      <c r="AM159" s="36"/>
      <c r="AN159" s="36"/>
      <c r="AO159" s="36"/>
      <c r="AP159" s="36"/>
      <c r="AQ159" s="36"/>
      <c r="AR159" s="36"/>
      <c r="AS159" s="36"/>
      <c r="AT159" s="36"/>
      <c r="AU159" s="36"/>
      <c r="AV159" s="36"/>
      <c r="AW159" s="36"/>
      <c r="AX159" s="36"/>
      <c r="AY159" s="36"/>
      <c r="AZ159" s="36"/>
      <c r="BA159" s="36"/>
      <c r="BB159" s="36"/>
      <c r="BC159" s="36"/>
      <c r="BD159" s="36"/>
      <c r="BE159" s="36"/>
      <c r="BF159" s="36"/>
      <c r="BG159" s="36">
        <f>COUNTIFS(BH$2:BH159,BH159,BH$2:BH159,BH159)</f>
        <v>1</v>
      </c>
      <c r="BH159" s="36" t="str">
        <f t="shared" si="67"/>
        <v>KVSW-32</v>
      </c>
      <c r="BI159" s="36" t="s">
        <v>60</v>
      </c>
      <c r="BJ159" s="36">
        <v>32</v>
      </c>
      <c r="BK159" s="41"/>
      <c r="BL159" s="41" t="str">
        <f t="shared" si="72"/>
        <v>KVSW-32</v>
      </c>
      <c r="BM159" s="36" t="e">
        <f>VLOOKUP(BH159,#REF!,40,FALSE)</f>
        <v>#REF!</v>
      </c>
      <c r="BN159" s="36"/>
      <c r="BO159" s="36"/>
    </row>
    <row r="160" spans="2:67">
      <c r="B160" s="36"/>
      <c r="D160" s="36"/>
      <c r="E160" s="36"/>
      <c r="G160" s="36"/>
      <c r="H160" s="36"/>
      <c r="I160" s="36"/>
      <c r="J160" s="36"/>
      <c r="K160" s="36"/>
      <c r="L160" s="36"/>
      <c r="M160" s="36"/>
      <c r="N160" s="36" t="e">
        <f>SUMIF(#REF!,K160,#REF!)</f>
        <v>#REF!</v>
      </c>
      <c r="O160" s="36">
        <f t="shared" si="69"/>
        <v>0</v>
      </c>
      <c r="P160" s="36">
        <f>COUNTIF($T$1:T160,T160)</f>
        <v>8</v>
      </c>
      <c r="Q160" s="36" t="str">
        <f t="shared" si="70"/>
        <v>8-KVNG-100</v>
      </c>
      <c r="R160" s="36" t="s">
        <v>18</v>
      </c>
      <c r="S160" s="36">
        <v>100</v>
      </c>
      <c r="T160" s="36" t="str">
        <f t="shared" si="74"/>
        <v>KVNG-100</v>
      </c>
      <c r="U160" s="36">
        <v>200</v>
      </c>
      <c r="V160" s="36" t="str">
        <f t="shared" si="68"/>
        <v>200,</v>
      </c>
      <c r="W160" s="36"/>
      <c r="X160" s="36"/>
      <c r="Y160" s="36"/>
      <c r="Z160" s="36" t="str">
        <f t="shared" si="75"/>
        <v>-</v>
      </c>
      <c r="AA160" s="36"/>
      <c r="AB160" s="36"/>
      <c r="AC160" s="36"/>
      <c r="AD160" s="36"/>
      <c r="AE160" s="36"/>
      <c r="AF160" s="36">
        <f>COUNTIFS(AG$2:AG160,AG160)</f>
        <v>2</v>
      </c>
      <c r="AG160" s="36" t="str">
        <f t="shared" si="71"/>
        <v>KVVU-40</v>
      </c>
      <c r="AH160" s="36" t="s">
        <v>58</v>
      </c>
      <c r="AI160" s="36">
        <v>40</v>
      </c>
      <c r="AJ160" s="37" t="s">
        <v>10</v>
      </c>
      <c r="AK160" s="36" t="str">
        <f t="shared" si="61"/>
        <v>KVVU-40Наружная</v>
      </c>
      <c r="AL160" s="36" t="e">
        <f>VLOOKUP(AG160,#REF!,40,FALSE)</f>
        <v>#REF!</v>
      </c>
      <c r="AM160" s="36"/>
      <c r="AN160" s="36"/>
      <c r="AO160" s="36"/>
      <c r="AP160" s="36"/>
      <c r="AQ160" s="36"/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>
        <f>COUNTIFS(BH$2:BH160,BH160,BH$2:BH160,BH160)</f>
        <v>1</v>
      </c>
      <c r="BH160" s="36" t="str">
        <f t="shared" si="67"/>
        <v>KVTDN-20</v>
      </c>
      <c r="BI160" s="36" t="s">
        <v>20</v>
      </c>
      <c r="BJ160" s="36">
        <v>20</v>
      </c>
      <c r="BK160" s="41" t="s">
        <v>728</v>
      </c>
      <c r="BL160" s="41" t="str">
        <f t="shared" si="72"/>
        <v>KVTDN-20Сталь 45 с покрытием твёрдым хромом</v>
      </c>
      <c r="BM160" s="36" t="e">
        <f>VLOOKUP(BH160,#REF!,40,FALSE)</f>
        <v>#REF!</v>
      </c>
      <c r="BN160" s="36"/>
      <c r="BO160" s="36"/>
    </row>
    <row r="161" spans="2:67">
      <c r="B161" s="36"/>
      <c r="D161" s="36"/>
      <c r="E161" s="36"/>
      <c r="G161" s="36"/>
      <c r="H161" s="36"/>
      <c r="I161" s="36"/>
      <c r="J161" s="36"/>
      <c r="K161" s="36"/>
      <c r="L161" s="36"/>
      <c r="M161" s="36"/>
      <c r="N161" s="36" t="e">
        <f>SUMIF(#REF!,K161,#REF!)</f>
        <v>#REF!</v>
      </c>
      <c r="O161" s="36">
        <f t="shared" si="69"/>
        <v>0</v>
      </c>
      <c r="P161" s="36">
        <f>COUNTIF($T$1:T161,T161)</f>
        <v>9</v>
      </c>
      <c r="Q161" s="36" t="str">
        <f t="shared" si="70"/>
        <v>9-KVNG-100</v>
      </c>
      <c r="R161" s="36" t="s">
        <v>18</v>
      </c>
      <c r="S161" s="36">
        <v>100</v>
      </c>
      <c r="T161" s="36" t="str">
        <f t="shared" si="74"/>
        <v>KVNG-100</v>
      </c>
      <c r="U161" s="36">
        <v>250</v>
      </c>
      <c r="V161" s="36" t="str">
        <f t="shared" si="68"/>
        <v>250,</v>
      </c>
      <c r="W161" s="36"/>
      <c r="X161" s="36"/>
      <c r="Y161" s="36"/>
      <c r="Z161" s="36" t="str">
        <f t="shared" si="75"/>
        <v>-</v>
      </c>
      <c r="AA161" s="36"/>
      <c r="AB161" s="36"/>
      <c r="AC161" s="36"/>
      <c r="AD161" s="36"/>
      <c r="AE161" s="36"/>
      <c r="AF161" s="36">
        <f>COUNTIFS(AG$2:AG161,AG161)</f>
        <v>1</v>
      </c>
      <c r="AG161" s="36" t="str">
        <f t="shared" si="71"/>
        <v>KVVU-50</v>
      </c>
      <c r="AH161" s="36" t="s">
        <v>58</v>
      </c>
      <c r="AI161" s="36">
        <v>50</v>
      </c>
      <c r="AJ161" s="37" t="s">
        <v>16</v>
      </c>
      <c r="AK161" s="36" t="str">
        <f t="shared" si="61"/>
        <v>KVVU-50Внутренняя</v>
      </c>
      <c r="AL161" s="36" t="e">
        <f>VLOOKUP(AG161,#REF!,40,FALSE)</f>
        <v>#REF!</v>
      </c>
      <c r="AM161" s="36"/>
      <c r="AN161" s="36"/>
      <c r="AO161" s="36"/>
      <c r="AP161" s="36"/>
      <c r="AQ161" s="36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>
        <f>COUNTIFS(BH$2:BH161,BH161,BH$2:BH161,BH161)</f>
        <v>2</v>
      </c>
      <c r="BH161" s="36" t="str">
        <f t="shared" si="67"/>
        <v>KVTDN-20</v>
      </c>
      <c r="BI161" s="36" t="s">
        <v>20</v>
      </c>
      <c r="BJ161" s="36">
        <v>20</v>
      </c>
      <c r="BK161" s="41" t="s">
        <v>729</v>
      </c>
      <c r="BL161" s="41" t="str">
        <f t="shared" si="72"/>
        <v>KVTDN-20Сталь нержавеющая AISI 304 с покрытием твёрдым хромом</v>
      </c>
      <c r="BM161" s="36" t="e">
        <f>VLOOKUP(BH161,#REF!,40,FALSE)</f>
        <v>#REF!</v>
      </c>
      <c r="BN161" s="36"/>
      <c r="BO161" s="36"/>
    </row>
    <row r="162" spans="2:67">
      <c r="B162" s="36"/>
      <c r="D162" s="36"/>
      <c r="E162" s="36"/>
      <c r="G162" s="36"/>
      <c r="H162" s="36"/>
      <c r="I162" s="36"/>
      <c r="J162" s="36"/>
      <c r="K162" s="36"/>
      <c r="L162" s="36"/>
      <c r="M162" s="36"/>
      <c r="N162" s="36" t="e">
        <f>SUMIF(#REF!,K162,#REF!)</f>
        <v>#REF!</v>
      </c>
      <c r="O162" s="36">
        <f t="shared" si="69"/>
        <v>0</v>
      </c>
      <c r="P162" s="36">
        <f>COUNTIF($T$1:T162,T162)</f>
        <v>10</v>
      </c>
      <c r="Q162" s="36" t="str">
        <f t="shared" si="70"/>
        <v>10-KVNG-100</v>
      </c>
      <c r="R162" s="36" t="s">
        <v>18</v>
      </c>
      <c r="S162" s="36">
        <v>100</v>
      </c>
      <c r="T162" s="36" t="str">
        <f t="shared" si="74"/>
        <v>KVNG-100</v>
      </c>
      <c r="U162" s="36">
        <v>300</v>
      </c>
      <c r="V162" s="36" t="str">
        <f t="shared" si="68"/>
        <v>300,</v>
      </c>
      <c r="W162" s="36"/>
      <c r="X162" s="36"/>
      <c r="Y162" s="36"/>
      <c r="Z162" s="36" t="str">
        <f t="shared" si="75"/>
        <v>-</v>
      </c>
      <c r="AA162" s="36"/>
      <c r="AB162" s="36"/>
      <c r="AC162" s="36"/>
      <c r="AD162" s="36"/>
      <c r="AE162" s="36"/>
      <c r="AF162" s="36">
        <f>COUNTIFS(AG$2:AG162,AG162)</f>
        <v>2</v>
      </c>
      <c r="AG162" s="36" t="str">
        <f t="shared" si="71"/>
        <v>KVVU-50</v>
      </c>
      <c r="AH162" s="36" t="s">
        <v>58</v>
      </c>
      <c r="AI162" s="36">
        <v>50</v>
      </c>
      <c r="AJ162" s="37" t="s">
        <v>10</v>
      </c>
      <c r="AK162" s="36" t="str">
        <f t="shared" si="61"/>
        <v>KVVU-50Наружная</v>
      </c>
      <c r="AL162" s="36" t="e">
        <f>VLOOKUP(AG162,#REF!,40,FALSE)</f>
        <v>#REF!</v>
      </c>
      <c r="AM162" s="36"/>
      <c r="AN162" s="36"/>
      <c r="AO162" s="36"/>
      <c r="AP162" s="36"/>
      <c r="AQ162" s="36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>
        <f>COUNTIFS(BH$2:BH162,BH162,BH$2:BH162,BH162)</f>
        <v>1</v>
      </c>
      <c r="BH162" s="36" t="str">
        <f t="shared" si="67"/>
        <v>KVTDN-25</v>
      </c>
      <c r="BI162" s="36" t="s">
        <v>20</v>
      </c>
      <c r="BJ162" s="36">
        <v>25</v>
      </c>
      <c r="BK162" s="41" t="s">
        <v>728</v>
      </c>
      <c r="BL162" s="41" t="str">
        <f t="shared" si="72"/>
        <v>KVTDN-25Сталь 45 с покрытием твёрдым хромом</v>
      </c>
      <c r="BM162" s="36" t="e">
        <f>VLOOKUP(BH162,#REF!,40,FALSE)</f>
        <v>#REF!</v>
      </c>
      <c r="BN162" s="36"/>
      <c r="BO162" s="36"/>
    </row>
    <row r="163" spans="2:67">
      <c r="B163" s="36"/>
      <c r="D163" s="36"/>
      <c r="E163" s="36"/>
      <c r="G163" s="36"/>
      <c r="H163" s="36"/>
      <c r="I163" s="36"/>
      <c r="J163" s="36"/>
      <c r="K163" s="36"/>
      <c r="L163" s="36"/>
      <c r="M163" s="36"/>
      <c r="N163" s="36" t="e">
        <f>SUMIF(#REF!,K163,#REF!)</f>
        <v>#REF!</v>
      </c>
      <c r="O163" s="36">
        <f t="shared" si="69"/>
        <v>0</v>
      </c>
      <c r="P163" s="36">
        <f>COUNTIF($T$1:T163,T163)</f>
        <v>11</v>
      </c>
      <c r="Q163" s="36" t="str">
        <f t="shared" si="70"/>
        <v>11-KVNG-100</v>
      </c>
      <c r="R163" s="36" t="s">
        <v>18</v>
      </c>
      <c r="S163" s="36">
        <v>100</v>
      </c>
      <c r="T163" s="36" t="str">
        <f t="shared" si="74"/>
        <v>KVNG-100</v>
      </c>
      <c r="U163" s="36">
        <v>320</v>
      </c>
      <c r="V163" s="36" t="str">
        <f t="shared" si="68"/>
        <v>320,</v>
      </c>
      <c r="W163" s="36"/>
      <c r="X163" s="36"/>
      <c r="Y163" s="36"/>
      <c r="Z163" s="36" t="str">
        <f t="shared" si="75"/>
        <v>-</v>
      </c>
      <c r="AA163" s="36"/>
      <c r="AB163" s="36"/>
      <c r="AC163" s="36"/>
      <c r="AD163" s="36"/>
      <c r="AE163" s="36"/>
      <c r="AF163" s="36">
        <f>COUNTIFS(AG$2:AG163,AG163)</f>
        <v>1</v>
      </c>
      <c r="AG163" s="36" t="str">
        <f t="shared" si="71"/>
        <v>KVVU-63</v>
      </c>
      <c r="AH163" s="36" t="s">
        <v>58</v>
      </c>
      <c r="AI163" s="36">
        <v>63</v>
      </c>
      <c r="AJ163" s="37" t="s">
        <v>16</v>
      </c>
      <c r="AK163" s="36" t="str">
        <f t="shared" si="61"/>
        <v>KVVU-63Внутренняя</v>
      </c>
      <c r="AL163" s="36" t="e">
        <f>VLOOKUP(AG163,#REF!,40,FALSE)</f>
        <v>#REF!</v>
      </c>
      <c r="AM163" s="36"/>
      <c r="AN163" s="36"/>
      <c r="AO163" s="36"/>
      <c r="AP163" s="36"/>
      <c r="AQ163" s="36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>
        <f>COUNTIFS(BH$2:BH163,BH163,BH$2:BH163,BH163)</f>
        <v>2</v>
      </c>
      <c r="BH163" s="36" t="str">
        <f t="shared" si="67"/>
        <v>KVTDN-25</v>
      </c>
      <c r="BI163" s="36" t="s">
        <v>20</v>
      </c>
      <c r="BJ163" s="36">
        <v>25</v>
      </c>
      <c r="BK163" s="41" t="s">
        <v>729</v>
      </c>
      <c r="BL163" s="41" t="str">
        <f t="shared" si="72"/>
        <v>KVTDN-25Сталь нержавеющая AISI 304 с покрытием твёрдым хромом</v>
      </c>
      <c r="BM163" s="36" t="e">
        <f>VLOOKUP(BH163,#REF!,40,FALSE)</f>
        <v>#REF!</v>
      </c>
      <c r="BN163" s="36"/>
      <c r="BO163" s="36"/>
    </row>
    <row r="164" spans="2:67">
      <c r="B164" s="36"/>
      <c r="D164" s="36"/>
      <c r="E164" s="36"/>
      <c r="G164" s="36"/>
      <c r="H164" s="36"/>
      <c r="I164" s="36"/>
      <c r="J164" s="36"/>
      <c r="K164" s="36"/>
      <c r="L164" s="36"/>
      <c r="M164" s="36"/>
      <c r="N164" s="36" t="e">
        <f>SUMIF(#REF!,K164,#REF!)</f>
        <v>#REF!</v>
      </c>
      <c r="O164" s="36">
        <f t="shared" si="69"/>
        <v>0</v>
      </c>
      <c r="P164" s="36">
        <f>COUNTIF($T$1:T164,T164)</f>
        <v>12</v>
      </c>
      <c r="Q164" s="36" t="str">
        <f t="shared" si="70"/>
        <v>12-KVNG-100</v>
      </c>
      <c r="R164" s="36" t="s">
        <v>18</v>
      </c>
      <c r="S164" s="36">
        <v>100</v>
      </c>
      <c r="T164" s="36" t="str">
        <f t="shared" si="74"/>
        <v>KVNG-100</v>
      </c>
      <c r="U164" s="36">
        <v>400</v>
      </c>
      <c r="V164" s="36" t="str">
        <f t="shared" si="68"/>
        <v>400,</v>
      </c>
      <c r="W164" s="36"/>
      <c r="X164" s="36"/>
      <c r="Y164" s="36"/>
      <c r="Z164" s="36" t="str">
        <f t="shared" si="75"/>
        <v>-</v>
      </c>
      <c r="AA164" s="36"/>
      <c r="AB164" s="36"/>
      <c r="AC164" s="36"/>
      <c r="AD164" s="36"/>
      <c r="AE164" s="36"/>
      <c r="AF164" s="36">
        <f>COUNTIFS(AG$2:AG164,AG164)</f>
        <v>2</v>
      </c>
      <c r="AG164" s="36" t="str">
        <f t="shared" si="71"/>
        <v>KVVU-63</v>
      </c>
      <c r="AH164" s="36" t="s">
        <v>58</v>
      </c>
      <c r="AI164" s="36">
        <v>63</v>
      </c>
      <c r="AJ164" s="37" t="s">
        <v>10</v>
      </c>
      <c r="AK164" s="36" t="str">
        <f t="shared" si="61"/>
        <v>KVVU-63Наружная</v>
      </c>
      <c r="AL164" s="36" t="e">
        <f>VLOOKUP(AG164,#REF!,40,FALSE)</f>
        <v>#REF!</v>
      </c>
      <c r="AM164" s="36"/>
      <c r="AN164" s="36"/>
      <c r="AO164" s="36"/>
      <c r="AP164" s="36"/>
      <c r="AQ164" s="36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>
        <f>COUNTIFS(BH$2:BH164,BH164,BH$2:BH164,BH164)</f>
        <v>1</v>
      </c>
      <c r="BH164" s="36" t="str">
        <f t="shared" si="67"/>
        <v>KVTDN-32</v>
      </c>
      <c r="BI164" s="36" t="s">
        <v>20</v>
      </c>
      <c r="BJ164" s="36">
        <v>32</v>
      </c>
      <c r="BK164" s="41" t="s">
        <v>728</v>
      </c>
      <c r="BL164" s="41" t="str">
        <f t="shared" si="72"/>
        <v>KVTDN-32Сталь 45 с покрытием твёрдым хромом</v>
      </c>
      <c r="BM164" s="36" t="e">
        <f>VLOOKUP(BH164,#REF!,40,FALSE)</f>
        <v>#REF!</v>
      </c>
      <c r="BN164" s="36"/>
      <c r="BO164" s="36"/>
    </row>
    <row r="165" spans="2:67">
      <c r="B165" s="36"/>
      <c r="D165" s="36"/>
      <c r="E165" s="36"/>
      <c r="G165" s="36"/>
      <c r="H165" s="36"/>
      <c r="I165" s="36"/>
      <c r="J165" s="36"/>
      <c r="K165" s="36"/>
      <c r="L165" s="36"/>
      <c r="M165" s="36"/>
      <c r="N165" s="36" t="e">
        <f>SUMIF(#REF!,K165,#REF!)</f>
        <v>#REF!</v>
      </c>
      <c r="O165" s="36">
        <f t="shared" si="69"/>
        <v>0</v>
      </c>
      <c r="P165" s="36">
        <f>COUNTIF($T$1:T165,T165)</f>
        <v>13</v>
      </c>
      <c r="Q165" s="36" t="str">
        <f t="shared" si="70"/>
        <v>13-KVNG-100</v>
      </c>
      <c r="R165" s="36" t="s">
        <v>18</v>
      </c>
      <c r="S165" s="36">
        <v>100</v>
      </c>
      <c r="T165" s="36" t="str">
        <f t="shared" si="74"/>
        <v>KVNG-100</v>
      </c>
      <c r="U165" s="36">
        <v>500</v>
      </c>
      <c r="V165" s="36" t="str">
        <f t="shared" si="68"/>
        <v>500,</v>
      </c>
      <c r="W165" s="36"/>
      <c r="X165" s="36"/>
      <c r="Y165" s="36"/>
      <c r="Z165" s="36" t="str">
        <f t="shared" si="75"/>
        <v>-</v>
      </c>
      <c r="AA165" s="36"/>
      <c r="AB165" s="36"/>
      <c r="AC165" s="36"/>
      <c r="AD165" s="36"/>
      <c r="AE165" s="36"/>
      <c r="AF165" s="36">
        <f>COUNTIFS(AG$2:AG165,AG165)</f>
        <v>1</v>
      </c>
      <c r="AG165" s="36" t="str">
        <f t="shared" si="71"/>
        <v>KVVU-80</v>
      </c>
      <c r="AH165" s="36" t="s">
        <v>58</v>
      </c>
      <c r="AI165" s="36">
        <v>80</v>
      </c>
      <c r="AJ165" s="37" t="s">
        <v>16</v>
      </c>
      <c r="AK165" s="36" t="str">
        <f t="shared" si="61"/>
        <v>KVVU-80Внутренняя</v>
      </c>
      <c r="AL165" s="36" t="e">
        <f>VLOOKUP(AG165,#REF!,40,FALSE)</f>
        <v>#REF!</v>
      </c>
      <c r="AM165" s="36"/>
      <c r="AN165" s="36"/>
      <c r="AO165" s="36"/>
      <c r="AP165" s="36"/>
      <c r="AQ165" s="36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>
        <f>COUNTIFS(BH$2:BH165,BH165,BH$2:BH165,BH165)</f>
        <v>2</v>
      </c>
      <c r="BH165" s="36" t="str">
        <f t="shared" si="67"/>
        <v>KVTDN-32</v>
      </c>
      <c r="BI165" s="36" t="s">
        <v>20</v>
      </c>
      <c r="BJ165" s="36">
        <v>32</v>
      </c>
      <c r="BK165" s="41" t="s">
        <v>729</v>
      </c>
      <c r="BL165" s="41" t="str">
        <f t="shared" si="72"/>
        <v>KVTDN-32Сталь нержавеющая AISI 304 с покрытием твёрдым хромом</v>
      </c>
      <c r="BM165" s="36" t="e">
        <f>VLOOKUP(BH165,#REF!,40,FALSE)</f>
        <v>#REF!</v>
      </c>
      <c r="BN165" s="36"/>
      <c r="BO165" s="36"/>
    </row>
    <row r="166" spans="2:67">
      <c r="B166" s="36"/>
      <c r="D166" s="36"/>
      <c r="E166" s="36"/>
      <c r="G166" s="36"/>
      <c r="H166" s="36"/>
      <c r="I166" s="36"/>
      <c r="J166" s="36"/>
      <c r="K166" s="36"/>
      <c r="L166" s="36"/>
      <c r="M166" s="36"/>
      <c r="N166" s="36" t="e">
        <f>SUMIF(#REF!,K166,#REF!)</f>
        <v>#REF!</v>
      </c>
      <c r="O166" s="36">
        <f t="shared" si="69"/>
        <v>0</v>
      </c>
      <c r="P166" s="36">
        <f>COUNTIF($T$1:T166,T166)</f>
        <v>14</v>
      </c>
      <c r="Q166" s="36" t="str">
        <f t="shared" si="70"/>
        <v>14-KVNG-100</v>
      </c>
      <c r="R166" s="36" t="s">
        <v>18</v>
      </c>
      <c r="S166" s="36">
        <v>100</v>
      </c>
      <c r="T166" s="36" t="str">
        <f t="shared" si="74"/>
        <v>KVNG-100</v>
      </c>
      <c r="U166" s="36">
        <v>600</v>
      </c>
      <c r="V166" s="36" t="str">
        <f t="shared" si="68"/>
        <v>600,</v>
      </c>
      <c r="W166" s="36"/>
      <c r="X166" s="36"/>
      <c r="Y166" s="36"/>
      <c r="Z166" s="36" t="str">
        <f t="shared" si="75"/>
        <v>-</v>
      </c>
      <c r="AA166" s="36"/>
      <c r="AB166" s="36"/>
      <c r="AC166" s="36"/>
      <c r="AD166" s="36"/>
      <c r="AE166" s="36"/>
      <c r="AF166" s="36">
        <f>COUNTIFS(AG$2:AG166,AG166)</f>
        <v>2</v>
      </c>
      <c r="AG166" s="36" t="str">
        <f t="shared" si="71"/>
        <v>KVVU-80</v>
      </c>
      <c r="AH166" s="36" t="s">
        <v>58</v>
      </c>
      <c r="AI166" s="36">
        <v>80</v>
      </c>
      <c r="AJ166" s="37" t="s">
        <v>10</v>
      </c>
      <c r="AK166" s="36" t="str">
        <f t="shared" si="61"/>
        <v>KVVU-80Наружная</v>
      </c>
      <c r="AL166" s="36" t="e">
        <f>VLOOKUP(AG166,#REF!,40,FALSE)</f>
        <v>#REF!</v>
      </c>
      <c r="AM166" s="36"/>
      <c r="AN166" s="36"/>
      <c r="AO166" s="36"/>
      <c r="AP166" s="36"/>
      <c r="AQ166" s="36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>
        <f>COUNTIFS(BH$2:BH166,BH166,BH$2:BH166,BH166)</f>
        <v>1</v>
      </c>
      <c r="BH166" s="36" t="str">
        <f t="shared" si="67"/>
        <v>KVTDN-40</v>
      </c>
      <c r="BI166" s="36" t="s">
        <v>20</v>
      </c>
      <c r="BJ166" s="36">
        <v>40</v>
      </c>
      <c r="BK166" s="41" t="s">
        <v>728</v>
      </c>
      <c r="BL166" s="41" t="str">
        <f t="shared" si="72"/>
        <v>KVTDN-40Сталь 45 с покрытием твёрдым хромом</v>
      </c>
      <c r="BM166" s="36" t="e">
        <f>VLOOKUP(BH166,#REF!,40,FALSE)</f>
        <v>#REF!</v>
      </c>
      <c r="BN166" s="36"/>
      <c r="BO166" s="36"/>
    </row>
    <row r="167" spans="2:67">
      <c r="B167" s="36"/>
      <c r="D167" s="36"/>
      <c r="E167" s="36"/>
      <c r="G167" s="36"/>
      <c r="H167" s="36"/>
      <c r="I167" s="36"/>
      <c r="J167" s="36"/>
      <c r="K167" s="36"/>
      <c r="L167" s="36"/>
      <c r="M167" s="36"/>
      <c r="N167" s="36" t="e">
        <f>SUMIF(#REF!,K167,#REF!)</f>
        <v>#REF!</v>
      </c>
      <c r="O167" s="36">
        <f t="shared" si="69"/>
        <v>0</v>
      </c>
      <c r="P167" s="36">
        <f>COUNTIF($T$1:T167,T167)</f>
        <v>15</v>
      </c>
      <c r="Q167" s="36" t="str">
        <f t="shared" si="70"/>
        <v>15-KVNG-100</v>
      </c>
      <c r="R167" s="36" t="s">
        <v>18</v>
      </c>
      <c r="S167" s="36">
        <v>100</v>
      </c>
      <c r="T167" s="36" t="str">
        <f t="shared" si="74"/>
        <v>KVNG-100</v>
      </c>
      <c r="U167" s="36">
        <v>700</v>
      </c>
      <c r="V167" s="36" t="str">
        <f t="shared" si="68"/>
        <v>700,</v>
      </c>
      <c r="W167" s="36"/>
      <c r="X167" s="36"/>
      <c r="Y167" s="36"/>
      <c r="Z167" s="36" t="str">
        <f t="shared" si="75"/>
        <v>-</v>
      </c>
      <c r="AA167" s="36"/>
      <c r="AB167" s="36"/>
      <c r="AC167" s="36"/>
      <c r="AD167" s="36"/>
      <c r="AE167" s="36"/>
      <c r="AF167" s="36">
        <f>COUNTIFS(AG$2:AG167,AG167)</f>
        <v>1</v>
      </c>
      <c r="AG167" s="36" t="str">
        <f t="shared" si="71"/>
        <v>KVENG-32</v>
      </c>
      <c r="AH167" s="36" t="s">
        <v>721</v>
      </c>
      <c r="AI167" s="36">
        <v>32</v>
      </c>
      <c r="AJ167" s="36" t="s">
        <v>676</v>
      </c>
      <c r="AK167" s="36" t="str">
        <f t="shared" si="61"/>
        <v>KVENG-32Скольжения</v>
      </c>
      <c r="AL167" s="36" t="e">
        <f>VLOOKUP(AG167,#REF!,40,FALSE)</f>
        <v>#REF!</v>
      </c>
      <c r="AM167" s="36"/>
      <c r="AN167" s="36"/>
      <c r="AO167" s="36"/>
      <c r="AP167" s="36"/>
      <c r="AQ167" s="36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>
        <f>COUNTIFS(BH$2:BH167,BH167,BH$2:BH167,BH167)</f>
        <v>2</v>
      </c>
      <c r="BH167" s="36" t="str">
        <f t="shared" si="67"/>
        <v>KVTDN-40</v>
      </c>
      <c r="BI167" s="36" t="s">
        <v>20</v>
      </c>
      <c r="BJ167" s="36">
        <v>40</v>
      </c>
      <c r="BK167" s="41" t="s">
        <v>729</v>
      </c>
      <c r="BL167" s="41" t="str">
        <f t="shared" si="72"/>
        <v>KVTDN-40Сталь нержавеющая AISI 304 с покрытием твёрдым хромом</v>
      </c>
      <c r="BM167" s="36" t="e">
        <f>VLOOKUP(BH167,#REF!,40,FALSE)</f>
        <v>#REF!</v>
      </c>
      <c r="BN167" s="36"/>
      <c r="BO167" s="36"/>
    </row>
    <row r="168" spans="2:67">
      <c r="B168" s="36"/>
      <c r="D168" s="36"/>
      <c r="E168" s="36"/>
      <c r="G168" s="36"/>
      <c r="H168" s="36"/>
      <c r="I168" s="36"/>
      <c r="J168" s="36"/>
      <c r="K168" s="36"/>
      <c r="L168" s="36"/>
      <c r="M168" s="36"/>
      <c r="N168" s="36" t="e">
        <f>SUMIF(#REF!,K168,#REF!)</f>
        <v>#REF!</v>
      </c>
      <c r="O168" s="36">
        <f t="shared" si="69"/>
        <v>0</v>
      </c>
      <c r="P168" s="36">
        <f>COUNTIF($T$1:T168,T168)</f>
        <v>16</v>
      </c>
      <c r="Q168" s="36" t="str">
        <f t="shared" si="70"/>
        <v>16-KVNG-100</v>
      </c>
      <c r="R168" s="36" t="s">
        <v>18</v>
      </c>
      <c r="S168" s="36">
        <v>100</v>
      </c>
      <c r="T168" s="36" t="str">
        <f t="shared" si="74"/>
        <v>KVNG-100</v>
      </c>
      <c r="U168" s="36">
        <v>800</v>
      </c>
      <c r="V168" s="36" t="str">
        <f t="shared" si="68"/>
        <v>800,</v>
      </c>
      <c r="W168" s="36"/>
      <c r="X168" s="36"/>
      <c r="Y168" s="36"/>
      <c r="Z168" s="36" t="str">
        <f t="shared" si="75"/>
        <v>-</v>
      </c>
      <c r="AA168" s="36"/>
      <c r="AB168" s="36"/>
      <c r="AC168" s="36"/>
      <c r="AD168" s="36"/>
      <c r="AE168" s="36"/>
      <c r="AF168" s="36">
        <f>COUNTIFS(AG$2:AG168,AG168)</f>
        <v>1</v>
      </c>
      <c r="AG168" s="36" t="str">
        <f t="shared" si="71"/>
        <v>KVENG-40</v>
      </c>
      <c r="AH168" s="36" t="s">
        <v>721</v>
      </c>
      <c r="AI168" s="36">
        <v>40</v>
      </c>
      <c r="AJ168" s="36" t="s">
        <v>676</v>
      </c>
      <c r="AK168" s="36" t="str">
        <f t="shared" si="61"/>
        <v>KVENG-40Скольжения</v>
      </c>
      <c r="AL168" s="36" t="e">
        <f>VLOOKUP(AG168,#REF!,40,FALSE)</f>
        <v>#REF!</v>
      </c>
      <c r="AM168" s="36"/>
      <c r="AN168" s="36"/>
      <c r="AO168" s="36"/>
      <c r="AP168" s="36"/>
      <c r="AQ168" s="36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>
        <f>COUNTIFS(BH$2:BH168,BH168,BH$2:BH168,BH168)</f>
        <v>1</v>
      </c>
      <c r="BH168" s="36" t="str">
        <f t="shared" si="67"/>
        <v>KVTDN-50</v>
      </c>
      <c r="BI168" s="36" t="s">
        <v>20</v>
      </c>
      <c r="BJ168" s="36">
        <v>50</v>
      </c>
      <c r="BK168" s="41" t="s">
        <v>728</v>
      </c>
      <c r="BL168" s="41" t="str">
        <f t="shared" si="72"/>
        <v>KVTDN-50Сталь 45 с покрытием твёрдым хромом</v>
      </c>
      <c r="BM168" s="36" t="e">
        <f>VLOOKUP(BH168,#REF!,40,FALSE)</f>
        <v>#REF!</v>
      </c>
      <c r="BN168" s="36"/>
      <c r="BO168" s="36"/>
    </row>
    <row r="169" spans="2:67">
      <c r="B169" s="36"/>
      <c r="D169" s="36"/>
      <c r="E169" s="36"/>
      <c r="G169" s="36"/>
      <c r="H169" s="36"/>
      <c r="I169" s="36"/>
      <c r="J169" s="36"/>
      <c r="K169" s="36"/>
      <c r="L169" s="36"/>
      <c r="M169" s="36"/>
      <c r="N169" s="36" t="e">
        <f>SUMIF(#REF!,K169,#REF!)</f>
        <v>#REF!</v>
      </c>
      <c r="O169" s="36">
        <f t="shared" si="69"/>
        <v>0</v>
      </c>
      <c r="P169" s="36">
        <f>COUNTIF($T$1:T169,T169)</f>
        <v>17</v>
      </c>
      <c r="Q169" s="36" t="str">
        <f t="shared" si="70"/>
        <v>17-KVNG-100</v>
      </c>
      <c r="R169" s="36" t="s">
        <v>18</v>
      </c>
      <c r="S169" s="36">
        <v>100</v>
      </c>
      <c r="T169" s="36" t="str">
        <f t="shared" si="74"/>
        <v>KVNG-100</v>
      </c>
      <c r="U169" s="36">
        <v>1000</v>
      </c>
      <c r="V169" s="36" t="str">
        <f t="shared" si="68"/>
        <v>1000,</v>
      </c>
      <c r="W169" s="36"/>
      <c r="X169" s="36"/>
      <c r="Y169" s="36"/>
      <c r="Z169" s="36" t="str">
        <f t="shared" si="75"/>
        <v>-</v>
      </c>
      <c r="AA169" s="36"/>
      <c r="AB169" s="36"/>
      <c r="AC169" s="36"/>
      <c r="AD169" s="36"/>
      <c r="AE169" s="36"/>
      <c r="AF169" s="36">
        <f>COUNTIFS(AG$2:AG169,AG169)</f>
        <v>1</v>
      </c>
      <c r="AG169" s="36" t="str">
        <f t="shared" si="71"/>
        <v>KVENG-50</v>
      </c>
      <c r="AH169" s="36" t="s">
        <v>721</v>
      </c>
      <c r="AI169" s="36">
        <v>50</v>
      </c>
      <c r="AJ169" s="36" t="s">
        <v>676</v>
      </c>
      <c r="AK169" s="36" t="str">
        <f t="shared" si="61"/>
        <v>KVENG-50Скольжения</v>
      </c>
      <c r="AL169" s="36" t="e">
        <f>VLOOKUP(AG169,#REF!,40,FALSE)</f>
        <v>#REF!</v>
      </c>
      <c r="AM169" s="36"/>
      <c r="AN169" s="36"/>
      <c r="AO169" s="36"/>
      <c r="AP169" s="36"/>
      <c r="AQ169" s="36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>
        <f>COUNTIFS(BH$2:BH169,BH169,BH$2:BH169,BH169)</f>
        <v>2</v>
      </c>
      <c r="BH169" s="36" t="str">
        <f t="shared" si="67"/>
        <v>KVTDN-50</v>
      </c>
      <c r="BI169" s="36" t="s">
        <v>20</v>
      </c>
      <c r="BJ169" s="36">
        <v>50</v>
      </c>
      <c r="BK169" s="41" t="s">
        <v>729</v>
      </c>
      <c r="BL169" s="41" t="str">
        <f t="shared" si="72"/>
        <v>KVTDN-50Сталь нержавеющая AISI 304 с покрытием твёрдым хромом</v>
      </c>
      <c r="BM169" s="36" t="e">
        <f>VLOOKUP(BH169,#REF!,40,FALSE)</f>
        <v>#REF!</v>
      </c>
      <c r="BN169" s="36"/>
      <c r="BO169" s="36"/>
    </row>
    <row r="170" spans="2:67">
      <c r="B170" s="36"/>
      <c r="D170" s="36"/>
      <c r="E170" s="36"/>
      <c r="G170" s="36"/>
      <c r="H170" s="36"/>
      <c r="I170" s="36"/>
      <c r="J170" s="36"/>
      <c r="K170" s="36"/>
      <c r="L170" s="36"/>
      <c r="M170" s="36"/>
      <c r="N170" s="36" t="e">
        <f>SUMIF(#REF!,K170,#REF!)</f>
        <v>#REF!</v>
      </c>
      <c r="O170" s="36">
        <f t="shared" si="69"/>
        <v>0</v>
      </c>
      <c r="P170" s="36">
        <f>COUNTIF($T$1:T170,T170)</f>
        <v>18</v>
      </c>
      <c r="Q170" s="36" t="str">
        <f t="shared" si="70"/>
        <v>18-KVNG-100</v>
      </c>
      <c r="R170" s="36" t="s">
        <v>18</v>
      </c>
      <c r="S170" s="36">
        <v>100</v>
      </c>
      <c r="T170" s="36" t="str">
        <f t="shared" si="74"/>
        <v>KVNG-100</v>
      </c>
      <c r="U170" s="36">
        <v>1250</v>
      </c>
      <c r="V170" s="36" t="str">
        <f t="shared" si="68"/>
        <v>1250</v>
      </c>
      <c r="W170" s="36"/>
      <c r="X170" s="36"/>
      <c r="Y170" s="36"/>
      <c r="Z170" s="36" t="str">
        <f t="shared" si="75"/>
        <v>-</v>
      </c>
      <c r="AA170" s="36"/>
      <c r="AB170" s="36"/>
      <c r="AC170" s="36"/>
      <c r="AD170" s="36"/>
      <c r="AE170" s="36"/>
      <c r="AF170" s="36">
        <f>COUNTIFS(AG$2:AG170,AG170)</f>
        <v>1</v>
      </c>
      <c r="AG170" s="36" t="str">
        <f t="shared" si="71"/>
        <v>KVENG-63</v>
      </c>
      <c r="AH170" s="36" t="s">
        <v>721</v>
      </c>
      <c r="AI170" s="36">
        <v>63</v>
      </c>
      <c r="AJ170" s="36" t="s">
        <v>676</v>
      </c>
      <c r="AK170" s="36" t="str">
        <f t="shared" si="61"/>
        <v>KVENG-63Скольжения</v>
      </c>
      <c r="AL170" s="36" t="e">
        <f>VLOOKUP(AG170,#REF!,40,FALSE)</f>
        <v>#REF!</v>
      </c>
      <c r="AM170" s="36"/>
      <c r="AN170" s="36"/>
      <c r="AO170" s="36"/>
      <c r="AP170" s="36"/>
      <c r="AQ170" s="36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>
        <f>COUNTIFS(BH$2:BH170,BH170,BH$2:BH170,BH170)</f>
        <v>1</v>
      </c>
      <c r="BH170" s="36" t="str">
        <f t="shared" si="67"/>
        <v>KVTDN-63</v>
      </c>
      <c r="BI170" s="36" t="s">
        <v>20</v>
      </c>
      <c r="BJ170" s="36">
        <v>63</v>
      </c>
      <c r="BK170" s="41" t="s">
        <v>728</v>
      </c>
      <c r="BL170" s="41" t="str">
        <f t="shared" si="72"/>
        <v>KVTDN-63Сталь 45 с покрытием твёрдым хромом</v>
      </c>
      <c r="BM170" s="36" t="e">
        <f>VLOOKUP(BH170,#REF!,40,FALSE)</f>
        <v>#REF!</v>
      </c>
      <c r="BN170" s="36"/>
      <c r="BO170" s="36"/>
    </row>
    <row r="171" spans="2:67">
      <c r="B171" s="36"/>
      <c r="D171" s="36"/>
      <c r="E171" s="36"/>
      <c r="G171" s="36"/>
      <c r="H171" s="36"/>
      <c r="I171" s="36"/>
      <c r="J171" s="36"/>
      <c r="K171" s="36"/>
      <c r="L171" s="36"/>
      <c r="M171" s="36"/>
      <c r="N171" s="36" t="e">
        <f>SUMIF(#REF!,K171,#REF!)</f>
        <v>#REF!</v>
      </c>
      <c r="O171" s="36">
        <f t="shared" si="69"/>
        <v>0</v>
      </c>
      <c r="P171" s="36">
        <f>COUNTIF($T$1:T171,T171)</f>
        <v>1</v>
      </c>
      <c r="Q171" s="36" t="str">
        <f t="shared" si="70"/>
        <v>1-KVNG-125</v>
      </c>
      <c r="R171" s="36" t="s">
        <v>18</v>
      </c>
      <c r="S171" s="36">
        <v>125</v>
      </c>
      <c r="T171" s="36" t="str">
        <f>CONCATENATE(R171,IF(S171=0,"","-"),S171)</f>
        <v>KVNG-125</v>
      </c>
      <c r="U171" s="36">
        <v>25</v>
      </c>
      <c r="V171" s="36" t="str">
        <f t="shared" si="68"/>
        <v>25,</v>
      </c>
      <c r="W171" s="36"/>
      <c r="X171" s="36"/>
      <c r="Y171" s="36"/>
      <c r="Z171" s="36" t="str">
        <f t="shared" si="75"/>
        <v>-</v>
      </c>
      <c r="AA171" s="36"/>
      <c r="AB171" s="36"/>
      <c r="AC171" s="36"/>
      <c r="AD171" s="36"/>
      <c r="AE171" s="36"/>
      <c r="AF171" s="36">
        <f>COUNTIFS(AG$2:AG171,AG171)</f>
        <v>1</v>
      </c>
      <c r="AG171" s="36" t="str">
        <f t="shared" si="71"/>
        <v>KVENG-80</v>
      </c>
      <c r="AH171" s="36" t="s">
        <v>721</v>
      </c>
      <c r="AI171" s="36">
        <v>80</v>
      </c>
      <c r="AJ171" s="36" t="s">
        <v>676</v>
      </c>
      <c r="AK171" s="36" t="str">
        <f t="shared" si="61"/>
        <v>KVENG-80Скольжения</v>
      </c>
      <c r="AL171" s="36" t="e">
        <f>VLOOKUP(AG171,#REF!,40,FALSE)</f>
        <v>#REF!</v>
      </c>
      <c r="AM171" s="36"/>
      <c r="AN171" s="36"/>
      <c r="AO171" s="36"/>
      <c r="AP171" s="36"/>
      <c r="AQ171" s="36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>
        <f>COUNTIFS(BH$2:BH171,BH171,BH$2:BH171,BH171)</f>
        <v>2</v>
      </c>
      <c r="BH171" s="36" t="str">
        <f t="shared" si="67"/>
        <v>KVTDN-63</v>
      </c>
      <c r="BI171" s="36" t="s">
        <v>20</v>
      </c>
      <c r="BJ171" s="36">
        <v>63</v>
      </c>
      <c r="BK171" s="41" t="s">
        <v>729</v>
      </c>
      <c r="BL171" s="41" t="str">
        <f t="shared" si="72"/>
        <v>KVTDN-63Сталь нержавеющая AISI 304 с покрытием твёрдым хромом</v>
      </c>
      <c r="BM171" s="36" t="e">
        <f>VLOOKUP(BH171,#REF!,40,FALSE)</f>
        <v>#REF!</v>
      </c>
      <c r="BN171" s="36"/>
      <c r="BO171" s="36"/>
    </row>
    <row r="172" spans="2:67">
      <c r="B172" s="36"/>
      <c r="D172" s="36"/>
      <c r="E172" s="36"/>
      <c r="G172" s="36"/>
      <c r="H172" s="36"/>
      <c r="I172" s="36"/>
      <c r="J172" s="36"/>
      <c r="K172" s="36"/>
      <c r="L172" s="36"/>
      <c r="M172" s="36"/>
      <c r="N172" s="36" t="e">
        <f>SUMIF(#REF!,K172,#REF!)</f>
        <v>#REF!</v>
      </c>
      <c r="O172" s="36">
        <f t="shared" si="69"/>
        <v>0</v>
      </c>
      <c r="P172" s="36">
        <f>COUNTIF($T$1:T172,T172)</f>
        <v>2</v>
      </c>
      <c r="Q172" s="36" t="str">
        <f t="shared" si="70"/>
        <v>2-KVNG-125</v>
      </c>
      <c r="R172" s="36" t="s">
        <v>18</v>
      </c>
      <c r="S172" s="36">
        <v>125</v>
      </c>
      <c r="T172" s="36" t="str">
        <f>CONCATENATE(R172,IF(S172=0,"","-"),S172)</f>
        <v>KVNG-125</v>
      </c>
      <c r="U172" s="36">
        <v>40</v>
      </c>
      <c r="V172" s="36" t="str">
        <f t="shared" si="68"/>
        <v>40,</v>
      </c>
      <c r="W172" s="36"/>
      <c r="X172" s="36"/>
      <c r="Y172" s="36"/>
      <c r="Z172" s="36" t="str">
        <f t="shared" si="75"/>
        <v>-</v>
      </c>
      <c r="AA172" s="36"/>
      <c r="AB172" s="36"/>
      <c r="AC172" s="36"/>
      <c r="AD172" s="36"/>
      <c r="AE172" s="36"/>
      <c r="AF172" s="36">
        <f>COUNTIFS(AG$2:AG172,AG172)</f>
        <v>1</v>
      </c>
      <c r="AG172" s="36" t="str">
        <f t="shared" si="71"/>
        <v>KVENG-100</v>
      </c>
      <c r="AH172" s="36" t="s">
        <v>721</v>
      </c>
      <c r="AI172" s="36">
        <v>100</v>
      </c>
      <c r="AJ172" s="36" t="s">
        <v>676</v>
      </c>
      <c r="AK172" s="36" t="str">
        <f t="shared" si="61"/>
        <v>KVENG-100Скольжения</v>
      </c>
      <c r="AL172" s="36" t="e">
        <f>VLOOKUP(AG172,#REF!,40,FALSE)</f>
        <v>#REF!</v>
      </c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>
        <f>COUNTIFS(BH$2:BH172,BH172,BH$2:BH172,BH172)</f>
        <v>1</v>
      </c>
      <c r="BH172" s="36" t="str">
        <f t="shared" si="67"/>
        <v>KVTDN-80</v>
      </c>
      <c r="BI172" s="36" t="s">
        <v>20</v>
      </c>
      <c r="BJ172" s="36">
        <v>80</v>
      </c>
      <c r="BK172" s="41" t="s">
        <v>728</v>
      </c>
      <c r="BL172" s="41" t="str">
        <f t="shared" si="72"/>
        <v>KVTDN-80Сталь 45 с покрытием твёрдым хромом</v>
      </c>
      <c r="BM172" s="36" t="e">
        <f>VLOOKUP(BH172,#REF!,40,FALSE)</f>
        <v>#REF!</v>
      </c>
      <c r="BN172" s="36"/>
      <c r="BO172" s="36"/>
    </row>
    <row r="173" spans="2:67">
      <c r="B173" s="36"/>
      <c r="D173" s="36"/>
      <c r="E173" s="36"/>
      <c r="G173" s="36"/>
      <c r="H173" s="36"/>
      <c r="I173" s="36"/>
      <c r="J173" s="36"/>
      <c r="K173" s="36"/>
      <c r="L173" s="36"/>
      <c r="M173" s="36"/>
      <c r="N173" s="36" t="e">
        <f>SUMIF(#REF!,K173,#REF!)</f>
        <v>#REF!</v>
      </c>
      <c r="O173" s="36">
        <f t="shared" si="69"/>
        <v>0</v>
      </c>
      <c r="P173" s="36">
        <f>COUNTIF($T$1:T173,T173)</f>
        <v>3</v>
      </c>
      <c r="Q173" s="36" t="str">
        <f t="shared" si="70"/>
        <v>3-KVNG-125</v>
      </c>
      <c r="R173" s="36" t="s">
        <v>18</v>
      </c>
      <c r="S173" s="36">
        <v>125</v>
      </c>
      <c r="T173" s="36" t="str">
        <f t="shared" ref="T173:T188" si="76">CONCATENATE(R173,IF(S173=0,"","-"),S173)</f>
        <v>KVNG-125</v>
      </c>
      <c r="U173" s="36">
        <v>50</v>
      </c>
      <c r="V173" s="36" t="str">
        <f t="shared" si="68"/>
        <v>50,</v>
      </c>
      <c r="W173" s="36"/>
      <c r="X173" s="36"/>
      <c r="Y173" s="36"/>
      <c r="Z173" s="36" t="str">
        <f t="shared" si="75"/>
        <v>-</v>
      </c>
      <c r="AA173" s="36"/>
      <c r="AB173" s="36"/>
      <c r="AC173" s="36"/>
      <c r="AD173" s="36"/>
      <c r="AE173" s="36"/>
      <c r="AF173" s="36">
        <f>COUNTIFS(AG$2:AG173,AG173)</f>
        <v>1</v>
      </c>
      <c r="AG173" s="36" t="str">
        <f>CONCATENATE(AH173,"-",AI173)</f>
        <v>KVMAL-M01-32</v>
      </c>
      <c r="AH173" s="36" t="s">
        <v>56</v>
      </c>
      <c r="AI173" s="36">
        <v>32</v>
      </c>
      <c r="AJ173" s="37" t="s">
        <v>10</v>
      </c>
      <c r="AK173" s="36" t="str">
        <f>CONCATENATE(AG173,,AJ173)</f>
        <v>KVMAL-M01-32Наружная</v>
      </c>
      <c r="AL173" s="36" t="e">
        <f>VLOOKUP(AG173,#REF!,40,FALSE)</f>
        <v>#REF!</v>
      </c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>
        <f>COUNTIFS(BH$2:BH173,BH173,BH$2:BH173,BH173)</f>
        <v>2</v>
      </c>
      <c r="BH173" s="36" t="str">
        <f t="shared" si="67"/>
        <v>KVTDN-80</v>
      </c>
      <c r="BI173" s="36" t="s">
        <v>20</v>
      </c>
      <c r="BJ173" s="36">
        <v>80</v>
      </c>
      <c r="BK173" s="41" t="s">
        <v>729</v>
      </c>
      <c r="BL173" s="41" t="str">
        <f t="shared" si="72"/>
        <v>KVTDN-80Сталь нержавеющая AISI 304 с покрытием твёрдым хромом</v>
      </c>
      <c r="BM173" s="36" t="e">
        <f>VLOOKUP(BH173,#REF!,40,FALSE)</f>
        <v>#REF!</v>
      </c>
      <c r="BN173" s="36"/>
      <c r="BO173" s="36"/>
    </row>
    <row r="174" spans="2:67">
      <c r="B174" s="36"/>
      <c r="D174" s="36"/>
      <c r="E174" s="36"/>
      <c r="G174" s="36"/>
      <c r="H174" s="36"/>
      <c r="I174" s="36"/>
      <c r="J174" s="36"/>
      <c r="K174" s="36"/>
      <c r="L174" s="36"/>
      <c r="M174" s="36"/>
      <c r="N174" s="36" t="e">
        <f>SUMIF(#REF!,K174,#REF!)</f>
        <v>#REF!</v>
      </c>
      <c r="O174" s="36">
        <f t="shared" si="69"/>
        <v>0</v>
      </c>
      <c r="P174" s="36">
        <f>COUNTIF($T$1:T174,T174)</f>
        <v>4</v>
      </c>
      <c r="Q174" s="36" t="str">
        <f t="shared" si="70"/>
        <v>4-KVNG-125</v>
      </c>
      <c r="R174" s="36" t="s">
        <v>18</v>
      </c>
      <c r="S174" s="36">
        <v>125</v>
      </c>
      <c r="T174" s="36" t="str">
        <f t="shared" si="76"/>
        <v>KVNG-125</v>
      </c>
      <c r="U174" s="36">
        <v>80</v>
      </c>
      <c r="V174" s="36" t="str">
        <f t="shared" si="68"/>
        <v>80,</v>
      </c>
      <c r="W174" s="36"/>
      <c r="X174" s="36"/>
      <c r="Y174" s="36"/>
      <c r="Z174" s="36" t="str">
        <f t="shared" si="75"/>
        <v>-</v>
      </c>
      <c r="AA174" s="36"/>
      <c r="AB174" s="36"/>
      <c r="AC174" s="36"/>
      <c r="AD174" s="36"/>
      <c r="AE174" s="36"/>
      <c r="AF174" s="36">
        <f>COUNTIFS(AG$2:AG174,AG174)</f>
        <v>2</v>
      </c>
      <c r="AG174" s="36" t="str">
        <f>CONCATENATE(AH174,"-",AI174)</f>
        <v>KVMAL-M01-32</v>
      </c>
      <c r="AH174" s="36" t="s">
        <v>56</v>
      </c>
      <c r="AI174" s="36">
        <v>32</v>
      </c>
      <c r="AJ174" s="37" t="s">
        <v>16</v>
      </c>
      <c r="AK174" s="36" t="str">
        <f>CONCATENATE(AG174,,AJ174)</f>
        <v>KVMAL-M01-32Внутренняя</v>
      </c>
      <c r="AL174" s="36" t="e">
        <f>VLOOKUP(AG174,#REF!,40,FALSE)</f>
        <v>#REF!</v>
      </c>
      <c r="AM174" s="36"/>
      <c r="AN174" s="36"/>
      <c r="AO174" s="36"/>
      <c r="AP174" s="36"/>
      <c r="AQ174" s="36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>
        <f>COUNTIFS(BH$2:BH174,BH174,BH$2:BH174,BH174)</f>
        <v>1</v>
      </c>
      <c r="BH174" s="36" t="str">
        <f t="shared" si="67"/>
        <v>KVTDN-100</v>
      </c>
      <c r="BI174" s="36" t="s">
        <v>20</v>
      </c>
      <c r="BJ174" s="36">
        <v>100</v>
      </c>
      <c r="BK174" s="41" t="s">
        <v>728</v>
      </c>
      <c r="BL174" s="41" t="str">
        <f t="shared" si="72"/>
        <v>KVTDN-100Сталь 45 с покрытием твёрдым хромом</v>
      </c>
      <c r="BM174" s="36" t="e">
        <f>VLOOKUP(BH174,#REF!,40,FALSE)</f>
        <v>#REF!</v>
      </c>
      <c r="BN174" s="36"/>
      <c r="BO174" s="36"/>
    </row>
    <row r="175" spans="2:67">
      <c r="B175" s="36"/>
      <c r="D175" s="36"/>
      <c r="E175" s="36"/>
      <c r="G175" s="36"/>
      <c r="H175" s="36"/>
      <c r="I175" s="36"/>
      <c r="J175" s="36"/>
      <c r="K175" s="36"/>
      <c r="L175" s="36"/>
      <c r="M175" s="36"/>
      <c r="N175" s="36" t="e">
        <f>SUMIF(#REF!,K175,#REF!)</f>
        <v>#REF!</v>
      </c>
      <c r="O175" s="36">
        <f t="shared" si="69"/>
        <v>0</v>
      </c>
      <c r="P175" s="36">
        <f>COUNTIF($T$1:T175,T175)</f>
        <v>5</v>
      </c>
      <c r="Q175" s="36" t="str">
        <f t="shared" si="70"/>
        <v>5-KVNG-125</v>
      </c>
      <c r="R175" s="36" t="s">
        <v>18</v>
      </c>
      <c r="S175" s="36">
        <v>125</v>
      </c>
      <c r="T175" s="36" t="str">
        <f t="shared" si="76"/>
        <v>KVNG-125</v>
      </c>
      <c r="U175" s="36">
        <v>100</v>
      </c>
      <c r="V175" s="36" t="str">
        <f t="shared" si="68"/>
        <v>100,</v>
      </c>
      <c r="W175" s="36"/>
      <c r="X175" s="36"/>
      <c r="Y175" s="36"/>
      <c r="Z175" s="36" t="str">
        <f t="shared" si="75"/>
        <v>-</v>
      </c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>
        <f>COUNTIFS(BH$2:BH175,BH175,BH$2:BH175,BH175)</f>
        <v>2</v>
      </c>
      <c r="BH175" s="36" t="str">
        <f t="shared" si="67"/>
        <v>KVTDN-100</v>
      </c>
      <c r="BI175" s="36" t="s">
        <v>20</v>
      </c>
      <c r="BJ175" s="36">
        <v>100</v>
      </c>
      <c r="BK175" s="41" t="s">
        <v>729</v>
      </c>
      <c r="BL175" s="41" t="str">
        <f t="shared" si="72"/>
        <v>KVTDN-100Сталь нержавеющая AISI 304 с покрытием твёрдым хромом</v>
      </c>
      <c r="BM175" s="36" t="e">
        <f>VLOOKUP(BH175,#REF!,40,FALSE)</f>
        <v>#REF!</v>
      </c>
      <c r="BN175" s="36"/>
      <c r="BO175" s="36"/>
    </row>
    <row r="176" spans="2:67">
      <c r="B176" s="36"/>
      <c r="D176" s="36"/>
      <c r="E176" s="36"/>
      <c r="G176" s="36"/>
      <c r="H176" s="36"/>
      <c r="I176" s="36"/>
      <c r="J176" s="36"/>
      <c r="K176" s="36"/>
      <c r="L176" s="36"/>
      <c r="M176" s="36"/>
      <c r="N176" s="36" t="e">
        <f>SUMIF(#REF!,K176,#REF!)</f>
        <v>#REF!</v>
      </c>
      <c r="O176" s="36">
        <f t="shared" si="69"/>
        <v>0</v>
      </c>
      <c r="P176" s="36">
        <f>COUNTIF($T$1:T176,T176)</f>
        <v>6</v>
      </c>
      <c r="Q176" s="36" t="str">
        <f t="shared" si="70"/>
        <v>6-KVNG-125</v>
      </c>
      <c r="R176" s="36" t="s">
        <v>18</v>
      </c>
      <c r="S176" s="36">
        <v>125</v>
      </c>
      <c r="T176" s="36" t="str">
        <f t="shared" si="76"/>
        <v>KVNG-125</v>
      </c>
      <c r="U176" s="36">
        <v>120</v>
      </c>
      <c r="V176" s="36" t="str">
        <f t="shared" si="68"/>
        <v>120,</v>
      </c>
      <c r="W176" s="36"/>
      <c r="X176" s="36"/>
      <c r="Y176" s="36"/>
      <c r="Z176" s="36" t="str">
        <f t="shared" si="75"/>
        <v>-</v>
      </c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>
        <f>COUNTIFS(BH$2:BH176,BH176,BH$2:BH176,BH176)</f>
        <v>1</v>
      </c>
      <c r="BH176" s="36" t="str">
        <f t="shared" si="67"/>
        <v>KVVU-16</v>
      </c>
      <c r="BI176" s="36" t="s">
        <v>58</v>
      </c>
      <c r="BJ176" s="36">
        <v>16</v>
      </c>
      <c r="BK176" s="41" t="s">
        <v>728</v>
      </c>
      <c r="BL176" s="41" t="str">
        <f t="shared" si="72"/>
        <v>KVVU-16Сталь 45 с покрытием твёрдым хромом</v>
      </c>
      <c r="BM176" s="36" t="e">
        <f>VLOOKUP(BH176,#REF!,40,FALSE)</f>
        <v>#REF!</v>
      </c>
      <c r="BN176" s="36"/>
      <c r="BO176" s="36"/>
    </row>
    <row r="177" spans="2:67">
      <c r="B177" s="36"/>
      <c r="D177" s="36"/>
      <c r="E177" s="36"/>
      <c r="G177" s="36"/>
      <c r="H177" s="36"/>
      <c r="I177" s="36"/>
      <c r="J177" s="36"/>
      <c r="K177" s="36"/>
      <c r="L177" s="36"/>
      <c r="M177" s="36"/>
      <c r="N177" s="36" t="e">
        <f>SUMIF(#REF!,K177,#REF!)</f>
        <v>#REF!</v>
      </c>
      <c r="O177" s="36">
        <f t="shared" si="69"/>
        <v>0</v>
      </c>
      <c r="P177" s="36">
        <f>COUNTIF($T$1:T177,T177)</f>
        <v>7</v>
      </c>
      <c r="Q177" s="36" t="str">
        <f t="shared" si="70"/>
        <v>7-KVNG-125</v>
      </c>
      <c r="R177" s="36" t="s">
        <v>18</v>
      </c>
      <c r="S177" s="36">
        <v>125</v>
      </c>
      <c r="T177" s="36" t="str">
        <f t="shared" si="76"/>
        <v>KVNG-125</v>
      </c>
      <c r="U177" s="36">
        <v>160</v>
      </c>
      <c r="V177" s="36" t="str">
        <f t="shared" si="68"/>
        <v>160,</v>
      </c>
      <c r="W177" s="36"/>
      <c r="X177" s="36"/>
      <c r="Y177" s="36"/>
      <c r="Z177" s="36" t="str">
        <f t="shared" si="75"/>
        <v>-</v>
      </c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>
        <f>COUNTIFS(BH$2:BH177,BH177,BH$2:BH177,BH177)</f>
        <v>2</v>
      </c>
      <c r="BH177" s="36" t="str">
        <f t="shared" si="67"/>
        <v>KVVU-16</v>
      </c>
      <c r="BI177" s="36" t="s">
        <v>58</v>
      </c>
      <c r="BJ177" s="36">
        <v>16</v>
      </c>
      <c r="BK177" s="41" t="s">
        <v>729</v>
      </c>
      <c r="BL177" s="41" t="str">
        <f t="shared" si="72"/>
        <v>KVVU-16Сталь нержавеющая AISI 304 с покрытием твёрдым хромом</v>
      </c>
      <c r="BM177" s="36" t="e">
        <f>VLOOKUP(BH177,#REF!,40,FALSE)</f>
        <v>#REF!</v>
      </c>
      <c r="BN177" s="36"/>
      <c r="BO177" s="36"/>
    </row>
    <row r="178" spans="2:67">
      <c r="B178" s="36"/>
      <c r="D178" s="36"/>
      <c r="E178" s="36"/>
      <c r="G178" s="36"/>
      <c r="H178" s="36"/>
      <c r="I178" s="36"/>
      <c r="J178" s="36"/>
      <c r="K178" s="36"/>
      <c r="L178" s="36"/>
      <c r="M178" s="36"/>
      <c r="N178" s="36" t="e">
        <f>SUMIF(#REF!,K178,#REF!)</f>
        <v>#REF!</v>
      </c>
      <c r="O178" s="36">
        <f t="shared" si="69"/>
        <v>0</v>
      </c>
      <c r="P178" s="36">
        <f>COUNTIF($T$1:T178,T178)</f>
        <v>8</v>
      </c>
      <c r="Q178" s="36" t="str">
        <f t="shared" si="70"/>
        <v>8-KVNG-125</v>
      </c>
      <c r="R178" s="36" t="s">
        <v>18</v>
      </c>
      <c r="S178" s="36">
        <v>125</v>
      </c>
      <c r="T178" s="36" t="str">
        <f t="shared" si="76"/>
        <v>KVNG-125</v>
      </c>
      <c r="U178" s="36">
        <v>200</v>
      </c>
      <c r="V178" s="36" t="str">
        <f t="shared" si="68"/>
        <v>200,</v>
      </c>
      <c r="W178" s="36"/>
      <c r="X178" s="36"/>
      <c r="Y178" s="36"/>
      <c r="Z178" s="36" t="str">
        <f t="shared" si="75"/>
        <v>-</v>
      </c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>
        <f>COUNTIFS(BH$2:BH178,BH178,BH$2:BH178,BH178)</f>
        <v>1</v>
      </c>
      <c r="BH178" s="36" t="str">
        <f t="shared" si="67"/>
        <v>KVVU-20</v>
      </c>
      <c r="BI178" s="36" t="s">
        <v>58</v>
      </c>
      <c r="BJ178" s="36">
        <v>20</v>
      </c>
      <c r="BK178" s="41" t="s">
        <v>728</v>
      </c>
      <c r="BL178" s="41" t="str">
        <f t="shared" si="72"/>
        <v>KVVU-20Сталь 45 с покрытием твёрдым хромом</v>
      </c>
      <c r="BM178" s="36" t="e">
        <f>VLOOKUP(BH178,#REF!,40,FALSE)</f>
        <v>#REF!</v>
      </c>
      <c r="BN178" s="36"/>
      <c r="BO178" s="36"/>
    </row>
    <row r="179" spans="2:67">
      <c r="B179" s="36"/>
      <c r="D179" s="36"/>
      <c r="E179" s="36"/>
      <c r="G179" s="36"/>
      <c r="H179" s="36"/>
      <c r="I179" s="36"/>
      <c r="J179" s="36"/>
      <c r="K179" s="36"/>
      <c r="L179" s="36"/>
      <c r="M179" s="36"/>
      <c r="N179" s="36" t="e">
        <f>SUMIF(#REF!,K179,#REF!)</f>
        <v>#REF!</v>
      </c>
      <c r="O179" s="36">
        <f t="shared" si="69"/>
        <v>0</v>
      </c>
      <c r="P179" s="36">
        <f>COUNTIF($T$1:T179,T179)</f>
        <v>9</v>
      </c>
      <c r="Q179" s="36" t="str">
        <f t="shared" si="70"/>
        <v>9-KVNG-125</v>
      </c>
      <c r="R179" s="36" t="s">
        <v>18</v>
      </c>
      <c r="S179" s="36">
        <v>125</v>
      </c>
      <c r="T179" s="36" t="str">
        <f t="shared" si="76"/>
        <v>KVNG-125</v>
      </c>
      <c r="U179" s="36">
        <v>250</v>
      </c>
      <c r="V179" s="36" t="str">
        <f t="shared" si="68"/>
        <v>250,</v>
      </c>
      <c r="W179" s="36"/>
      <c r="X179" s="36"/>
      <c r="Y179" s="36"/>
      <c r="Z179" s="36" t="str">
        <f t="shared" si="75"/>
        <v>-</v>
      </c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>
        <f>COUNTIFS(BH$2:BH179,BH179,BH$2:BH179,BH179)</f>
        <v>2</v>
      </c>
      <c r="BH179" s="36" t="str">
        <f t="shared" si="67"/>
        <v>KVVU-20</v>
      </c>
      <c r="BI179" s="36" t="s">
        <v>58</v>
      </c>
      <c r="BJ179" s="36">
        <v>20</v>
      </c>
      <c r="BK179" s="41" t="s">
        <v>729</v>
      </c>
      <c r="BL179" s="41" t="str">
        <f t="shared" si="72"/>
        <v>KVVU-20Сталь нержавеющая AISI 304 с покрытием твёрдым хромом</v>
      </c>
      <c r="BM179" s="36" t="e">
        <f>VLOOKUP(BH179,#REF!,40,FALSE)</f>
        <v>#REF!</v>
      </c>
      <c r="BN179" s="36"/>
      <c r="BO179" s="36"/>
    </row>
    <row r="180" spans="2:67">
      <c r="B180" s="36"/>
      <c r="D180" s="36"/>
      <c r="E180" s="36"/>
      <c r="G180" s="36"/>
      <c r="H180" s="36"/>
      <c r="I180" s="36"/>
      <c r="J180" s="36"/>
      <c r="K180" s="36"/>
      <c r="L180" s="36"/>
      <c r="M180" s="36"/>
      <c r="N180" s="36" t="e">
        <f>SUMIF(#REF!,K180,#REF!)</f>
        <v>#REF!</v>
      </c>
      <c r="O180" s="36">
        <f t="shared" si="69"/>
        <v>0</v>
      </c>
      <c r="P180" s="36">
        <f>COUNTIF($T$1:T180,T180)</f>
        <v>10</v>
      </c>
      <c r="Q180" s="36" t="str">
        <f t="shared" si="70"/>
        <v>10-KVNG-125</v>
      </c>
      <c r="R180" s="36" t="s">
        <v>18</v>
      </c>
      <c r="S180" s="36">
        <v>125</v>
      </c>
      <c r="T180" s="36" t="str">
        <f t="shared" si="76"/>
        <v>KVNG-125</v>
      </c>
      <c r="U180" s="36">
        <v>300</v>
      </c>
      <c r="V180" s="36" t="str">
        <f t="shared" si="68"/>
        <v>300,</v>
      </c>
      <c r="W180" s="36"/>
      <c r="X180" s="36"/>
      <c r="Y180" s="36"/>
      <c r="Z180" s="36" t="str">
        <f t="shared" si="75"/>
        <v>-</v>
      </c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>
        <f>COUNTIFS(BH$2:BH180,BH180,BH$2:BH180,BH180)</f>
        <v>1</v>
      </c>
      <c r="BH180" s="36" t="str">
        <f t="shared" si="67"/>
        <v>KVVU-25</v>
      </c>
      <c r="BI180" s="36" t="s">
        <v>58</v>
      </c>
      <c r="BJ180" s="36">
        <v>25</v>
      </c>
      <c r="BK180" s="41" t="s">
        <v>728</v>
      </c>
      <c r="BL180" s="41" t="str">
        <f t="shared" si="72"/>
        <v>KVVU-25Сталь 45 с покрытием твёрдым хромом</v>
      </c>
      <c r="BM180" s="36" t="e">
        <f>VLOOKUP(BH180,#REF!,40,FALSE)</f>
        <v>#REF!</v>
      </c>
      <c r="BN180" s="36"/>
      <c r="BO180" s="36"/>
    </row>
    <row r="181" spans="2:67">
      <c r="B181" s="36"/>
      <c r="D181" s="36"/>
      <c r="E181" s="36"/>
      <c r="G181" s="36"/>
      <c r="H181" s="36"/>
      <c r="I181" s="36"/>
      <c r="J181" s="36"/>
      <c r="K181" s="36"/>
      <c r="L181" s="36"/>
      <c r="M181" s="36"/>
      <c r="N181" s="36" t="e">
        <f>SUMIF(#REF!,K181,#REF!)</f>
        <v>#REF!</v>
      </c>
      <c r="O181" s="36">
        <f t="shared" si="69"/>
        <v>0</v>
      </c>
      <c r="P181" s="36">
        <f>COUNTIF($T$1:T181,T181)</f>
        <v>11</v>
      </c>
      <c r="Q181" s="36" t="str">
        <f t="shared" si="70"/>
        <v>11-KVNG-125</v>
      </c>
      <c r="R181" s="36" t="s">
        <v>18</v>
      </c>
      <c r="S181" s="36">
        <v>125</v>
      </c>
      <c r="T181" s="36" t="str">
        <f t="shared" si="76"/>
        <v>KVNG-125</v>
      </c>
      <c r="U181" s="36">
        <v>320</v>
      </c>
      <c r="V181" s="36" t="str">
        <f t="shared" si="68"/>
        <v>320,</v>
      </c>
      <c r="W181" s="36"/>
      <c r="X181" s="36"/>
      <c r="Y181" s="36"/>
      <c r="Z181" s="36" t="str">
        <f t="shared" si="75"/>
        <v>-</v>
      </c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>
        <f>COUNTIFS(BH$2:BH181,BH181,BH$2:BH181,BH181)</f>
        <v>2</v>
      </c>
      <c r="BH181" s="36" t="str">
        <f t="shared" si="67"/>
        <v>KVVU-25</v>
      </c>
      <c r="BI181" s="36" t="s">
        <v>58</v>
      </c>
      <c r="BJ181" s="36">
        <v>25</v>
      </c>
      <c r="BK181" s="41" t="s">
        <v>729</v>
      </c>
      <c r="BL181" s="41" t="str">
        <f t="shared" si="72"/>
        <v>KVVU-25Сталь нержавеющая AISI 304 с покрытием твёрдым хромом</v>
      </c>
      <c r="BM181" s="36" t="e">
        <f>VLOOKUP(BH181,#REF!,40,FALSE)</f>
        <v>#REF!</v>
      </c>
      <c r="BN181" s="36"/>
      <c r="BO181" s="36"/>
    </row>
    <row r="182" spans="2:67">
      <c r="B182" s="36"/>
      <c r="D182" s="36"/>
      <c r="E182" s="36"/>
      <c r="G182" s="36"/>
      <c r="H182" s="36"/>
      <c r="I182" s="36"/>
      <c r="J182" s="36"/>
      <c r="K182" s="36"/>
      <c r="L182" s="36"/>
      <c r="M182" s="36"/>
      <c r="N182" s="36" t="e">
        <f>SUMIF(#REF!,K182,#REF!)</f>
        <v>#REF!</v>
      </c>
      <c r="O182" s="36">
        <f t="shared" si="69"/>
        <v>0</v>
      </c>
      <c r="P182" s="36">
        <f>COUNTIF($T$1:T182,T182)</f>
        <v>12</v>
      </c>
      <c r="Q182" s="36" t="str">
        <f t="shared" si="70"/>
        <v>12-KVNG-125</v>
      </c>
      <c r="R182" s="36" t="s">
        <v>18</v>
      </c>
      <c r="S182" s="36">
        <v>125</v>
      </c>
      <c r="T182" s="36" t="str">
        <f t="shared" si="76"/>
        <v>KVNG-125</v>
      </c>
      <c r="U182" s="36">
        <v>400</v>
      </c>
      <c r="V182" s="36" t="str">
        <f t="shared" si="68"/>
        <v>400,</v>
      </c>
      <c r="W182" s="36"/>
      <c r="X182" s="36"/>
      <c r="Y182" s="36"/>
      <c r="Z182" s="36" t="str">
        <f t="shared" si="75"/>
        <v>-</v>
      </c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>
        <f>COUNTIFS(BH$2:BH182,BH182,BH$2:BH182,BH182)</f>
        <v>1</v>
      </c>
      <c r="BH182" s="36" t="str">
        <f t="shared" si="67"/>
        <v>KVVU-32</v>
      </c>
      <c r="BI182" s="36" t="s">
        <v>58</v>
      </c>
      <c r="BJ182" s="36">
        <v>32</v>
      </c>
      <c r="BK182" s="41" t="s">
        <v>728</v>
      </c>
      <c r="BL182" s="41" t="str">
        <f t="shared" si="72"/>
        <v>KVVU-32Сталь 45 с покрытием твёрдым хромом</v>
      </c>
      <c r="BM182" s="36" t="e">
        <f>VLOOKUP(BH182,#REF!,40,FALSE)</f>
        <v>#REF!</v>
      </c>
      <c r="BN182" s="36"/>
      <c r="BO182" s="36"/>
    </row>
    <row r="183" spans="2:67">
      <c r="B183" s="36"/>
      <c r="D183" s="36"/>
      <c r="E183" s="36"/>
      <c r="G183" s="36"/>
      <c r="H183" s="36"/>
      <c r="I183" s="36"/>
      <c r="J183" s="36"/>
      <c r="K183" s="36"/>
      <c r="L183" s="36"/>
      <c r="M183" s="36"/>
      <c r="N183" s="36" t="e">
        <f>SUMIF(#REF!,K183,#REF!)</f>
        <v>#REF!</v>
      </c>
      <c r="O183" s="36">
        <f t="shared" si="69"/>
        <v>0</v>
      </c>
      <c r="P183" s="36">
        <f>COUNTIF($T$1:T183,T183)</f>
        <v>13</v>
      </c>
      <c r="Q183" s="36" t="str">
        <f t="shared" si="70"/>
        <v>13-KVNG-125</v>
      </c>
      <c r="R183" s="36" t="s">
        <v>18</v>
      </c>
      <c r="S183" s="36">
        <v>125</v>
      </c>
      <c r="T183" s="36" t="str">
        <f t="shared" si="76"/>
        <v>KVNG-125</v>
      </c>
      <c r="U183" s="36">
        <v>500</v>
      </c>
      <c r="V183" s="36" t="str">
        <f t="shared" si="68"/>
        <v>500,</v>
      </c>
      <c r="W183" s="36"/>
      <c r="X183" s="36"/>
      <c r="Y183" s="36"/>
      <c r="Z183" s="36" t="str">
        <f t="shared" si="75"/>
        <v>-</v>
      </c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>
        <f>COUNTIFS(BH$2:BH183,BH183,BH$2:BH183,BH183)</f>
        <v>2</v>
      </c>
      <c r="BH183" s="36" t="str">
        <f t="shared" si="67"/>
        <v>KVVU-32</v>
      </c>
      <c r="BI183" s="36" t="s">
        <v>58</v>
      </c>
      <c r="BJ183" s="36">
        <v>32</v>
      </c>
      <c r="BK183" s="41" t="s">
        <v>729</v>
      </c>
      <c r="BL183" s="41" t="str">
        <f t="shared" si="72"/>
        <v>KVVU-32Сталь нержавеющая AISI 304 с покрытием твёрдым хромом</v>
      </c>
      <c r="BM183" s="36" t="e">
        <f>VLOOKUP(BH183,#REF!,40,FALSE)</f>
        <v>#REF!</v>
      </c>
      <c r="BN183" s="36"/>
      <c r="BO183" s="36"/>
    </row>
    <row r="184" spans="2:67">
      <c r="B184" s="36"/>
      <c r="D184" s="36"/>
      <c r="E184" s="36"/>
      <c r="G184" s="36"/>
      <c r="H184" s="36"/>
      <c r="I184" s="36"/>
      <c r="J184" s="36"/>
      <c r="K184" s="36"/>
      <c r="L184" s="36"/>
      <c r="M184" s="36"/>
      <c r="N184" s="36" t="e">
        <f>SUMIF(#REF!,K184,#REF!)</f>
        <v>#REF!</v>
      </c>
      <c r="O184" s="36">
        <f t="shared" si="69"/>
        <v>0</v>
      </c>
      <c r="P184" s="36">
        <f>COUNTIF($T$1:T184,T184)</f>
        <v>14</v>
      </c>
      <c r="Q184" s="36" t="str">
        <f t="shared" si="70"/>
        <v>14-KVNG-125</v>
      </c>
      <c r="R184" s="36" t="s">
        <v>18</v>
      </c>
      <c r="S184" s="36">
        <v>125</v>
      </c>
      <c r="T184" s="36" t="str">
        <f t="shared" si="76"/>
        <v>KVNG-125</v>
      </c>
      <c r="U184" s="36">
        <v>600</v>
      </c>
      <c r="V184" s="36" t="str">
        <f t="shared" si="68"/>
        <v>600,</v>
      </c>
      <c r="W184" s="36"/>
      <c r="X184" s="36"/>
      <c r="Y184" s="36"/>
      <c r="Z184" s="36" t="str">
        <f t="shared" si="75"/>
        <v>-</v>
      </c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>
        <f>COUNTIFS(BH$2:BH184,BH184,BH$2:BH184,BH184)</f>
        <v>1</v>
      </c>
      <c r="BH184" s="36" t="str">
        <f t="shared" si="67"/>
        <v>KVVU-40</v>
      </c>
      <c r="BI184" s="36" t="s">
        <v>58</v>
      </c>
      <c r="BJ184" s="36">
        <v>40</v>
      </c>
      <c r="BK184" s="41" t="s">
        <v>728</v>
      </c>
      <c r="BL184" s="41" t="str">
        <f t="shared" si="72"/>
        <v>KVVU-40Сталь 45 с покрытием твёрдым хромом</v>
      </c>
      <c r="BM184" s="36" t="e">
        <f>VLOOKUP(BH184,#REF!,40,FALSE)</f>
        <v>#REF!</v>
      </c>
      <c r="BN184" s="36"/>
      <c r="BO184" s="36"/>
    </row>
    <row r="185" spans="2:67">
      <c r="B185" s="36"/>
      <c r="D185" s="36"/>
      <c r="E185" s="36"/>
      <c r="G185" s="36"/>
      <c r="H185" s="36"/>
      <c r="I185" s="36"/>
      <c r="J185" s="36"/>
      <c r="K185" s="36"/>
      <c r="L185" s="36"/>
      <c r="M185" s="36"/>
      <c r="N185" s="36" t="e">
        <f>SUMIF(#REF!,K185,#REF!)</f>
        <v>#REF!</v>
      </c>
      <c r="O185" s="36">
        <f t="shared" si="69"/>
        <v>0</v>
      </c>
      <c r="P185" s="36">
        <f>COUNTIF($T$1:T185,T185)</f>
        <v>15</v>
      </c>
      <c r="Q185" s="36" t="str">
        <f t="shared" si="70"/>
        <v>15-KVNG-125</v>
      </c>
      <c r="R185" s="36" t="s">
        <v>18</v>
      </c>
      <c r="S185" s="36">
        <v>125</v>
      </c>
      <c r="T185" s="36" t="str">
        <f t="shared" si="76"/>
        <v>KVNG-125</v>
      </c>
      <c r="U185" s="36">
        <v>700</v>
      </c>
      <c r="V185" s="36" t="str">
        <f t="shared" si="68"/>
        <v>700,</v>
      </c>
      <c r="W185" s="36"/>
      <c r="X185" s="36"/>
      <c r="Y185" s="36"/>
      <c r="Z185" s="36" t="str">
        <f t="shared" si="75"/>
        <v>-</v>
      </c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>
        <f>COUNTIFS(BH$2:BH185,BH185,BH$2:BH185,BH185)</f>
        <v>2</v>
      </c>
      <c r="BH185" s="36" t="str">
        <f t="shared" si="67"/>
        <v>KVVU-40</v>
      </c>
      <c r="BI185" s="36" t="s">
        <v>58</v>
      </c>
      <c r="BJ185" s="36">
        <v>40</v>
      </c>
      <c r="BK185" s="41" t="s">
        <v>729</v>
      </c>
      <c r="BL185" s="41" t="str">
        <f t="shared" si="72"/>
        <v>KVVU-40Сталь нержавеющая AISI 304 с покрытием твёрдым хромом</v>
      </c>
      <c r="BM185" s="36" t="e">
        <f>VLOOKUP(BH185,#REF!,40,FALSE)</f>
        <v>#REF!</v>
      </c>
      <c r="BN185" s="36"/>
      <c r="BO185" s="36"/>
    </row>
    <row r="186" spans="2:67">
      <c r="B186" s="36"/>
      <c r="D186" s="36"/>
      <c r="E186" s="36"/>
      <c r="G186" s="36"/>
      <c r="H186" s="36"/>
      <c r="I186" s="36"/>
      <c r="J186" s="36"/>
      <c r="K186" s="36"/>
      <c r="L186" s="36"/>
      <c r="M186" s="36"/>
      <c r="N186" s="36" t="e">
        <f>SUMIF(#REF!,K186,#REF!)</f>
        <v>#REF!</v>
      </c>
      <c r="O186" s="36">
        <f t="shared" si="69"/>
        <v>0</v>
      </c>
      <c r="P186" s="36">
        <f>COUNTIF($T$1:T186,T186)</f>
        <v>16</v>
      </c>
      <c r="Q186" s="36" t="str">
        <f t="shared" si="70"/>
        <v>16-KVNG-125</v>
      </c>
      <c r="R186" s="36" t="s">
        <v>18</v>
      </c>
      <c r="S186" s="36">
        <v>125</v>
      </c>
      <c r="T186" s="36" t="str">
        <f t="shared" si="76"/>
        <v>KVNG-125</v>
      </c>
      <c r="U186" s="36">
        <v>800</v>
      </c>
      <c r="V186" s="36" t="str">
        <f t="shared" si="68"/>
        <v>800,</v>
      </c>
      <c r="W186" s="36"/>
      <c r="X186" s="36"/>
      <c r="Y186" s="36"/>
      <c r="Z186" s="36" t="str">
        <f t="shared" si="75"/>
        <v>-</v>
      </c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>
        <f>COUNTIFS(BH$2:BH186,BH186,BH$2:BH186,BH186)</f>
        <v>1</v>
      </c>
      <c r="BH186" s="36" t="str">
        <f t="shared" si="67"/>
        <v>KVVU-50</v>
      </c>
      <c r="BI186" s="36" t="s">
        <v>58</v>
      </c>
      <c r="BJ186" s="36">
        <v>50</v>
      </c>
      <c r="BK186" s="41" t="s">
        <v>728</v>
      </c>
      <c r="BL186" s="41" t="str">
        <f t="shared" si="72"/>
        <v>KVVU-50Сталь 45 с покрытием твёрдым хромом</v>
      </c>
      <c r="BM186" s="36" t="e">
        <f>VLOOKUP(BH186,#REF!,40,FALSE)</f>
        <v>#REF!</v>
      </c>
      <c r="BN186" s="36"/>
      <c r="BO186" s="36"/>
    </row>
    <row r="187" spans="2:67">
      <c r="B187" s="36"/>
      <c r="D187" s="36"/>
      <c r="E187" s="36"/>
      <c r="G187" s="36"/>
      <c r="H187" s="36"/>
      <c r="I187" s="36"/>
      <c r="J187" s="36"/>
      <c r="K187" s="36"/>
      <c r="L187" s="36"/>
      <c r="M187" s="36"/>
      <c r="N187" s="36" t="e">
        <f>SUMIF(#REF!,K187,#REF!)</f>
        <v>#REF!</v>
      </c>
      <c r="O187" s="36">
        <f t="shared" si="69"/>
        <v>0</v>
      </c>
      <c r="P187" s="36">
        <f>COUNTIF($T$1:T187,T187)</f>
        <v>17</v>
      </c>
      <c r="Q187" s="36" t="str">
        <f t="shared" si="70"/>
        <v>17-KVNG-125</v>
      </c>
      <c r="R187" s="36" t="s">
        <v>18</v>
      </c>
      <c r="S187" s="36">
        <v>125</v>
      </c>
      <c r="T187" s="36" t="str">
        <f t="shared" si="76"/>
        <v>KVNG-125</v>
      </c>
      <c r="U187" s="36">
        <v>1000</v>
      </c>
      <c r="V187" s="36" t="str">
        <f t="shared" si="68"/>
        <v>1000,</v>
      </c>
      <c r="W187" s="36"/>
      <c r="X187" s="36"/>
      <c r="Y187" s="36"/>
      <c r="Z187" s="36" t="str">
        <f t="shared" si="75"/>
        <v>-</v>
      </c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>
        <f>COUNTIFS(BH$2:BH187,BH187,BH$2:BH187,BH187)</f>
        <v>2</v>
      </c>
      <c r="BH187" s="36" t="str">
        <f t="shared" si="67"/>
        <v>KVVU-50</v>
      </c>
      <c r="BI187" s="36" t="s">
        <v>58</v>
      </c>
      <c r="BJ187" s="36">
        <v>50</v>
      </c>
      <c r="BK187" s="41" t="s">
        <v>729</v>
      </c>
      <c r="BL187" s="41" t="str">
        <f t="shared" si="72"/>
        <v>KVVU-50Сталь нержавеющая AISI 304 с покрытием твёрдым хромом</v>
      </c>
      <c r="BM187" s="36" t="e">
        <f>VLOOKUP(BH187,#REF!,40,FALSE)</f>
        <v>#REF!</v>
      </c>
      <c r="BN187" s="36"/>
      <c r="BO187" s="36"/>
    </row>
    <row r="188" spans="2:67">
      <c r="B188" s="36"/>
      <c r="D188" s="36"/>
      <c r="E188" s="36"/>
      <c r="G188" s="36"/>
      <c r="H188" s="36"/>
      <c r="I188" s="36"/>
      <c r="J188" s="36"/>
      <c r="K188" s="36"/>
      <c r="L188" s="36"/>
      <c r="M188" s="36"/>
      <c r="N188" s="36" t="e">
        <f>SUMIF(#REF!,K188,#REF!)</f>
        <v>#REF!</v>
      </c>
      <c r="O188" s="36">
        <f t="shared" si="69"/>
        <v>0</v>
      </c>
      <c r="P188" s="36">
        <f>COUNTIF($T$1:T188,T188)</f>
        <v>18</v>
      </c>
      <c r="Q188" s="36" t="str">
        <f t="shared" si="70"/>
        <v>18-KVNG-125</v>
      </c>
      <c r="R188" s="36" t="s">
        <v>18</v>
      </c>
      <c r="S188" s="36">
        <v>125</v>
      </c>
      <c r="T188" s="36" t="str">
        <f t="shared" si="76"/>
        <v>KVNG-125</v>
      </c>
      <c r="U188" s="36">
        <v>1250</v>
      </c>
      <c r="V188" s="36" t="str">
        <f t="shared" si="68"/>
        <v>1250</v>
      </c>
      <c r="W188" s="36"/>
      <c r="X188" s="36"/>
      <c r="Y188" s="36"/>
      <c r="Z188" s="36" t="str">
        <f t="shared" si="75"/>
        <v>-</v>
      </c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>
        <f>COUNTIFS(BH$2:BH188,BH188,BH$2:BH188,BH188)</f>
        <v>1</v>
      </c>
      <c r="BH188" s="36" t="str">
        <f t="shared" si="67"/>
        <v>KVVU-63</v>
      </c>
      <c r="BI188" s="36" t="s">
        <v>58</v>
      </c>
      <c r="BJ188" s="36">
        <v>63</v>
      </c>
      <c r="BK188" s="41" t="s">
        <v>728</v>
      </c>
      <c r="BL188" s="41" t="str">
        <f t="shared" si="72"/>
        <v>KVVU-63Сталь 45 с покрытием твёрдым хромом</v>
      </c>
      <c r="BM188" s="36" t="e">
        <f>VLOOKUP(BH188,#REF!,40,FALSE)</f>
        <v>#REF!</v>
      </c>
      <c r="BN188" s="36"/>
      <c r="BO188" s="36"/>
    </row>
    <row r="189" spans="2:67">
      <c r="B189" s="36"/>
      <c r="D189" s="36"/>
      <c r="E189" s="36"/>
      <c r="G189" s="36"/>
      <c r="H189" s="36"/>
      <c r="I189" s="36"/>
      <c r="J189" s="36"/>
      <c r="K189" s="36"/>
      <c r="L189" s="36"/>
      <c r="M189" s="36"/>
      <c r="N189" s="36" t="e">
        <f>SUMIF(#REF!,K189,#REF!)</f>
        <v>#REF!</v>
      </c>
      <c r="O189" s="36">
        <f t="shared" si="69"/>
        <v>0</v>
      </c>
      <c r="P189" s="36">
        <f>COUNTIF($T$1:T189,T189)</f>
        <v>1</v>
      </c>
      <c r="Q189" s="36" t="str">
        <f t="shared" si="70"/>
        <v>1-KVNG-160</v>
      </c>
      <c r="R189" s="36" t="s">
        <v>18</v>
      </c>
      <c r="S189" s="36">
        <v>160</v>
      </c>
      <c r="T189" s="36" t="str">
        <f>CONCATENATE(R189,IF(S189=0,"","-"),S189)</f>
        <v>KVNG-160</v>
      </c>
      <c r="U189" s="36">
        <v>25</v>
      </c>
      <c r="V189" s="36" t="str">
        <f t="shared" si="68"/>
        <v>25,</v>
      </c>
      <c r="W189" s="36"/>
      <c r="X189" s="36"/>
      <c r="Y189" s="36"/>
      <c r="Z189" s="36" t="str">
        <f t="shared" si="75"/>
        <v>-</v>
      </c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>
        <f>COUNTIFS(BH$2:BH189,BH189,BH$2:BH189,BH189)</f>
        <v>2</v>
      </c>
      <c r="BH189" s="36" t="str">
        <f t="shared" si="67"/>
        <v>KVVU-63</v>
      </c>
      <c r="BI189" s="36" t="s">
        <v>58</v>
      </c>
      <c r="BJ189" s="36">
        <v>63</v>
      </c>
      <c r="BK189" s="41" t="s">
        <v>729</v>
      </c>
      <c r="BL189" s="41" t="str">
        <f t="shared" si="72"/>
        <v>KVVU-63Сталь нержавеющая AISI 304 с покрытием твёрдым хромом</v>
      </c>
      <c r="BM189" s="36" t="e">
        <f>VLOOKUP(BH189,#REF!,40,FALSE)</f>
        <v>#REF!</v>
      </c>
      <c r="BN189" s="36"/>
      <c r="BO189" s="36"/>
    </row>
    <row r="190" spans="2:67">
      <c r="B190" s="36"/>
      <c r="D190" s="36"/>
      <c r="E190" s="36"/>
      <c r="G190" s="36"/>
      <c r="H190" s="36"/>
      <c r="I190" s="36"/>
      <c r="J190" s="36"/>
      <c r="K190" s="36"/>
      <c r="L190" s="36"/>
      <c r="M190" s="36"/>
      <c r="N190" s="36" t="e">
        <f>SUMIF(#REF!,K190,#REF!)</f>
        <v>#REF!</v>
      </c>
      <c r="O190" s="36">
        <f t="shared" si="69"/>
        <v>0</v>
      </c>
      <c r="P190" s="36">
        <f>COUNTIF($T$1:T190,T190)</f>
        <v>2</v>
      </c>
      <c r="Q190" s="36" t="str">
        <f t="shared" si="70"/>
        <v>2-KVNG-160</v>
      </c>
      <c r="R190" s="36" t="s">
        <v>18</v>
      </c>
      <c r="S190" s="36">
        <v>160</v>
      </c>
      <c r="T190" s="36" t="str">
        <f>CONCATENATE(R190,IF(S190=0,"","-"),S190)</f>
        <v>KVNG-160</v>
      </c>
      <c r="U190" s="36">
        <v>40</v>
      </c>
      <c r="V190" s="36" t="str">
        <f t="shared" si="68"/>
        <v>40,</v>
      </c>
      <c r="W190" s="36"/>
      <c r="X190" s="36"/>
      <c r="Y190" s="36"/>
      <c r="Z190" s="36" t="str">
        <f t="shared" si="75"/>
        <v>-</v>
      </c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>
        <f>COUNTIFS(BH$2:BH190,BH190,BH$2:BH190,BH190)</f>
        <v>1</v>
      </c>
      <c r="BH190" s="36" t="str">
        <f t="shared" si="67"/>
        <v>KVVU-80</v>
      </c>
      <c r="BI190" s="36" t="s">
        <v>58</v>
      </c>
      <c r="BJ190" s="36">
        <v>80</v>
      </c>
      <c r="BK190" s="41" t="s">
        <v>728</v>
      </c>
      <c r="BL190" s="41" t="str">
        <f t="shared" si="72"/>
        <v>KVVU-80Сталь 45 с покрытием твёрдым хромом</v>
      </c>
      <c r="BM190" s="36" t="e">
        <f>VLOOKUP(BH190,#REF!,40,FALSE)</f>
        <v>#REF!</v>
      </c>
      <c r="BN190" s="36"/>
      <c r="BO190" s="36"/>
    </row>
    <row r="191" spans="2:67">
      <c r="B191" s="36"/>
      <c r="D191" s="36"/>
      <c r="E191" s="36"/>
      <c r="G191" s="36"/>
      <c r="H191" s="36"/>
      <c r="I191" s="36"/>
      <c r="J191" s="36"/>
      <c r="K191" s="36"/>
      <c r="L191" s="36"/>
      <c r="M191" s="36"/>
      <c r="N191" s="36" t="e">
        <f>SUMIF(#REF!,K191,#REF!)</f>
        <v>#REF!</v>
      </c>
      <c r="O191" s="36">
        <f t="shared" si="69"/>
        <v>0</v>
      </c>
      <c r="P191" s="36">
        <f>COUNTIF($T$1:T191,T191)</f>
        <v>3</v>
      </c>
      <c r="Q191" s="36" t="str">
        <f t="shared" si="70"/>
        <v>3-KVNG-160</v>
      </c>
      <c r="R191" s="36" t="s">
        <v>18</v>
      </c>
      <c r="S191" s="36">
        <v>160</v>
      </c>
      <c r="T191" s="36" t="str">
        <f t="shared" ref="T191:T206" si="77">CONCATENATE(R191,IF(S191=0,"","-"),S191)</f>
        <v>KVNG-160</v>
      </c>
      <c r="U191" s="36">
        <v>50</v>
      </c>
      <c r="V191" s="36" t="str">
        <f t="shared" si="68"/>
        <v>50,</v>
      </c>
      <c r="W191" s="36"/>
      <c r="X191" s="36"/>
      <c r="Y191" s="36"/>
      <c r="Z191" s="36" t="str">
        <f t="shared" si="75"/>
        <v>-</v>
      </c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>
        <f>COUNTIFS(BH$2:BH191,BH191,BH$2:BH191,BH191)</f>
        <v>2</v>
      </c>
      <c r="BH191" s="36" t="str">
        <f t="shared" si="67"/>
        <v>KVVU-80</v>
      </c>
      <c r="BI191" s="36" t="s">
        <v>58</v>
      </c>
      <c r="BJ191" s="36">
        <v>80</v>
      </c>
      <c r="BK191" s="41" t="s">
        <v>729</v>
      </c>
      <c r="BL191" s="41" t="str">
        <f t="shared" si="72"/>
        <v>KVVU-80Сталь нержавеющая AISI 304 с покрытием твёрдым хромом</v>
      </c>
      <c r="BM191" s="36" t="e">
        <f>VLOOKUP(BH191,#REF!,40,FALSE)</f>
        <v>#REF!</v>
      </c>
      <c r="BN191" s="36"/>
      <c r="BO191" s="36"/>
    </row>
    <row r="192" spans="2:67">
      <c r="B192" s="36"/>
      <c r="D192" s="36"/>
      <c r="E192" s="36"/>
      <c r="G192" s="36"/>
      <c r="H192" s="36"/>
      <c r="I192" s="36"/>
      <c r="J192" s="36"/>
      <c r="K192" s="36"/>
      <c r="L192" s="36"/>
      <c r="M192" s="36"/>
      <c r="N192" s="36" t="e">
        <f>SUMIF(#REF!,K192,#REF!)</f>
        <v>#REF!</v>
      </c>
      <c r="O192" s="36">
        <f t="shared" si="69"/>
        <v>0</v>
      </c>
      <c r="P192" s="36">
        <f>COUNTIF($T$1:T192,T192)</f>
        <v>4</v>
      </c>
      <c r="Q192" s="36" t="str">
        <f t="shared" si="70"/>
        <v>4-KVNG-160</v>
      </c>
      <c r="R192" s="36" t="s">
        <v>18</v>
      </c>
      <c r="S192" s="36">
        <v>160</v>
      </c>
      <c r="T192" s="36" t="str">
        <f t="shared" si="77"/>
        <v>KVNG-160</v>
      </c>
      <c r="U192" s="36">
        <v>80</v>
      </c>
      <c r="V192" s="36" t="str">
        <f t="shared" si="68"/>
        <v>80,</v>
      </c>
      <c r="W192" s="36"/>
      <c r="X192" s="36"/>
      <c r="Y192" s="36"/>
      <c r="Z192" s="36" t="str">
        <f t="shared" si="75"/>
        <v>-</v>
      </c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>
        <f>COUNTIFS(BH$2:BH192,BH192,BH$2:BH192,BH192)</f>
        <v>1</v>
      </c>
      <c r="BH192" s="36" t="str">
        <f t="shared" si="67"/>
        <v>KVENG-32</v>
      </c>
      <c r="BI192" s="36" t="s">
        <v>721</v>
      </c>
      <c r="BJ192" s="36">
        <v>32</v>
      </c>
      <c r="BK192" s="41" t="s">
        <v>728</v>
      </c>
      <c r="BL192" s="41" t="str">
        <f t="shared" si="72"/>
        <v>KVENG-32Сталь 45 с покрытием твёрдым хромом</v>
      </c>
      <c r="BM192" s="36" t="e">
        <f>VLOOKUP(BH192,#REF!,40,FALSE)</f>
        <v>#REF!</v>
      </c>
      <c r="BN192" s="36"/>
      <c r="BO192" s="36"/>
    </row>
    <row r="193" spans="2:67">
      <c r="B193" s="36"/>
      <c r="D193" s="36"/>
      <c r="E193" s="36"/>
      <c r="G193" s="36"/>
      <c r="H193" s="36"/>
      <c r="I193" s="36"/>
      <c r="J193" s="36"/>
      <c r="K193" s="36"/>
      <c r="L193" s="36"/>
      <c r="M193" s="36"/>
      <c r="N193" s="36" t="e">
        <f>SUMIF(#REF!,K193,#REF!)</f>
        <v>#REF!</v>
      </c>
      <c r="O193" s="36">
        <f t="shared" si="69"/>
        <v>0</v>
      </c>
      <c r="P193" s="36">
        <f>COUNTIF($T$1:T193,T193)</f>
        <v>5</v>
      </c>
      <c r="Q193" s="36" t="str">
        <f t="shared" si="70"/>
        <v>5-KVNG-160</v>
      </c>
      <c r="R193" s="36" t="s">
        <v>18</v>
      </c>
      <c r="S193" s="36">
        <v>160</v>
      </c>
      <c r="T193" s="36" t="str">
        <f t="shared" si="77"/>
        <v>KVNG-160</v>
      </c>
      <c r="U193" s="36">
        <v>100</v>
      </c>
      <c r="V193" s="36" t="str">
        <f t="shared" si="68"/>
        <v>100,</v>
      </c>
      <c r="W193" s="36"/>
      <c r="X193" s="36"/>
      <c r="Y193" s="36"/>
      <c r="Z193" s="36" t="str">
        <f t="shared" si="75"/>
        <v>-</v>
      </c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>
        <f>COUNTIFS(BH$2:BH193,BH193,BH$2:BH193,BH193)</f>
        <v>1</v>
      </c>
      <c r="BH193" s="36" t="str">
        <f t="shared" ref="BH193:BH197" si="78">CONCATENATE(BI193,"-",BJ193)</f>
        <v>KVENG-40</v>
      </c>
      <c r="BI193" s="36" t="s">
        <v>721</v>
      </c>
      <c r="BJ193" s="36">
        <v>40</v>
      </c>
      <c r="BK193" s="41" t="s">
        <v>728</v>
      </c>
      <c r="BL193" s="41" t="str">
        <f t="shared" si="72"/>
        <v>KVENG-40Сталь 45 с покрытием твёрдым хромом</v>
      </c>
      <c r="BM193" s="36" t="e">
        <f>VLOOKUP(BH193,#REF!,40,FALSE)</f>
        <v>#REF!</v>
      </c>
      <c r="BN193" s="36"/>
      <c r="BO193" s="36"/>
    </row>
    <row r="194" spans="2:67">
      <c r="B194" s="36"/>
      <c r="D194" s="36"/>
      <c r="E194" s="36"/>
      <c r="G194" s="36"/>
      <c r="H194" s="36"/>
      <c r="I194" s="36"/>
      <c r="J194" s="36"/>
      <c r="K194" s="36"/>
      <c r="L194" s="36"/>
      <c r="M194" s="36"/>
      <c r="N194" s="36" t="e">
        <f>SUMIF(#REF!,K194,#REF!)</f>
        <v>#REF!</v>
      </c>
      <c r="O194" s="36">
        <f t="shared" si="69"/>
        <v>0</v>
      </c>
      <c r="P194" s="36">
        <f>COUNTIF($T$1:T194,T194)</f>
        <v>6</v>
      </c>
      <c r="Q194" s="36" t="str">
        <f t="shared" si="70"/>
        <v>6-KVNG-160</v>
      </c>
      <c r="R194" s="36" t="s">
        <v>18</v>
      </c>
      <c r="S194" s="36">
        <v>160</v>
      </c>
      <c r="T194" s="36" t="str">
        <f t="shared" si="77"/>
        <v>KVNG-160</v>
      </c>
      <c r="U194" s="36">
        <v>120</v>
      </c>
      <c r="V194" s="36" t="str">
        <f t="shared" ref="V194:V257" si="79">CONCATENATE(U194,IF(P194=COUNTIF(T:T,T194),"",","))</f>
        <v>120,</v>
      </c>
      <c r="W194" s="36"/>
      <c r="X194" s="36"/>
      <c r="Y194" s="36"/>
      <c r="Z194" s="36" t="str">
        <f t="shared" si="75"/>
        <v>-</v>
      </c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>
        <f>COUNTIFS(BH$2:BH194,BH194,BH$2:BH194,BH194)</f>
        <v>1</v>
      </c>
      <c r="BH194" s="36" t="str">
        <f t="shared" si="78"/>
        <v>KVENG-50</v>
      </c>
      <c r="BI194" s="36" t="s">
        <v>721</v>
      </c>
      <c r="BJ194" s="36">
        <v>50</v>
      </c>
      <c r="BK194" s="41" t="s">
        <v>728</v>
      </c>
      <c r="BL194" s="41" t="str">
        <f t="shared" si="72"/>
        <v>KVENG-50Сталь 45 с покрытием твёрдым хромом</v>
      </c>
      <c r="BM194" s="36" t="e">
        <f>VLOOKUP(BH194,#REF!,40,FALSE)</f>
        <v>#REF!</v>
      </c>
      <c r="BN194" s="36"/>
      <c r="BO194" s="36"/>
    </row>
    <row r="195" spans="2:67">
      <c r="B195" s="36"/>
      <c r="D195" s="36"/>
      <c r="E195" s="36"/>
      <c r="G195" s="36"/>
      <c r="H195" s="36"/>
      <c r="I195" s="36"/>
      <c r="J195" s="36"/>
      <c r="K195" s="36"/>
      <c r="L195" s="36"/>
      <c r="M195" s="36"/>
      <c r="N195" s="36" t="e">
        <f>SUMIF(#REF!,K195,#REF!)</f>
        <v>#REF!</v>
      </c>
      <c r="O195" s="36">
        <f t="shared" ref="O195:O258" si="80">COUNTIF(Z:Z,K195)</f>
        <v>0</v>
      </c>
      <c r="P195" s="36">
        <f>COUNTIF($T$1:T195,T195)</f>
        <v>7</v>
      </c>
      <c r="Q195" s="36" t="str">
        <f t="shared" ref="Q195:Q258" si="81">CONCATENATE(P195,"-",T195)</f>
        <v>7-KVNG-160</v>
      </c>
      <c r="R195" s="36" t="s">
        <v>18</v>
      </c>
      <c r="S195" s="36">
        <v>160</v>
      </c>
      <c r="T195" s="36" t="str">
        <f t="shared" si="77"/>
        <v>KVNG-160</v>
      </c>
      <c r="U195" s="36">
        <v>160</v>
      </c>
      <c r="V195" s="36" t="str">
        <f t="shared" si="79"/>
        <v>160,</v>
      </c>
      <c r="W195" s="36"/>
      <c r="X195" s="36"/>
      <c r="Y195" s="36"/>
      <c r="Z195" s="36" t="str">
        <f t="shared" si="75"/>
        <v>-</v>
      </c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>
        <f>COUNTIFS(BH$2:BH195,BH195,BH$2:BH195,BH195)</f>
        <v>1</v>
      </c>
      <c r="BH195" s="36" t="str">
        <f t="shared" si="78"/>
        <v>KVENG-63</v>
      </c>
      <c r="BI195" s="36" t="s">
        <v>721</v>
      </c>
      <c r="BJ195" s="36">
        <v>63</v>
      </c>
      <c r="BK195" s="41" t="s">
        <v>728</v>
      </c>
      <c r="BL195" s="41" t="str">
        <f t="shared" si="72"/>
        <v>KVENG-63Сталь 45 с покрытием твёрдым хромом</v>
      </c>
      <c r="BM195" s="36" t="e">
        <f>VLOOKUP(BH195,#REF!,40,FALSE)</f>
        <v>#REF!</v>
      </c>
      <c r="BN195" s="36"/>
      <c r="BO195" s="36"/>
    </row>
    <row r="196" spans="2:67">
      <c r="B196" s="36"/>
      <c r="D196" s="36"/>
      <c r="E196" s="36"/>
      <c r="G196" s="36"/>
      <c r="H196" s="36"/>
      <c r="I196" s="36"/>
      <c r="J196" s="36"/>
      <c r="K196" s="36"/>
      <c r="L196" s="36"/>
      <c r="M196" s="36"/>
      <c r="N196" s="36" t="e">
        <f>SUMIF(#REF!,K196,#REF!)</f>
        <v>#REF!</v>
      </c>
      <c r="O196" s="36">
        <f t="shared" si="80"/>
        <v>0</v>
      </c>
      <c r="P196" s="36">
        <f>COUNTIF($T$1:T196,T196)</f>
        <v>8</v>
      </c>
      <c r="Q196" s="36" t="str">
        <f t="shared" si="81"/>
        <v>8-KVNG-160</v>
      </c>
      <c r="R196" s="36" t="s">
        <v>18</v>
      </c>
      <c r="S196" s="36">
        <v>160</v>
      </c>
      <c r="T196" s="36" t="str">
        <f t="shared" si="77"/>
        <v>KVNG-160</v>
      </c>
      <c r="U196" s="36">
        <v>200</v>
      </c>
      <c r="V196" s="36" t="str">
        <f t="shared" si="79"/>
        <v>200,</v>
      </c>
      <c r="W196" s="36"/>
      <c r="X196" s="36"/>
      <c r="Y196" s="36"/>
      <c r="Z196" s="36" t="str">
        <f t="shared" si="75"/>
        <v>-</v>
      </c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>
        <f>COUNTIFS(BH$2:BH196,BH196,BH$2:BH196,BH196)</f>
        <v>1</v>
      </c>
      <c r="BH196" s="36" t="str">
        <f t="shared" si="78"/>
        <v>KVENG-80</v>
      </c>
      <c r="BI196" s="36" t="s">
        <v>721</v>
      </c>
      <c r="BJ196" s="36">
        <v>80</v>
      </c>
      <c r="BK196" s="41" t="s">
        <v>728</v>
      </c>
      <c r="BL196" s="41" t="str">
        <f t="shared" si="72"/>
        <v>KVENG-80Сталь 45 с покрытием твёрдым хромом</v>
      </c>
      <c r="BM196" s="36" t="e">
        <f>VLOOKUP(BH196,#REF!,40,FALSE)</f>
        <v>#REF!</v>
      </c>
      <c r="BN196" s="36"/>
      <c r="BO196" s="36"/>
    </row>
    <row r="197" spans="2:67">
      <c r="B197" s="36"/>
      <c r="D197" s="36"/>
      <c r="E197" s="36"/>
      <c r="G197" s="36"/>
      <c r="H197" s="36"/>
      <c r="I197" s="36"/>
      <c r="J197" s="36"/>
      <c r="K197" s="36"/>
      <c r="L197" s="36"/>
      <c r="M197" s="36"/>
      <c r="N197" s="36" t="e">
        <f>SUMIF(#REF!,K197,#REF!)</f>
        <v>#REF!</v>
      </c>
      <c r="O197" s="36">
        <f t="shared" si="80"/>
        <v>0</v>
      </c>
      <c r="P197" s="36">
        <f>COUNTIF($T$1:T197,T197)</f>
        <v>9</v>
      </c>
      <c r="Q197" s="36" t="str">
        <f t="shared" si="81"/>
        <v>9-KVNG-160</v>
      </c>
      <c r="R197" s="36" t="s">
        <v>18</v>
      </c>
      <c r="S197" s="36">
        <v>160</v>
      </c>
      <c r="T197" s="36" t="str">
        <f t="shared" si="77"/>
        <v>KVNG-160</v>
      </c>
      <c r="U197" s="36">
        <v>250</v>
      </c>
      <c r="V197" s="36" t="str">
        <f t="shared" si="79"/>
        <v>250,</v>
      </c>
      <c r="W197" s="36"/>
      <c r="X197" s="36"/>
      <c r="Y197" s="36"/>
      <c r="Z197" s="36" t="str">
        <f t="shared" si="75"/>
        <v>-</v>
      </c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>
        <f>COUNTIFS(BH$2:BH197,BH197,BH$2:BH197,BH197)</f>
        <v>1</v>
      </c>
      <c r="BH197" s="36" t="str">
        <f t="shared" si="78"/>
        <v>KVENG-100</v>
      </c>
      <c r="BI197" s="36" t="s">
        <v>721</v>
      </c>
      <c r="BJ197" s="36">
        <v>100</v>
      </c>
      <c r="BK197" s="41" t="s">
        <v>728</v>
      </c>
      <c r="BL197" s="41" t="str">
        <f t="shared" si="72"/>
        <v>KVENG-100Сталь 45 с покрытием твёрдым хромом</v>
      </c>
      <c r="BM197" s="36" t="e">
        <f>VLOOKUP(BH197,#REF!,40,FALSE)</f>
        <v>#REF!</v>
      </c>
      <c r="BN197" s="36"/>
      <c r="BO197" s="36"/>
    </row>
    <row r="198" spans="2:67">
      <c r="B198" s="36"/>
      <c r="D198" s="36"/>
      <c r="E198" s="36"/>
      <c r="G198" s="36"/>
      <c r="H198" s="36"/>
      <c r="I198" s="36"/>
      <c r="J198" s="36"/>
      <c r="K198" s="36"/>
      <c r="L198" s="36"/>
      <c r="M198" s="36"/>
      <c r="N198" s="36" t="e">
        <f>SUMIF(#REF!,K198,#REF!)</f>
        <v>#REF!</v>
      </c>
      <c r="O198" s="36">
        <f t="shared" si="80"/>
        <v>0</v>
      </c>
      <c r="P198" s="36">
        <f>COUNTIF($T$1:T198,T198)</f>
        <v>10</v>
      </c>
      <c r="Q198" s="36" t="str">
        <f t="shared" si="81"/>
        <v>10-KVNG-160</v>
      </c>
      <c r="R198" s="36" t="s">
        <v>18</v>
      </c>
      <c r="S198" s="36">
        <v>160</v>
      </c>
      <c r="T198" s="36" t="str">
        <f t="shared" si="77"/>
        <v>KVNG-160</v>
      </c>
      <c r="U198" s="36">
        <v>300</v>
      </c>
      <c r="V198" s="36" t="str">
        <f t="shared" si="79"/>
        <v>300,</v>
      </c>
      <c r="W198" s="36"/>
      <c r="X198" s="36"/>
      <c r="Y198" s="36"/>
      <c r="Z198" s="36" t="str">
        <f t="shared" si="75"/>
        <v>-</v>
      </c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L198" s="36"/>
      <c r="BM198" s="36"/>
      <c r="BN198" s="36"/>
      <c r="BO198" s="36"/>
    </row>
    <row r="199" spans="2:67">
      <c r="B199" s="36"/>
      <c r="D199" s="36"/>
      <c r="E199" s="36"/>
      <c r="G199" s="36"/>
      <c r="H199" s="36"/>
      <c r="I199" s="36"/>
      <c r="J199" s="36"/>
      <c r="K199" s="36"/>
      <c r="L199" s="36"/>
      <c r="M199" s="36"/>
      <c r="N199" s="36" t="e">
        <f>SUMIF(#REF!,K199,#REF!)</f>
        <v>#REF!</v>
      </c>
      <c r="O199" s="36">
        <f t="shared" si="80"/>
        <v>0</v>
      </c>
      <c r="P199" s="36">
        <f>COUNTIF($T$1:T199,T199)</f>
        <v>11</v>
      </c>
      <c r="Q199" s="36" t="str">
        <f t="shared" si="81"/>
        <v>11-KVNG-160</v>
      </c>
      <c r="R199" s="36" t="s">
        <v>18</v>
      </c>
      <c r="S199" s="36">
        <v>160</v>
      </c>
      <c r="T199" s="36" t="str">
        <f t="shared" si="77"/>
        <v>KVNG-160</v>
      </c>
      <c r="U199" s="36">
        <v>320</v>
      </c>
      <c r="V199" s="36" t="str">
        <f t="shared" si="79"/>
        <v>320,</v>
      </c>
      <c r="W199" s="36"/>
      <c r="X199" s="36"/>
      <c r="Y199" s="36"/>
      <c r="Z199" s="36" t="str">
        <f t="shared" si="75"/>
        <v>-</v>
      </c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L199" s="36"/>
      <c r="BM199" s="36"/>
      <c r="BN199" s="36"/>
      <c r="BO199" s="36"/>
    </row>
    <row r="200" spans="2:67">
      <c r="B200" s="36"/>
      <c r="D200" s="36"/>
      <c r="E200" s="36"/>
      <c r="G200" s="36"/>
      <c r="H200" s="36"/>
      <c r="I200" s="36"/>
      <c r="J200" s="36"/>
      <c r="K200" s="36"/>
      <c r="L200" s="36"/>
      <c r="M200" s="36"/>
      <c r="N200" s="36" t="e">
        <f>SUMIF(#REF!,K200,#REF!)</f>
        <v>#REF!</v>
      </c>
      <c r="O200" s="36">
        <f t="shared" si="80"/>
        <v>0</v>
      </c>
      <c r="P200" s="36">
        <f>COUNTIF($T$1:T200,T200)</f>
        <v>12</v>
      </c>
      <c r="Q200" s="36" t="str">
        <f t="shared" si="81"/>
        <v>12-KVNG-160</v>
      </c>
      <c r="R200" s="36" t="s">
        <v>18</v>
      </c>
      <c r="S200" s="36">
        <v>160</v>
      </c>
      <c r="T200" s="36" t="str">
        <f t="shared" si="77"/>
        <v>KVNG-160</v>
      </c>
      <c r="U200" s="36">
        <v>400</v>
      </c>
      <c r="V200" s="36" t="str">
        <f t="shared" si="79"/>
        <v>400,</v>
      </c>
      <c r="W200" s="36"/>
      <c r="X200" s="36"/>
      <c r="Y200" s="36"/>
      <c r="Z200" s="36" t="str">
        <f t="shared" si="75"/>
        <v>-</v>
      </c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L200" s="36"/>
      <c r="BM200" s="36"/>
      <c r="BN200" s="36"/>
      <c r="BO200" s="36"/>
    </row>
    <row r="201" spans="2:67">
      <c r="B201" s="36"/>
      <c r="D201" s="36"/>
      <c r="E201" s="36"/>
      <c r="G201" s="36"/>
      <c r="H201" s="36"/>
      <c r="I201" s="36"/>
      <c r="J201" s="36"/>
      <c r="K201" s="36"/>
      <c r="L201" s="36"/>
      <c r="M201" s="36"/>
      <c r="N201" s="36" t="e">
        <f>SUMIF(#REF!,K201,#REF!)</f>
        <v>#REF!</v>
      </c>
      <c r="O201" s="36">
        <f t="shared" si="80"/>
        <v>0</v>
      </c>
      <c r="P201" s="36">
        <f>COUNTIF($T$1:T201,T201)</f>
        <v>13</v>
      </c>
      <c r="Q201" s="36" t="str">
        <f t="shared" si="81"/>
        <v>13-KVNG-160</v>
      </c>
      <c r="R201" s="36" t="s">
        <v>18</v>
      </c>
      <c r="S201" s="36">
        <v>160</v>
      </c>
      <c r="T201" s="36" t="str">
        <f t="shared" si="77"/>
        <v>KVNG-160</v>
      </c>
      <c r="U201" s="36">
        <v>500</v>
      </c>
      <c r="V201" s="36" t="str">
        <f t="shared" si="79"/>
        <v>500,</v>
      </c>
      <c r="W201" s="36"/>
      <c r="X201" s="36"/>
      <c r="Y201" s="36"/>
      <c r="Z201" s="36" t="str">
        <f t="shared" si="75"/>
        <v>-</v>
      </c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L201" s="36"/>
      <c r="BM201" s="36"/>
      <c r="BN201" s="36"/>
      <c r="BO201" s="36"/>
    </row>
    <row r="202" spans="2:67">
      <c r="B202" s="36"/>
      <c r="D202" s="36"/>
      <c r="E202" s="36"/>
      <c r="G202" s="36"/>
      <c r="H202" s="36"/>
      <c r="I202" s="36"/>
      <c r="J202" s="36"/>
      <c r="K202" s="36"/>
      <c r="L202" s="36"/>
      <c r="M202" s="36"/>
      <c r="N202" s="36" t="e">
        <f>SUMIF(#REF!,K202,#REF!)</f>
        <v>#REF!</v>
      </c>
      <c r="O202" s="36">
        <f t="shared" si="80"/>
        <v>0</v>
      </c>
      <c r="P202" s="36">
        <f>COUNTIF($T$1:T202,T202)</f>
        <v>14</v>
      </c>
      <c r="Q202" s="36" t="str">
        <f t="shared" si="81"/>
        <v>14-KVNG-160</v>
      </c>
      <c r="R202" s="36" t="s">
        <v>18</v>
      </c>
      <c r="S202" s="36">
        <v>160</v>
      </c>
      <c r="T202" s="36" t="str">
        <f t="shared" si="77"/>
        <v>KVNG-160</v>
      </c>
      <c r="U202" s="36">
        <v>600</v>
      </c>
      <c r="V202" s="36" t="str">
        <f t="shared" si="79"/>
        <v>600,</v>
      </c>
      <c r="W202" s="36"/>
      <c r="X202" s="36"/>
      <c r="Y202" s="36"/>
      <c r="Z202" s="36" t="str">
        <f t="shared" si="75"/>
        <v>-</v>
      </c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L202" s="36"/>
      <c r="BM202" s="36"/>
      <c r="BN202" s="36"/>
      <c r="BO202" s="36"/>
    </row>
    <row r="203" spans="2:67">
      <c r="B203" s="36"/>
      <c r="D203" s="36"/>
      <c r="E203" s="36"/>
      <c r="G203" s="36"/>
      <c r="H203" s="36"/>
      <c r="I203" s="36"/>
      <c r="J203" s="36"/>
      <c r="K203" s="36"/>
      <c r="L203" s="36"/>
      <c r="M203" s="36"/>
      <c r="N203" s="36" t="e">
        <f>SUMIF(#REF!,K203,#REF!)</f>
        <v>#REF!</v>
      </c>
      <c r="O203" s="36">
        <f t="shared" si="80"/>
        <v>0</v>
      </c>
      <c r="P203" s="36">
        <f>COUNTIF($T$1:T203,T203)</f>
        <v>15</v>
      </c>
      <c r="Q203" s="36" t="str">
        <f t="shared" si="81"/>
        <v>15-KVNG-160</v>
      </c>
      <c r="R203" s="36" t="s">
        <v>18</v>
      </c>
      <c r="S203" s="36">
        <v>160</v>
      </c>
      <c r="T203" s="36" t="str">
        <f t="shared" si="77"/>
        <v>KVNG-160</v>
      </c>
      <c r="U203" s="36">
        <v>700</v>
      </c>
      <c r="V203" s="36" t="str">
        <f t="shared" si="79"/>
        <v>700,</v>
      </c>
      <c r="W203" s="36"/>
      <c r="X203" s="36"/>
      <c r="Y203" s="36"/>
      <c r="Z203" s="36" t="str">
        <f t="shared" si="75"/>
        <v>-</v>
      </c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L203" s="36"/>
      <c r="BM203" s="36"/>
      <c r="BN203" s="36"/>
      <c r="BO203" s="36"/>
    </row>
    <row r="204" spans="2:67">
      <c r="B204" s="36"/>
      <c r="D204" s="36"/>
      <c r="E204" s="36"/>
      <c r="G204" s="36"/>
      <c r="H204" s="36"/>
      <c r="I204" s="36"/>
      <c r="J204" s="36"/>
      <c r="K204" s="36"/>
      <c r="L204" s="36"/>
      <c r="M204" s="36"/>
      <c r="N204" s="36" t="e">
        <f>SUMIF(#REF!,K204,#REF!)</f>
        <v>#REF!</v>
      </c>
      <c r="O204" s="36">
        <f t="shared" si="80"/>
        <v>0</v>
      </c>
      <c r="P204" s="36">
        <f>COUNTIF($T$1:T204,T204)</f>
        <v>16</v>
      </c>
      <c r="Q204" s="36" t="str">
        <f t="shared" si="81"/>
        <v>16-KVNG-160</v>
      </c>
      <c r="R204" s="36" t="s">
        <v>18</v>
      </c>
      <c r="S204" s="36">
        <v>160</v>
      </c>
      <c r="T204" s="36" t="str">
        <f t="shared" si="77"/>
        <v>KVNG-160</v>
      </c>
      <c r="U204" s="36">
        <v>800</v>
      </c>
      <c r="V204" s="36" t="str">
        <f t="shared" si="79"/>
        <v>800,</v>
      </c>
      <c r="W204" s="36"/>
      <c r="X204" s="36"/>
      <c r="Y204" s="36"/>
      <c r="Z204" s="36" t="str">
        <f t="shared" si="75"/>
        <v>-</v>
      </c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L204" s="36"/>
      <c r="BM204" s="36"/>
      <c r="BN204" s="36"/>
      <c r="BO204" s="36"/>
    </row>
    <row r="205" spans="2:67">
      <c r="B205" s="36"/>
      <c r="D205" s="36"/>
      <c r="E205" s="36"/>
      <c r="G205" s="36"/>
      <c r="H205" s="36"/>
      <c r="I205" s="36"/>
      <c r="J205" s="36"/>
      <c r="K205" s="36"/>
      <c r="L205" s="36"/>
      <c r="M205" s="36"/>
      <c r="N205" s="36" t="e">
        <f>SUMIF(#REF!,K205,#REF!)</f>
        <v>#REF!</v>
      </c>
      <c r="O205" s="36">
        <f t="shared" si="80"/>
        <v>0</v>
      </c>
      <c r="P205" s="36">
        <f>COUNTIF($T$1:T205,T205)</f>
        <v>17</v>
      </c>
      <c r="Q205" s="36" t="str">
        <f t="shared" si="81"/>
        <v>17-KVNG-160</v>
      </c>
      <c r="R205" s="36" t="s">
        <v>18</v>
      </c>
      <c r="S205" s="36">
        <v>160</v>
      </c>
      <c r="T205" s="36" t="str">
        <f t="shared" si="77"/>
        <v>KVNG-160</v>
      </c>
      <c r="U205" s="36">
        <v>1000</v>
      </c>
      <c r="V205" s="36" t="str">
        <f t="shared" si="79"/>
        <v>1000,</v>
      </c>
      <c r="W205" s="36"/>
      <c r="X205" s="36"/>
      <c r="Y205" s="36"/>
      <c r="Z205" s="36" t="str">
        <f t="shared" si="75"/>
        <v>-</v>
      </c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  <c r="BC205" s="36"/>
      <c r="BD205" s="36"/>
      <c r="BE205" s="36"/>
      <c r="BF205" s="36"/>
      <c r="BG205" s="36"/>
      <c r="BH205" s="36"/>
      <c r="BI205" s="36"/>
      <c r="BJ205" s="36"/>
      <c r="BL205" s="36"/>
      <c r="BM205" s="36"/>
      <c r="BN205" s="36"/>
      <c r="BO205" s="36"/>
    </row>
    <row r="206" spans="2:67">
      <c r="B206" s="36"/>
      <c r="D206" s="36"/>
      <c r="E206" s="36"/>
      <c r="G206" s="36"/>
      <c r="H206" s="36"/>
      <c r="I206" s="36"/>
      <c r="J206" s="36"/>
      <c r="K206" s="36"/>
      <c r="L206" s="36"/>
      <c r="M206" s="36"/>
      <c r="N206" s="36" t="e">
        <f>SUMIF(#REF!,K206,#REF!)</f>
        <v>#REF!</v>
      </c>
      <c r="O206" s="36">
        <f t="shared" si="80"/>
        <v>0</v>
      </c>
      <c r="P206" s="36">
        <f>COUNTIF($T$1:T206,T206)</f>
        <v>18</v>
      </c>
      <c r="Q206" s="36" t="str">
        <f t="shared" si="81"/>
        <v>18-KVNG-160</v>
      </c>
      <c r="R206" s="36" t="s">
        <v>18</v>
      </c>
      <c r="S206" s="36">
        <v>160</v>
      </c>
      <c r="T206" s="36" t="str">
        <f t="shared" si="77"/>
        <v>KVNG-160</v>
      </c>
      <c r="U206" s="36">
        <v>1250</v>
      </c>
      <c r="V206" s="36" t="str">
        <f t="shared" si="79"/>
        <v>1250</v>
      </c>
      <c r="W206" s="36"/>
      <c r="X206" s="36"/>
      <c r="Y206" s="36"/>
      <c r="Z206" s="36" t="str">
        <f t="shared" si="75"/>
        <v>-</v>
      </c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L206" s="36"/>
      <c r="BM206" s="36"/>
      <c r="BN206" s="36"/>
      <c r="BO206" s="36"/>
    </row>
    <row r="207" spans="2:67">
      <c r="B207" s="36"/>
      <c r="D207" s="36"/>
      <c r="E207" s="36"/>
      <c r="G207" s="36"/>
      <c r="H207" s="36"/>
      <c r="I207" s="36"/>
      <c r="J207" s="36"/>
      <c r="K207" s="36"/>
      <c r="L207" s="36"/>
      <c r="M207" s="36"/>
      <c r="N207" s="36" t="e">
        <f>SUMIF(#REF!,K207,#REF!)</f>
        <v>#REF!</v>
      </c>
      <c r="O207" s="36">
        <f t="shared" si="80"/>
        <v>0</v>
      </c>
      <c r="P207" s="36">
        <f>COUNTIF($T$1:T207,T207)</f>
        <v>1</v>
      </c>
      <c r="Q207" s="36" t="str">
        <f t="shared" si="81"/>
        <v>1-KVNG-200</v>
      </c>
      <c r="R207" s="36" t="s">
        <v>18</v>
      </c>
      <c r="S207" s="36">
        <v>200</v>
      </c>
      <c r="T207" s="36" t="str">
        <f>CONCATENATE(R207,IF(S207=0,"","-"),S207)</f>
        <v>KVNG-200</v>
      </c>
      <c r="U207" s="36">
        <v>25</v>
      </c>
      <c r="V207" s="36" t="str">
        <f t="shared" si="79"/>
        <v>25,</v>
      </c>
      <c r="W207" s="36"/>
      <c r="X207" s="36"/>
      <c r="Y207" s="36"/>
      <c r="Z207" s="36" t="str">
        <f t="shared" si="75"/>
        <v>-</v>
      </c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  <c r="BI207" s="36"/>
      <c r="BJ207" s="36"/>
      <c r="BL207" s="36"/>
      <c r="BM207" s="36"/>
      <c r="BN207" s="36"/>
      <c r="BO207" s="36"/>
    </row>
    <row r="208" spans="2:67">
      <c r="B208" s="36"/>
      <c r="D208" s="36"/>
      <c r="E208" s="36"/>
      <c r="G208" s="36"/>
      <c r="H208" s="36"/>
      <c r="I208" s="36"/>
      <c r="J208" s="36"/>
      <c r="K208" s="36"/>
      <c r="L208" s="36"/>
      <c r="M208" s="36"/>
      <c r="N208" s="36" t="e">
        <f>SUMIF(#REF!,K208,#REF!)</f>
        <v>#REF!</v>
      </c>
      <c r="O208" s="36">
        <f t="shared" si="80"/>
        <v>0</v>
      </c>
      <c r="P208" s="36">
        <f>COUNTIF($T$1:T208,T208)</f>
        <v>2</v>
      </c>
      <c r="Q208" s="36" t="str">
        <f t="shared" si="81"/>
        <v>2-KVNG-200</v>
      </c>
      <c r="R208" s="36" t="s">
        <v>18</v>
      </c>
      <c r="S208" s="36">
        <v>200</v>
      </c>
      <c r="T208" s="36" t="str">
        <f>CONCATENATE(R208,IF(S208=0,"","-"),S208)</f>
        <v>KVNG-200</v>
      </c>
      <c r="U208" s="36">
        <v>40</v>
      </c>
      <c r="V208" s="36" t="str">
        <f t="shared" si="79"/>
        <v>40,</v>
      </c>
      <c r="W208" s="36"/>
      <c r="X208" s="36"/>
      <c r="Y208" s="36"/>
      <c r="Z208" s="36" t="str">
        <f t="shared" si="75"/>
        <v>-</v>
      </c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36"/>
      <c r="BD208" s="36"/>
      <c r="BE208" s="36"/>
      <c r="BF208" s="36"/>
      <c r="BG208" s="36"/>
      <c r="BH208" s="36"/>
      <c r="BI208" s="36"/>
      <c r="BJ208" s="36"/>
      <c r="BL208" s="36"/>
      <c r="BM208" s="36"/>
      <c r="BN208" s="36"/>
      <c r="BO208" s="36"/>
    </row>
    <row r="209" spans="2:67">
      <c r="B209" s="36"/>
      <c r="D209" s="36"/>
      <c r="E209" s="36"/>
      <c r="G209" s="36"/>
      <c r="H209" s="36"/>
      <c r="I209" s="36"/>
      <c r="J209" s="36"/>
      <c r="K209" s="36"/>
      <c r="L209" s="36"/>
      <c r="M209" s="36"/>
      <c r="N209" s="36" t="e">
        <f>SUMIF(#REF!,K209,#REF!)</f>
        <v>#REF!</v>
      </c>
      <c r="O209" s="36">
        <f t="shared" si="80"/>
        <v>0</v>
      </c>
      <c r="P209" s="36">
        <f>COUNTIF($T$1:T209,T209)</f>
        <v>3</v>
      </c>
      <c r="Q209" s="36" t="str">
        <f t="shared" si="81"/>
        <v>3-KVNG-200</v>
      </c>
      <c r="R209" s="36" t="s">
        <v>18</v>
      </c>
      <c r="S209" s="36">
        <v>200</v>
      </c>
      <c r="T209" s="36" t="str">
        <f t="shared" ref="T209:T224" si="82">CONCATENATE(R209,IF(S209=0,"","-"),S209)</f>
        <v>KVNG-200</v>
      </c>
      <c r="U209" s="36">
        <v>50</v>
      </c>
      <c r="V209" s="36" t="str">
        <f t="shared" si="79"/>
        <v>50,</v>
      </c>
      <c r="W209" s="36"/>
      <c r="X209" s="36"/>
      <c r="Y209" s="36"/>
      <c r="Z209" s="36" t="str">
        <f t="shared" si="75"/>
        <v>-</v>
      </c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36"/>
      <c r="BD209" s="36"/>
      <c r="BE209" s="36"/>
      <c r="BF209" s="36"/>
      <c r="BG209" s="36"/>
      <c r="BH209" s="36"/>
      <c r="BI209" s="36"/>
      <c r="BJ209" s="36"/>
      <c r="BL209" s="36"/>
      <c r="BM209" s="36"/>
      <c r="BN209" s="36"/>
      <c r="BO209" s="36"/>
    </row>
    <row r="210" spans="2:67">
      <c r="B210" s="36"/>
      <c r="D210" s="36"/>
      <c r="E210" s="36"/>
      <c r="G210" s="36"/>
      <c r="H210" s="36"/>
      <c r="I210" s="36"/>
      <c r="J210" s="36"/>
      <c r="K210" s="36"/>
      <c r="L210" s="36"/>
      <c r="M210" s="36"/>
      <c r="N210" s="36" t="e">
        <f>SUMIF(#REF!,K210,#REF!)</f>
        <v>#REF!</v>
      </c>
      <c r="O210" s="36">
        <f t="shared" si="80"/>
        <v>0</v>
      </c>
      <c r="P210" s="36">
        <f>COUNTIF($T$1:T210,T210)</f>
        <v>4</v>
      </c>
      <c r="Q210" s="36" t="str">
        <f t="shared" si="81"/>
        <v>4-KVNG-200</v>
      </c>
      <c r="R210" s="36" t="s">
        <v>18</v>
      </c>
      <c r="S210" s="36">
        <v>200</v>
      </c>
      <c r="T210" s="36" t="str">
        <f t="shared" si="82"/>
        <v>KVNG-200</v>
      </c>
      <c r="U210" s="36">
        <v>80</v>
      </c>
      <c r="V210" s="36" t="str">
        <f t="shared" si="79"/>
        <v>80,</v>
      </c>
      <c r="W210" s="36"/>
      <c r="X210" s="36"/>
      <c r="Y210" s="36"/>
      <c r="Z210" s="36" t="str">
        <f t="shared" si="75"/>
        <v>-</v>
      </c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L210" s="36"/>
      <c r="BM210" s="36"/>
      <c r="BN210" s="36"/>
      <c r="BO210" s="36"/>
    </row>
    <row r="211" spans="2:67">
      <c r="B211" s="36"/>
      <c r="D211" s="36"/>
      <c r="E211" s="36"/>
      <c r="G211" s="36"/>
      <c r="H211" s="36"/>
      <c r="I211" s="36"/>
      <c r="J211" s="36"/>
      <c r="K211" s="36"/>
      <c r="L211" s="36"/>
      <c r="M211" s="36"/>
      <c r="N211" s="36" t="e">
        <f>SUMIF(#REF!,K211,#REF!)</f>
        <v>#REF!</v>
      </c>
      <c r="O211" s="36">
        <f t="shared" si="80"/>
        <v>0</v>
      </c>
      <c r="P211" s="36">
        <f>COUNTIF($T$1:T211,T211)</f>
        <v>5</v>
      </c>
      <c r="Q211" s="36" t="str">
        <f t="shared" si="81"/>
        <v>5-KVNG-200</v>
      </c>
      <c r="R211" s="36" t="s">
        <v>18</v>
      </c>
      <c r="S211" s="36">
        <v>200</v>
      </c>
      <c r="T211" s="36" t="str">
        <f t="shared" si="82"/>
        <v>KVNG-200</v>
      </c>
      <c r="U211" s="36">
        <v>100</v>
      </c>
      <c r="V211" s="36" t="str">
        <f t="shared" si="79"/>
        <v>100,</v>
      </c>
      <c r="W211" s="36"/>
      <c r="X211" s="36"/>
      <c r="Y211" s="36"/>
      <c r="Z211" s="36" t="str">
        <f t="shared" si="75"/>
        <v>-</v>
      </c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  <c r="BI211" s="36"/>
      <c r="BJ211" s="36"/>
      <c r="BL211" s="36"/>
      <c r="BM211" s="36"/>
      <c r="BN211" s="36"/>
      <c r="BO211" s="36"/>
    </row>
    <row r="212" spans="2:67">
      <c r="B212" s="36"/>
      <c r="D212" s="36"/>
      <c r="E212" s="36"/>
      <c r="G212" s="36"/>
      <c r="H212" s="36"/>
      <c r="I212" s="36"/>
      <c r="J212" s="36"/>
      <c r="K212" s="36"/>
      <c r="L212" s="36"/>
      <c r="M212" s="36"/>
      <c r="N212" s="36" t="e">
        <f>SUMIF(#REF!,K212,#REF!)</f>
        <v>#REF!</v>
      </c>
      <c r="O212" s="36">
        <f t="shared" si="80"/>
        <v>0</v>
      </c>
      <c r="P212" s="36">
        <f>COUNTIF($T$1:T212,T212)</f>
        <v>6</v>
      </c>
      <c r="Q212" s="36" t="str">
        <f t="shared" si="81"/>
        <v>6-KVNG-200</v>
      </c>
      <c r="R212" s="36" t="s">
        <v>18</v>
      </c>
      <c r="S212" s="36">
        <v>200</v>
      </c>
      <c r="T212" s="36" t="str">
        <f t="shared" si="82"/>
        <v>KVNG-200</v>
      </c>
      <c r="U212" s="36">
        <v>120</v>
      </c>
      <c r="V212" s="36" t="str">
        <f t="shared" si="79"/>
        <v>120,</v>
      </c>
      <c r="W212" s="36"/>
      <c r="X212" s="36"/>
      <c r="Y212" s="36"/>
      <c r="Z212" s="36" t="str">
        <f t="shared" si="75"/>
        <v>-</v>
      </c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  <c r="BI212" s="36"/>
      <c r="BJ212" s="36"/>
      <c r="BL212" s="36"/>
      <c r="BM212" s="36"/>
      <c r="BN212" s="36"/>
      <c r="BO212" s="36"/>
    </row>
    <row r="213" spans="2:67">
      <c r="B213" s="36"/>
      <c r="D213" s="36"/>
      <c r="E213" s="36"/>
      <c r="G213" s="36"/>
      <c r="H213" s="36"/>
      <c r="I213" s="36"/>
      <c r="J213" s="36"/>
      <c r="K213" s="36"/>
      <c r="L213" s="36"/>
      <c r="M213" s="36"/>
      <c r="N213" s="36" t="e">
        <f>SUMIF(#REF!,K213,#REF!)</f>
        <v>#REF!</v>
      </c>
      <c r="O213" s="36">
        <f t="shared" si="80"/>
        <v>0</v>
      </c>
      <c r="P213" s="36">
        <f>COUNTIF($T$1:T213,T213)</f>
        <v>7</v>
      </c>
      <c r="Q213" s="36" t="str">
        <f t="shared" si="81"/>
        <v>7-KVNG-200</v>
      </c>
      <c r="R213" s="36" t="s">
        <v>18</v>
      </c>
      <c r="S213" s="36">
        <v>200</v>
      </c>
      <c r="T213" s="36" t="str">
        <f t="shared" si="82"/>
        <v>KVNG-200</v>
      </c>
      <c r="U213" s="36">
        <v>160</v>
      </c>
      <c r="V213" s="36" t="str">
        <f t="shared" si="79"/>
        <v>160,</v>
      </c>
      <c r="W213" s="36"/>
      <c r="X213" s="36"/>
      <c r="Y213" s="36"/>
      <c r="Z213" s="36" t="str">
        <f t="shared" si="75"/>
        <v>-</v>
      </c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  <c r="BI213" s="36"/>
      <c r="BJ213" s="36"/>
      <c r="BL213" s="36"/>
      <c r="BM213" s="36"/>
      <c r="BN213" s="36"/>
      <c r="BO213" s="36"/>
    </row>
    <row r="214" spans="2:67">
      <c r="B214" s="36"/>
      <c r="D214" s="36"/>
      <c r="E214" s="36"/>
      <c r="G214" s="36"/>
      <c r="H214" s="36"/>
      <c r="I214" s="36"/>
      <c r="J214" s="36"/>
      <c r="K214" s="36"/>
      <c r="L214" s="36"/>
      <c r="M214" s="36"/>
      <c r="N214" s="36" t="e">
        <f>SUMIF(#REF!,K214,#REF!)</f>
        <v>#REF!</v>
      </c>
      <c r="O214" s="36">
        <f t="shared" si="80"/>
        <v>0</v>
      </c>
      <c r="P214" s="36">
        <f>COUNTIF($T$1:T214,T214)</f>
        <v>8</v>
      </c>
      <c r="Q214" s="36" t="str">
        <f t="shared" si="81"/>
        <v>8-KVNG-200</v>
      </c>
      <c r="R214" s="36" t="s">
        <v>18</v>
      </c>
      <c r="S214" s="36">
        <v>200</v>
      </c>
      <c r="T214" s="36" t="str">
        <f t="shared" si="82"/>
        <v>KVNG-200</v>
      </c>
      <c r="U214" s="36">
        <v>200</v>
      </c>
      <c r="V214" s="36" t="str">
        <f t="shared" si="79"/>
        <v>200,</v>
      </c>
      <c r="W214" s="36"/>
      <c r="X214" s="36"/>
      <c r="Y214" s="36"/>
      <c r="Z214" s="36" t="str">
        <f t="shared" si="75"/>
        <v>-</v>
      </c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L214" s="36"/>
      <c r="BM214" s="36"/>
      <c r="BN214" s="36"/>
      <c r="BO214" s="36"/>
    </row>
    <row r="215" spans="2:67">
      <c r="B215" s="36"/>
      <c r="D215" s="36"/>
      <c r="E215" s="36"/>
      <c r="G215" s="36"/>
      <c r="H215" s="36"/>
      <c r="I215" s="36"/>
      <c r="J215" s="36"/>
      <c r="K215" s="36"/>
      <c r="L215" s="36"/>
      <c r="M215" s="36"/>
      <c r="N215" s="36" t="e">
        <f>SUMIF(#REF!,K215,#REF!)</f>
        <v>#REF!</v>
      </c>
      <c r="O215" s="36">
        <f t="shared" si="80"/>
        <v>0</v>
      </c>
      <c r="P215" s="36">
        <f>COUNTIF($T$1:T215,T215)</f>
        <v>9</v>
      </c>
      <c r="Q215" s="36" t="str">
        <f t="shared" si="81"/>
        <v>9-KVNG-200</v>
      </c>
      <c r="R215" s="36" t="s">
        <v>18</v>
      </c>
      <c r="S215" s="36">
        <v>200</v>
      </c>
      <c r="T215" s="36" t="str">
        <f t="shared" si="82"/>
        <v>KVNG-200</v>
      </c>
      <c r="U215" s="36">
        <v>250</v>
      </c>
      <c r="V215" s="36" t="str">
        <f t="shared" si="79"/>
        <v>250,</v>
      </c>
      <c r="W215" s="36"/>
      <c r="X215" s="36"/>
      <c r="Y215" s="36"/>
      <c r="Z215" s="36" t="str">
        <f t="shared" si="75"/>
        <v>-</v>
      </c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  <c r="BI215" s="36"/>
      <c r="BJ215" s="36"/>
      <c r="BL215" s="36"/>
      <c r="BM215" s="36"/>
      <c r="BN215" s="36"/>
      <c r="BO215" s="36"/>
    </row>
    <row r="216" spans="2:67">
      <c r="B216" s="36"/>
      <c r="D216" s="36"/>
      <c r="E216" s="36"/>
      <c r="G216" s="36"/>
      <c r="H216" s="36"/>
      <c r="I216" s="36"/>
      <c r="J216" s="36"/>
      <c r="K216" s="36"/>
      <c r="L216" s="36"/>
      <c r="M216" s="36"/>
      <c r="N216" s="36" t="e">
        <f>SUMIF(#REF!,K216,#REF!)</f>
        <v>#REF!</v>
      </c>
      <c r="O216" s="36">
        <f t="shared" si="80"/>
        <v>0</v>
      </c>
      <c r="P216" s="36">
        <f>COUNTIF($T$1:T216,T216)</f>
        <v>10</v>
      </c>
      <c r="Q216" s="36" t="str">
        <f t="shared" si="81"/>
        <v>10-KVNG-200</v>
      </c>
      <c r="R216" s="36" t="s">
        <v>18</v>
      </c>
      <c r="S216" s="36">
        <v>200</v>
      </c>
      <c r="T216" s="36" t="str">
        <f t="shared" si="82"/>
        <v>KVNG-200</v>
      </c>
      <c r="U216" s="36">
        <v>300</v>
      </c>
      <c r="V216" s="36" t="str">
        <f t="shared" si="79"/>
        <v>300,</v>
      </c>
      <c r="W216" s="36"/>
      <c r="X216" s="36"/>
      <c r="Y216" s="36"/>
      <c r="Z216" s="36" t="str">
        <f t="shared" si="75"/>
        <v>-</v>
      </c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L216" s="36"/>
      <c r="BM216" s="36"/>
      <c r="BN216" s="36"/>
      <c r="BO216" s="36"/>
    </row>
    <row r="217" spans="2:67">
      <c r="B217" s="36"/>
      <c r="D217" s="36"/>
      <c r="E217" s="36"/>
      <c r="G217" s="36"/>
      <c r="H217" s="36"/>
      <c r="I217" s="36"/>
      <c r="J217" s="36"/>
      <c r="K217" s="36"/>
      <c r="L217" s="36"/>
      <c r="M217" s="36"/>
      <c r="N217" s="36" t="e">
        <f>SUMIF(#REF!,K217,#REF!)</f>
        <v>#REF!</v>
      </c>
      <c r="O217" s="36">
        <f t="shared" si="80"/>
        <v>0</v>
      </c>
      <c r="P217" s="36">
        <f>COUNTIF($T$1:T217,T217)</f>
        <v>11</v>
      </c>
      <c r="Q217" s="36" t="str">
        <f t="shared" si="81"/>
        <v>11-KVNG-200</v>
      </c>
      <c r="R217" s="36" t="s">
        <v>18</v>
      </c>
      <c r="S217" s="36">
        <v>200</v>
      </c>
      <c r="T217" s="36" t="str">
        <f t="shared" si="82"/>
        <v>KVNG-200</v>
      </c>
      <c r="U217" s="36">
        <v>320</v>
      </c>
      <c r="V217" s="36" t="str">
        <f t="shared" si="79"/>
        <v>320,</v>
      </c>
      <c r="W217" s="36"/>
      <c r="X217" s="36"/>
      <c r="Y217" s="36"/>
      <c r="Z217" s="36" t="str">
        <f t="shared" si="75"/>
        <v>-</v>
      </c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36"/>
      <c r="BD217" s="36"/>
      <c r="BE217" s="36"/>
      <c r="BF217" s="36"/>
      <c r="BG217" s="36"/>
      <c r="BH217" s="36"/>
      <c r="BI217" s="36"/>
      <c r="BJ217" s="36"/>
      <c r="BL217" s="36"/>
      <c r="BM217" s="36"/>
      <c r="BN217" s="36"/>
      <c r="BO217" s="36"/>
    </row>
    <row r="218" spans="2:67">
      <c r="B218" s="36"/>
      <c r="D218" s="36"/>
      <c r="E218" s="36"/>
      <c r="G218" s="36"/>
      <c r="H218" s="36"/>
      <c r="I218" s="36"/>
      <c r="J218" s="36"/>
      <c r="K218" s="36"/>
      <c r="L218" s="36"/>
      <c r="M218" s="36"/>
      <c r="N218" s="36" t="e">
        <f>SUMIF(#REF!,K218,#REF!)</f>
        <v>#REF!</v>
      </c>
      <c r="O218" s="36">
        <f t="shared" si="80"/>
        <v>0</v>
      </c>
      <c r="P218" s="36">
        <f>COUNTIF($T$1:T218,T218)</f>
        <v>12</v>
      </c>
      <c r="Q218" s="36" t="str">
        <f t="shared" si="81"/>
        <v>12-KVNG-200</v>
      </c>
      <c r="R218" s="36" t="s">
        <v>18</v>
      </c>
      <c r="S218" s="36">
        <v>200</v>
      </c>
      <c r="T218" s="36" t="str">
        <f t="shared" si="82"/>
        <v>KVNG-200</v>
      </c>
      <c r="U218" s="36">
        <v>400</v>
      </c>
      <c r="V218" s="36" t="str">
        <f t="shared" si="79"/>
        <v>400,</v>
      </c>
      <c r="W218" s="36"/>
      <c r="X218" s="36"/>
      <c r="Y218" s="36"/>
      <c r="Z218" s="36" t="str">
        <f t="shared" si="75"/>
        <v>-</v>
      </c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36"/>
      <c r="BD218" s="36"/>
      <c r="BE218" s="36"/>
      <c r="BF218" s="36"/>
      <c r="BG218" s="36"/>
      <c r="BH218" s="36"/>
      <c r="BI218" s="36"/>
      <c r="BJ218" s="36"/>
      <c r="BL218" s="36"/>
      <c r="BM218" s="36"/>
      <c r="BN218" s="36"/>
      <c r="BO218" s="36"/>
    </row>
    <row r="219" spans="2:67">
      <c r="B219" s="36"/>
      <c r="D219" s="36"/>
      <c r="E219" s="36"/>
      <c r="G219" s="36"/>
      <c r="H219" s="36"/>
      <c r="I219" s="36"/>
      <c r="J219" s="36"/>
      <c r="K219" s="36"/>
      <c r="L219" s="36"/>
      <c r="M219" s="36"/>
      <c r="N219" s="36" t="e">
        <f>SUMIF(#REF!,K219,#REF!)</f>
        <v>#REF!</v>
      </c>
      <c r="O219" s="36">
        <f t="shared" si="80"/>
        <v>0</v>
      </c>
      <c r="P219" s="36">
        <f>COUNTIF($T$1:T219,T219)</f>
        <v>13</v>
      </c>
      <c r="Q219" s="36" t="str">
        <f t="shared" si="81"/>
        <v>13-KVNG-200</v>
      </c>
      <c r="R219" s="36" t="s">
        <v>18</v>
      </c>
      <c r="S219" s="36">
        <v>200</v>
      </c>
      <c r="T219" s="36" t="str">
        <f t="shared" si="82"/>
        <v>KVNG-200</v>
      </c>
      <c r="U219" s="36">
        <v>500</v>
      </c>
      <c r="V219" s="36" t="str">
        <f t="shared" si="79"/>
        <v>500,</v>
      </c>
      <c r="W219" s="36"/>
      <c r="X219" s="36"/>
      <c r="Y219" s="36"/>
      <c r="Z219" s="36" t="str">
        <f t="shared" si="75"/>
        <v>-</v>
      </c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36"/>
      <c r="BD219" s="36"/>
      <c r="BE219" s="36"/>
      <c r="BF219" s="36"/>
      <c r="BG219" s="36"/>
      <c r="BH219" s="36"/>
      <c r="BI219" s="36"/>
      <c r="BJ219" s="36"/>
      <c r="BL219" s="36"/>
      <c r="BM219" s="36"/>
      <c r="BN219" s="36"/>
      <c r="BO219" s="36"/>
    </row>
    <row r="220" spans="2:67">
      <c r="B220" s="36"/>
      <c r="D220" s="36"/>
      <c r="E220" s="36"/>
      <c r="G220" s="36"/>
      <c r="H220" s="36"/>
      <c r="I220" s="36"/>
      <c r="J220" s="36"/>
      <c r="K220" s="36"/>
      <c r="L220" s="36"/>
      <c r="M220" s="36"/>
      <c r="N220" s="36" t="e">
        <f>SUMIF(#REF!,K220,#REF!)</f>
        <v>#REF!</v>
      </c>
      <c r="O220" s="36">
        <f t="shared" si="80"/>
        <v>0</v>
      </c>
      <c r="P220" s="36">
        <f>COUNTIF($T$1:T220,T220)</f>
        <v>14</v>
      </c>
      <c r="Q220" s="36" t="str">
        <f t="shared" si="81"/>
        <v>14-KVNG-200</v>
      </c>
      <c r="R220" s="36" t="s">
        <v>18</v>
      </c>
      <c r="S220" s="36">
        <v>200</v>
      </c>
      <c r="T220" s="36" t="str">
        <f t="shared" si="82"/>
        <v>KVNG-200</v>
      </c>
      <c r="U220" s="36">
        <v>600</v>
      </c>
      <c r="V220" s="36" t="str">
        <f t="shared" si="79"/>
        <v>600,</v>
      </c>
      <c r="W220" s="36"/>
      <c r="X220" s="36"/>
      <c r="Y220" s="36"/>
      <c r="Z220" s="36" t="str">
        <f t="shared" si="75"/>
        <v>-</v>
      </c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L220" s="36"/>
      <c r="BM220" s="36"/>
      <c r="BN220" s="36"/>
      <c r="BO220" s="36"/>
    </row>
    <row r="221" spans="2:67">
      <c r="B221" s="36"/>
      <c r="D221" s="36"/>
      <c r="E221" s="36"/>
      <c r="G221" s="36"/>
      <c r="H221" s="36"/>
      <c r="I221" s="36"/>
      <c r="J221" s="36"/>
      <c r="K221" s="36"/>
      <c r="L221" s="36"/>
      <c r="M221" s="36"/>
      <c r="N221" s="36" t="e">
        <f>SUMIF(#REF!,K221,#REF!)</f>
        <v>#REF!</v>
      </c>
      <c r="O221" s="36">
        <f t="shared" si="80"/>
        <v>0</v>
      </c>
      <c r="P221" s="36">
        <f>COUNTIF($T$1:T221,T221)</f>
        <v>15</v>
      </c>
      <c r="Q221" s="36" t="str">
        <f t="shared" si="81"/>
        <v>15-KVNG-200</v>
      </c>
      <c r="R221" s="36" t="s">
        <v>18</v>
      </c>
      <c r="S221" s="36">
        <v>200</v>
      </c>
      <c r="T221" s="36" t="str">
        <f t="shared" si="82"/>
        <v>KVNG-200</v>
      </c>
      <c r="U221" s="36">
        <v>700</v>
      </c>
      <c r="V221" s="36" t="str">
        <f t="shared" si="79"/>
        <v>700,</v>
      </c>
      <c r="W221" s="36"/>
      <c r="X221" s="36"/>
      <c r="Y221" s="36"/>
      <c r="Z221" s="36" t="str">
        <f t="shared" ref="Z221:Z284" si="83">CONCATENATE(X221,"-",Y221)</f>
        <v>-</v>
      </c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L221" s="36"/>
      <c r="BM221" s="36"/>
      <c r="BN221" s="36"/>
      <c r="BO221" s="36"/>
    </row>
    <row r="222" spans="2:67">
      <c r="B222" s="36"/>
      <c r="D222" s="36"/>
      <c r="E222" s="36"/>
      <c r="G222" s="36"/>
      <c r="H222" s="36"/>
      <c r="I222" s="36"/>
      <c r="J222" s="36"/>
      <c r="K222" s="36"/>
      <c r="L222" s="36"/>
      <c r="M222" s="36"/>
      <c r="N222" s="36" t="e">
        <f>SUMIF(#REF!,K222,#REF!)</f>
        <v>#REF!</v>
      </c>
      <c r="O222" s="36">
        <f t="shared" si="80"/>
        <v>0</v>
      </c>
      <c r="P222" s="36">
        <f>COUNTIF($T$1:T222,T222)</f>
        <v>16</v>
      </c>
      <c r="Q222" s="36" t="str">
        <f t="shared" si="81"/>
        <v>16-KVNG-200</v>
      </c>
      <c r="R222" s="36" t="s">
        <v>18</v>
      </c>
      <c r="S222" s="36">
        <v>200</v>
      </c>
      <c r="T222" s="36" t="str">
        <f t="shared" si="82"/>
        <v>KVNG-200</v>
      </c>
      <c r="U222" s="36">
        <v>800</v>
      </c>
      <c r="V222" s="36" t="str">
        <f t="shared" si="79"/>
        <v>800,</v>
      </c>
      <c r="W222" s="36"/>
      <c r="X222" s="36"/>
      <c r="Y222" s="36"/>
      <c r="Z222" s="36" t="str">
        <f t="shared" si="83"/>
        <v>-</v>
      </c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L222" s="36"/>
      <c r="BM222" s="36"/>
      <c r="BN222" s="36"/>
      <c r="BO222" s="36"/>
    </row>
    <row r="223" spans="2:67">
      <c r="B223" s="36"/>
      <c r="D223" s="36"/>
      <c r="E223" s="36"/>
      <c r="G223" s="36"/>
      <c r="H223" s="36"/>
      <c r="I223" s="36"/>
      <c r="J223" s="36"/>
      <c r="K223" s="36"/>
      <c r="L223" s="36"/>
      <c r="M223" s="36"/>
      <c r="N223" s="36" t="e">
        <f>SUMIF(#REF!,K223,#REF!)</f>
        <v>#REF!</v>
      </c>
      <c r="O223" s="36">
        <f t="shared" si="80"/>
        <v>0</v>
      </c>
      <c r="P223" s="36">
        <f>COUNTIF($T$1:T223,T223)</f>
        <v>17</v>
      </c>
      <c r="Q223" s="36" t="str">
        <f t="shared" si="81"/>
        <v>17-KVNG-200</v>
      </c>
      <c r="R223" s="36" t="s">
        <v>18</v>
      </c>
      <c r="S223" s="36">
        <v>200</v>
      </c>
      <c r="T223" s="36" t="str">
        <f t="shared" si="82"/>
        <v>KVNG-200</v>
      </c>
      <c r="U223" s="36">
        <v>1000</v>
      </c>
      <c r="V223" s="36" t="str">
        <f t="shared" si="79"/>
        <v>1000,</v>
      </c>
      <c r="W223" s="36"/>
      <c r="X223" s="36"/>
      <c r="Y223" s="36"/>
      <c r="Z223" s="36" t="str">
        <f t="shared" si="83"/>
        <v>-</v>
      </c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L223" s="36"/>
      <c r="BM223" s="36"/>
      <c r="BN223" s="36"/>
      <c r="BO223" s="36"/>
    </row>
    <row r="224" spans="2:67">
      <c r="B224" s="36"/>
      <c r="D224" s="36"/>
      <c r="E224" s="36"/>
      <c r="G224" s="36"/>
      <c r="H224" s="36"/>
      <c r="I224" s="36"/>
      <c r="J224" s="36"/>
      <c r="K224" s="36"/>
      <c r="L224" s="36"/>
      <c r="M224" s="36"/>
      <c r="N224" s="36" t="e">
        <f>SUMIF(#REF!,K224,#REF!)</f>
        <v>#REF!</v>
      </c>
      <c r="O224" s="36">
        <f t="shared" si="80"/>
        <v>0</v>
      </c>
      <c r="P224" s="36">
        <f>COUNTIF($T$1:T224,T224)</f>
        <v>18</v>
      </c>
      <c r="Q224" s="36" t="str">
        <f t="shared" si="81"/>
        <v>18-KVNG-200</v>
      </c>
      <c r="R224" s="36" t="s">
        <v>18</v>
      </c>
      <c r="S224" s="36">
        <v>200</v>
      </c>
      <c r="T224" s="36" t="str">
        <f t="shared" si="82"/>
        <v>KVNG-200</v>
      </c>
      <c r="U224" s="36">
        <v>1250</v>
      </c>
      <c r="V224" s="36" t="str">
        <f t="shared" si="79"/>
        <v>1250</v>
      </c>
      <c r="W224" s="36"/>
      <c r="X224" s="36"/>
      <c r="Y224" s="36"/>
      <c r="Z224" s="36" t="str">
        <f t="shared" si="83"/>
        <v>-</v>
      </c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L224" s="36"/>
      <c r="BM224" s="36"/>
      <c r="BN224" s="36"/>
      <c r="BO224" s="36"/>
    </row>
    <row r="225" spans="2:67">
      <c r="B225" s="36"/>
      <c r="D225" s="36"/>
      <c r="E225" s="36"/>
      <c r="G225" s="36"/>
      <c r="H225" s="36"/>
      <c r="I225" s="36"/>
      <c r="J225" s="36"/>
      <c r="K225" s="36"/>
      <c r="L225" s="36"/>
      <c r="M225" s="36"/>
      <c r="N225" s="36" t="e">
        <f>SUMIF(#REF!,K225,#REF!)</f>
        <v>#REF!</v>
      </c>
      <c r="O225" s="36">
        <f t="shared" si="80"/>
        <v>0</v>
      </c>
      <c r="P225" s="36">
        <f>COUNTIF($T$1:T225,T225)</f>
        <v>1</v>
      </c>
      <c r="Q225" s="36" t="str">
        <f t="shared" si="81"/>
        <v>1-KVNG-250</v>
      </c>
      <c r="R225" s="36" t="s">
        <v>18</v>
      </c>
      <c r="S225" s="36">
        <v>250</v>
      </c>
      <c r="T225" s="36" t="str">
        <f>CONCATENATE(R225,IF(S225=0,"","-"),S225)</f>
        <v>KVNG-250</v>
      </c>
      <c r="U225" s="36">
        <v>25</v>
      </c>
      <c r="V225" s="36" t="str">
        <f t="shared" si="79"/>
        <v>25,</v>
      </c>
      <c r="W225" s="36"/>
      <c r="X225" s="36"/>
      <c r="Y225" s="36"/>
      <c r="Z225" s="36" t="str">
        <f t="shared" si="83"/>
        <v>-</v>
      </c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L225" s="36"/>
      <c r="BM225" s="36"/>
      <c r="BN225" s="36"/>
      <c r="BO225" s="36"/>
    </row>
    <row r="226" spans="2:67">
      <c r="B226" s="36"/>
      <c r="D226" s="36"/>
      <c r="E226" s="36"/>
      <c r="G226" s="36"/>
      <c r="H226" s="36"/>
      <c r="I226" s="36"/>
      <c r="J226" s="36"/>
      <c r="K226" s="36"/>
      <c r="L226" s="36"/>
      <c r="M226" s="36"/>
      <c r="N226" s="36" t="e">
        <f>SUMIF(#REF!,K226,#REF!)</f>
        <v>#REF!</v>
      </c>
      <c r="O226" s="36">
        <f t="shared" si="80"/>
        <v>0</v>
      </c>
      <c r="P226" s="36">
        <f>COUNTIF($T$1:T226,T226)</f>
        <v>2</v>
      </c>
      <c r="Q226" s="36" t="str">
        <f t="shared" si="81"/>
        <v>2-KVNG-250</v>
      </c>
      <c r="R226" s="36" t="s">
        <v>18</v>
      </c>
      <c r="S226" s="36">
        <v>250</v>
      </c>
      <c r="T226" s="36" t="str">
        <f>CONCATENATE(R226,IF(S226=0,"","-"),S226)</f>
        <v>KVNG-250</v>
      </c>
      <c r="U226" s="36">
        <v>40</v>
      </c>
      <c r="V226" s="36" t="str">
        <f t="shared" si="79"/>
        <v>40,</v>
      </c>
      <c r="W226" s="36"/>
      <c r="X226" s="36"/>
      <c r="Y226" s="36"/>
      <c r="Z226" s="36" t="str">
        <f t="shared" si="83"/>
        <v>-</v>
      </c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  <c r="BI226" s="36"/>
      <c r="BJ226" s="36"/>
      <c r="BL226" s="36"/>
      <c r="BM226" s="36"/>
      <c r="BN226" s="36"/>
      <c r="BO226" s="36"/>
    </row>
    <row r="227" spans="2:67">
      <c r="B227" s="36"/>
      <c r="D227" s="36"/>
      <c r="E227" s="36"/>
      <c r="G227" s="36"/>
      <c r="H227" s="36"/>
      <c r="I227" s="36"/>
      <c r="J227" s="36"/>
      <c r="K227" s="36"/>
      <c r="L227" s="36"/>
      <c r="M227" s="36"/>
      <c r="N227" s="36" t="e">
        <f>SUMIF(#REF!,K227,#REF!)</f>
        <v>#REF!</v>
      </c>
      <c r="O227" s="36">
        <f t="shared" si="80"/>
        <v>0</v>
      </c>
      <c r="P227" s="36">
        <f>COUNTIF($T$1:T227,T227)</f>
        <v>3</v>
      </c>
      <c r="Q227" s="36" t="str">
        <f t="shared" si="81"/>
        <v>3-KVNG-250</v>
      </c>
      <c r="R227" s="36" t="s">
        <v>18</v>
      </c>
      <c r="S227" s="36">
        <v>250</v>
      </c>
      <c r="T227" s="36" t="str">
        <f t="shared" ref="T227:T242" si="84">CONCATENATE(R227,IF(S227=0,"","-"),S227)</f>
        <v>KVNG-250</v>
      </c>
      <c r="U227" s="36">
        <v>50</v>
      </c>
      <c r="V227" s="36" t="str">
        <f t="shared" si="79"/>
        <v>50,</v>
      </c>
      <c r="W227" s="36"/>
      <c r="X227" s="36"/>
      <c r="Y227" s="36"/>
      <c r="Z227" s="36" t="str">
        <f t="shared" si="83"/>
        <v>-</v>
      </c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L227" s="36"/>
      <c r="BM227" s="36"/>
      <c r="BN227" s="36"/>
      <c r="BO227" s="36"/>
    </row>
    <row r="228" spans="2:67">
      <c r="B228" s="36"/>
      <c r="D228" s="36"/>
      <c r="E228" s="36"/>
      <c r="G228" s="36"/>
      <c r="H228" s="36"/>
      <c r="I228" s="36"/>
      <c r="J228" s="36"/>
      <c r="K228" s="36"/>
      <c r="L228" s="36"/>
      <c r="M228" s="36"/>
      <c r="N228" s="36" t="e">
        <f>SUMIF(#REF!,K228,#REF!)</f>
        <v>#REF!</v>
      </c>
      <c r="O228" s="36">
        <f t="shared" si="80"/>
        <v>0</v>
      </c>
      <c r="P228" s="36">
        <f>COUNTIF($T$1:T228,T228)</f>
        <v>4</v>
      </c>
      <c r="Q228" s="36" t="str">
        <f t="shared" si="81"/>
        <v>4-KVNG-250</v>
      </c>
      <c r="R228" s="36" t="s">
        <v>18</v>
      </c>
      <c r="S228" s="36">
        <v>250</v>
      </c>
      <c r="T228" s="36" t="str">
        <f t="shared" si="84"/>
        <v>KVNG-250</v>
      </c>
      <c r="U228" s="36">
        <v>80</v>
      </c>
      <c r="V228" s="36" t="str">
        <f t="shared" si="79"/>
        <v>80,</v>
      </c>
      <c r="W228" s="36"/>
      <c r="X228" s="36"/>
      <c r="Y228" s="36"/>
      <c r="Z228" s="36" t="str">
        <f t="shared" si="83"/>
        <v>-</v>
      </c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L228" s="36"/>
      <c r="BM228" s="36"/>
      <c r="BN228" s="36"/>
      <c r="BO228" s="36"/>
    </row>
    <row r="229" spans="2:67">
      <c r="B229" s="36"/>
      <c r="D229" s="36"/>
      <c r="E229" s="36"/>
      <c r="G229" s="36"/>
      <c r="H229" s="36"/>
      <c r="I229" s="36"/>
      <c r="J229" s="36"/>
      <c r="K229" s="36"/>
      <c r="L229" s="36"/>
      <c r="M229" s="36"/>
      <c r="N229" s="36" t="e">
        <f>SUMIF(#REF!,K229,#REF!)</f>
        <v>#REF!</v>
      </c>
      <c r="O229" s="36">
        <f t="shared" si="80"/>
        <v>0</v>
      </c>
      <c r="P229" s="36">
        <f>COUNTIF($T$1:T229,T229)</f>
        <v>5</v>
      </c>
      <c r="Q229" s="36" t="str">
        <f t="shared" si="81"/>
        <v>5-KVNG-250</v>
      </c>
      <c r="R229" s="36" t="s">
        <v>18</v>
      </c>
      <c r="S229" s="36">
        <v>250</v>
      </c>
      <c r="T229" s="36" t="str">
        <f t="shared" si="84"/>
        <v>KVNG-250</v>
      </c>
      <c r="U229" s="36">
        <v>100</v>
      </c>
      <c r="V229" s="36" t="str">
        <f t="shared" si="79"/>
        <v>100,</v>
      </c>
      <c r="W229" s="36"/>
      <c r="X229" s="36"/>
      <c r="Y229" s="36"/>
      <c r="Z229" s="36" t="str">
        <f t="shared" si="83"/>
        <v>-</v>
      </c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L229" s="36"/>
      <c r="BM229" s="36"/>
      <c r="BN229" s="36"/>
      <c r="BO229" s="36"/>
    </row>
    <row r="230" spans="2:67">
      <c r="B230" s="36"/>
      <c r="D230" s="36"/>
      <c r="E230" s="36"/>
      <c r="G230" s="36"/>
      <c r="H230" s="36"/>
      <c r="I230" s="36"/>
      <c r="J230" s="36"/>
      <c r="K230" s="36"/>
      <c r="L230" s="36"/>
      <c r="M230" s="36"/>
      <c r="N230" s="36" t="e">
        <f>SUMIF(#REF!,K230,#REF!)</f>
        <v>#REF!</v>
      </c>
      <c r="O230" s="36">
        <f t="shared" si="80"/>
        <v>0</v>
      </c>
      <c r="P230" s="36">
        <f>COUNTIF($T$1:T230,T230)</f>
        <v>6</v>
      </c>
      <c r="Q230" s="36" t="str">
        <f t="shared" si="81"/>
        <v>6-KVNG-250</v>
      </c>
      <c r="R230" s="36" t="s">
        <v>18</v>
      </c>
      <c r="S230" s="36">
        <v>250</v>
      </c>
      <c r="T230" s="36" t="str">
        <f t="shared" si="84"/>
        <v>KVNG-250</v>
      </c>
      <c r="U230" s="36">
        <v>120</v>
      </c>
      <c r="V230" s="36" t="str">
        <f t="shared" si="79"/>
        <v>120,</v>
      </c>
      <c r="W230" s="36"/>
      <c r="X230" s="36"/>
      <c r="Y230" s="36"/>
      <c r="Z230" s="36" t="str">
        <f t="shared" si="83"/>
        <v>-</v>
      </c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L230" s="36"/>
      <c r="BM230" s="36"/>
      <c r="BN230" s="36"/>
      <c r="BO230" s="36"/>
    </row>
    <row r="231" spans="2:67">
      <c r="B231" s="36"/>
      <c r="D231" s="36"/>
      <c r="E231" s="36"/>
      <c r="G231" s="36"/>
      <c r="H231" s="36"/>
      <c r="I231" s="36"/>
      <c r="J231" s="36"/>
      <c r="K231" s="36"/>
      <c r="L231" s="36"/>
      <c r="M231" s="36"/>
      <c r="N231" s="36" t="e">
        <f>SUMIF(#REF!,K231,#REF!)</f>
        <v>#REF!</v>
      </c>
      <c r="O231" s="36">
        <f t="shared" si="80"/>
        <v>0</v>
      </c>
      <c r="P231" s="36">
        <f>COUNTIF($T$1:T231,T231)</f>
        <v>7</v>
      </c>
      <c r="Q231" s="36" t="str">
        <f t="shared" si="81"/>
        <v>7-KVNG-250</v>
      </c>
      <c r="R231" s="36" t="s">
        <v>18</v>
      </c>
      <c r="S231" s="36">
        <v>250</v>
      </c>
      <c r="T231" s="36" t="str">
        <f t="shared" si="84"/>
        <v>KVNG-250</v>
      </c>
      <c r="U231" s="36">
        <v>160</v>
      </c>
      <c r="V231" s="36" t="str">
        <f t="shared" si="79"/>
        <v>160,</v>
      </c>
      <c r="W231" s="36"/>
      <c r="X231" s="36"/>
      <c r="Y231" s="36"/>
      <c r="Z231" s="36" t="str">
        <f t="shared" si="83"/>
        <v>-</v>
      </c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L231" s="36"/>
      <c r="BM231" s="36"/>
      <c r="BN231" s="36"/>
      <c r="BO231" s="36"/>
    </row>
    <row r="232" spans="2:67">
      <c r="B232" s="36"/>
      <c r="D232" s="36"/>
      <c r="E232" s="36"/>
      <c r="G232" s="36"/>
      <c r="H232" s="36"/>
      <c r="I232" s="36"/>
      <c r="J232" s="36"/>
      <c r="K232" s="36"/>
      <c r="L232" s="36"/>
      <c r="M232" s="36"/>
      <c r="N232" s="36" t="e">
        <f>SUMIF(#REF!,K232,#REF!)</f>
        <v>#REF!</v>
      </c>
      <c r="O232" s="36">
        <f t="shared" si="80"/>
        <v>0</v>
      </c>
      <c r="P232" s="36">
        <f>COUNTIF($T$1:T232,T232)</f>
        <v>8</v>
      </c>
      <c r="Q232" s="36" t="str">
        <f t="shared" si="81"/>
        <v>8-KVNG-250</v>
      </c>
      <c r="R232" s="36" t="s">
        <v>18</v>
      </c>
      <c r="S232" s="36">
        <v>250</v>
      </c>
      <c r="T232" s="36" t="str">
        <f t="shared" si="84"/>
        <v>KVNG-250</v>
      </c>
      <c r="U232" s="36">
        <v>200</v>
      </c>
      <c r="V232" s="36" t="str">
        <f t="shared" si="79"/>
        <v>200,</v>
      </c>
      <c r="W232" s="36"/>
      <c r="X232" s="36"/>
      <c r="Y232" s="36"/>
      <c r="Z232" s="36" t="str">
        <f t="shared" si="83"/>
        <v>-</v>
      </c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/>
      <c r="BI232" s="36"/>
      <c r="BJ232" s="36"/>
      <c r="BL232" s="36"/>
      <c r="BM232" s="36"/>
      <c r="BN232" s="36"/>
      <c r="BO232" s="36"/>
    </row>
    <row r="233" spans="2:67">
      <c r="B233" s="36"/>
      <c r="D233" s="36"/>
      <c r="E233" s="36"/>
      <c r="G233" s="36"/>
      <c r="H233" s="36"/>
      <c r="I233" s="36"/>
      <c r="J233" s="36"/>
      <c r="K233" s="36"/>
      <c r="L233" s="36"/>
      <c r="M233" s="36"/>
      <c r="N233" s="36" t="e">
        <f>SUMIF(#REF!,K233,#REF!)</f>
        <v>#REF!</v>
      </c>
      <c r="O233" s="36">
        <f t="shared" si="80"/>
        <v>0</v>
      </c>
      <c r="P233" s="36">
        <f>COUNTIF($T$1:T233,T233)</f>
        <v>9</v>
      </c>
      <c r="Q233" s="36" t="str">
        <f t="shared" si="81"/>
        <v>9-KVNG-250</v>
      </c>
      <c r="R233" s="36" t="s">
        <v>18</v>
      </c>
      <c r="S233" s="36">
        <v>250</v>
      </c>
      <c r="T233" s="36" t="str">
        <f t="shared" si="84"/>
        <v>KVNG-250</v>
      </c>
      <c r="U233" s="36">
        <v>250</v>
      </c>
      <c r="V233" s="36" t="str">
        <f t="shared" si="79"/>
        <v>250,</v>
      </c>
      <c r="W233" s="36"/>
      <c r="X233" s="36"/>
      <c r="Y233" s="36"/>
      <c r="Z233" s="36" t="str">
        <f t="shared" si="83"/>
        <v>-</v>
      </c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L233" s="36"/>
      <c r="BM233" s="36"/>
      <c r="BN233" s="36"/>
      <c r="BO233" s="36"/>
    </row>
    <row r="234" spans="2:67">
      <c r="B234" s="36"/>
      <c r="D234" s="36"/>
      <c r="E234" s="36"/>
      <c r="G234" s="36"/>
      <c r="H234" s="36"/>
      <c r="I234" s="36"/>
      <c r="J234" s="36"/>
      <c r="K234" s="36"/>
      <c r="L234" s="36"/>
      <c r="M234" s="36"/>
      <c r="N234" s="36" t="e">
        <f>SUMIF(#REF!,K234,#REF!)</f>
        <v>#REF!</v>
      </c>
      <c r="O234" s="36">
        <f t="shared" si="80"/>
        <v>0</v>
      </c>
      <c r="P234" s="36">
        <f>COUNTIF($T$1:T234,T234)</f>
        <v>10</v>
      </c>
      <c r="Q234" s="36" t="str">
        <f t="shared" si="81"/>
        <v>10-KVNG-250</v>
      </c>
      <c r="R234" s="36" t="s">
        <v>18</v>
      </c>
      <c r="S234" s="36">
        <v>250</v>
      </c>
      <c r="T234" s="36" t="str">
        <f t="shared" si="84"/>
        <v>KVNG-250</v>
      </c>
      <c r="U234" s="36">
        <v>300</v>
      </c>
      <c r="V234" s="36" t="str">
        <f t="shared" si="79"/>
        <v>300,</v>
      </c>
      <c r="W234" s="36"/>
      <c r="X234" s="36"/>
      <c r="Y234" s="36"/>
      <c r="Z234" s="36" t="str">
        <f t="shared" si="83"/>
        <v>-</v>
      </c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L234" s="36"/>
      <c r="BM234" s="36"/>
      <c r="BN234" s="36"/>
      <c r="BO234" s="36"/>
    </row>
    <row r="235" spans="2:67">
      <c r="B235" s="36"/>
      <c r="D235" s="36"/>
      <c r="E235" s="36"/>
      <c r="G235" s="36"/>
      <c r="H235" s="36"/>
      <c r="I235" s="36"/>
      <c r="J235" s="36"/>
      <c r="K235" s="36"/>
      <c r="L235" s="36"/>
      <c r="M235" s="36"/>
      <c r="N235" s="36" t="e">
        <f>SUMIF(#REF!,K235,#REF!)</f>
        <v>#REF!</v>
      </c>
      <c r="O235" s="36">
        <f t="shared" si="80"/>
        <v>0</v>
      </c>
      <c r="P235" s="36">
        <f>COUNTIF($T$1:T235,T235)</f>
        <v>11</v>
      </c>
      <c r="Q235" s="36" t="str">
        <f t="shared" si="81"/>
        <v>11-KVNG-250</v>
      </c>
      <c r="R235" s="36" t="s">
        <v>18</v>
      </c>
      <c r="S235" s="36">
        <v>250</v>
      </c>
      <c r="T235" s="36" t="str">
        <f t="shared" si="84"/>
        <v>KVNG-250</v>
      </c>
      <c r="U235" s="36">
        <v>320</v>
      </c>
      <c r="V235" s="36" t="str">
        <f t="shared" si="79"/>
        <v>320,</v>
      </c>
      <c r="W235" s="36"/>
      <c r="X235" s="36"/>
      <c r="Y235" s="36"/>
      <c r="Z235" s="36" t="str">
        <f t="shared" si="83"/>
        <v>-</v>
      </c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  <c r="BI235" s="36"/>
      <c r="BJ235" s="36"/>
      <c r="BL235" s="36"/>
      <c r="BM235" s="36"/>
      <c r="BN235" s="36"/>
      <c r="BO235" s="36"/>
    </row>
    <row r="236" spans="2:67">
      <c r="B236" s="36"/>
      <c r="D236" s="36"/>
      <c r="E236" s="36"/>
      <c r="G236" s="36"/>
      <c r="H236" s="36"/>
      <c r="I236" s="36"/>
      <c r="J236" s="36"/>
      <c r="K236" s="36"/>
      <c r="L236" s="36"/>
      <c r="M236" s="36"/>
      <c r="N236" s="36" t="e">
        <f>SUMIF(#REF!,K236,#REF!)</f>
        <v>#REF!</v>
      </c>
      <c r="O236" s="36">
        <f t="shared" si="80"/>
        <v>0</v>
      </c>
      <c r="P236" s="36">
        <f>COUNTIF($T$1:T236,T236)</f>
        <v>12</v>
      </c>
      <c r="Q236" s="36" t="str">
        <f t="shared" si="81"/>
        <v>12-KVNG-250</v>
      </c>
      <c r="R236" s="36" t="s">
        <v>18</v>
      </c>
      <c r="S236" s="36">
        <v>250</v>
      </c>
      <c r="T236" s="36" t="str">
        <f t="shared" si="84"/>
        <v>KVNG-250</v>
      </c>
      <c r="U236" s="36">
        <v>400</v>
      </c>
      <c r="V236" s="36" t="str">
        <f t="shared" si="79"/>
        <v>400,</v>
      </c>
      <c r="W236" s="36"/>
      <c r="X236" s="36"/>
      <c r="Y236" s="36"/>
      <c r="Z236" s="36" t="str">
        <f t="shared" si="83"/>
        <v>-</v>
      </c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36"/>
      <c r="BD236" s="36"/>
      <c r="BE236" s="36"/>
      <c r="BF236" s="36"/>
      <c r="BG236" s="36"/>
      <c r="BH236" s="36"/>
      <c r="BI236" s="36"/>
      <c r="BJ236" s="36"/>
      <c r="BL236" s="36"/>
      <c r="BM236" s="36"/>
      <c r="BN236" s="36"/>
      <c r="BO236" s="36"/>
    </row>
    <row r="237" spans="2:67">
      <c r="B237" s="36"/>
      <c r="D237" s="36"/>
      <c r="E237" s="36"/>
      <c r="G237" s="36"/>
      <c r="H237" s="36"/>
      <c r="I237" s="36"/>
      <c r="J237" s="36"/>
      <c r="K237" s="36"/>
      <c r="L237" s="36"/>
      <c r="M237" s="36"/>
      <c r="N237" s="36" t="e">
        <f>SUMIF(#REF!,K237,#REF!)</f>
        <v>#REF!</v>
      </c>
      <c r="O237" s="36">
        <f t="shared" si="80"/>
        <v>0</v>
      </c>
      <c r="P237" s="36">
        <f>COUNTIF($T$1:T237,T237)</f>
        <v>13</v>
      </c>
      <c r="Q237" s="36" t="str">
        <f t="shared" si="81"/>
        <v>13-KVNG-250</v>
      </c>
      <c r="R237" s="36" t="s">
        <v>18</v>
      </c>
      <c r="S237" s="36">
        <v>250</v>
      </c>
      <c r="T237" s="36" t="str">
        <f t="shared" si="84"/>
        <v>KVNG-250</v>
      </c>
      <c r="U237" s="36">
        <v>500</v>
      </c>
      <c r="V237" s="36" t="str">
        <f t="shared" si="79"/>
        <v>500,</v>
      </c>
      <c r="W237" s="36"/>
      <c r="X237" s="36"/>
      <c r="Y237" s="36"/>
      <c r="Z237" s="36" t="str">
        <f t="shared" si="83"/>
        <v>-</v>
      </c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L237" s="36"/>
      <c r="BM237" s="36"/>
      <c r="BN237" s="36"/>
      <c r="BO237" s="36"/>
    </row>
    <row r="238" spans="2:67">
      <c r="B238" s="36"/>
      <c r="D238" s="36"/>
      <c r="E238" s="36"/>
      <c r="G238" s="36"/>
      <c r="H238" s="36"/>
      <c r="I238" s="36"/>
      <c r="J238" s="36"/>
      <c r="K238" s="36"/>
      <c r="L238" s="36"/>
      <c r="M238" s="36"/>
      <c r="N238" s="36" t="e">
        <f>SUMIF(#REF!,K238,#REF!)</f>
        <v>#REF!</v>
      </c>
      <c r="O238" s="36">
        <f t="shared" si="80"/>
        <v>0</v>
      </c>
      <c r="P238" s="36">
        <f>COUNTIF($T$1:T238,T238)</f>
        <v>14</v>
      </c>
      <c r="Q238" s="36" t="str">
        <f t="shared" si="81"/>
        <v>14-KVNG-250</v>
      </c>
      <c r="R238" s="36" t="s">
        <v>18</v>
      </c>
      <c r="S238" s="36">
        <v>250</v>
      </c>
      <c r="T238" s="36" t="str">
        <f t="shared" si="84"/>
        <v>KVNG-250</v>
      </c>
      <c r="U238" s="36">
        <v>600</v>
      </c>
      <c r="V238" s="36" t="str">
        <f t="shared" si="79"/>
        <v>600,</v>
      </c>
      <c r="W238" s="36"/>
      <c r="X238" s="36"/>
      <c r="Y238" s="36"/>
      <c r="Z238" s="36" t="str">
        <f t="shared" si="83"/>
        <v>-</v>
      </c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L238" s="36"/>
      <c r="BM238" s="36"/>
      <c r="BN238" s="36"/>
      <c r="BO238" s="36"/>
    </row>
    <row r="239" spans="2:67">
      <c r="B239" s="36"/>
      <c r="D239" s="36"/>
      <c r="E239" s="36"/>
      <c r="G239" s="36"/>
      <c r="H239" s="36"/>
      <c r="I239" s="36"/>
      <c r="J239" s="36"/>
      <c r="K239" s="36"/>
      <c r="L239" s="36"/>
      <c r="M239" s="36"/>
      <c r="N239" s="36" t="e">
        <f>SUMIF(#REF!,K239,#REF!)</f>
        <v>#REF!</v>
      </c>
      <c r="O239" s="36">
        <f t="shared" si="80"/>
        <v>0</v>
      </c>
      <c r="P239" s="36">
        <f>COUNTIF($T$1:T239,T239)</f>
        <v>15</v>
      </c>
      <c r="Q239" s="36" t="str">
        <f t="shared" si="81"/>
        <v>15-KVNG-250</v>
      </c>
      <c r="R239" s="36" t="s">
        <v>18</v>
      </c>
      <c r="S239" s="36">
        <v>250</v>
      </c>
      <c r="T239" s="36" t="str">
        <f t="shared" si="84"/>
        <v>KVNG-250</v>
      </c>
      <c r="U239" s="36">
        <v>700</v>
      </c>
      <c r="V239" s="36" t="str">
        <f t="shared" si="79"/>
        <v>700,</v>
      </c>
      <c r="W239" s="36"/>
      <c r="X239" s="36"/>
      <c r="Y239" s="36"/>
      <c r="Z239" s="36" t="str">
        <f t="shared" si="83"/>
        <v>-</v>
      </c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L239" s="36"/>
      <c r="BM239" s="36"/>
      <c r="BN239" s="36"/>
      <c r="BO239" s="36"/>
    </row>
    <row r="240" spans="2:67">
      <c r="B240" s="36"/>
      <c r="D240" s="36"/>
      <c r="E240" s="36"/>
      <c r="G240" s="36"/>
      <c r="H240" s="36"/>
      <c r="I240" s="36"/>
      <c r="J240" s="36"/>
      <c r="K240" s="36"/>
      <c r="L240" s="36"/>
      <c r="M240" s="36"/>
      <c r="N240" s="36" t="e">
        <f>SUMIF(#REF!,K240,#REF!)</f>
        <v>#REF!</v>
      </c>
      <c r="O240" s="36">
        <f t="shared" si="80"/>
        <v>0</v>
      </c>
      <c r="P240" s="36">
        <f>COUNTIF($T$1:T240,T240)</f>
        <v>16</v>
      </c>
      <c r="Q240" s="36" t="str">
        <f t="shared" si="81"/>
        <v>16-KVNG-250</v>
      </c>
      <c r="R240" s="36" t="s">
        <v>18</v>
      </c>
      <c r="S240" s="36">
        <v>250</v>
      </c>
      <c r="T240" s="36" t="str">
        <f t="shared" si="84"/>
        <v>KVNG-250</v>
      </c>
      <c r="U240" s="36">
        <v>800</v>
      </c>
      <c r="V240" s="36" t="str">
        <f t="shared" si="79"/>
        <v>800,</v>
      </c>
      <c r="W240" s="36"/>
      <c r="X240" s="36"/>
      <c r="Y240" s="36"/>
      <c r="Z240" s="36" t="str">
        <f t="shared" si="83"/>
        <v>-</v>
      </c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L240" s="36"/>
      <c r="BM240" s="36"/>
      <c r="BN240" s="36"/>
      <c r="BO240" s="36"/>
    </row>
    <row r="241" spans="2:67">
      <c r="B241" s="36"/>
      <c r="D241" s="36"/>
      <c r="E241" s="36"/>
      <c r="G241" s="36"/>
      <c r="H241" s="36"/>
      <c r="I241" s="36"/>
      <c r="J241" s="36"/>
      <c r="K241" s="36"/>
      <c r="L241" s="36"/>
      <c r="M241" s="36"/>
      <c r="N241" s="36" t="e">
        <f>SUMIF(#REF!,K241,#REF!)</f>
        <v>#REF!</v>
      </c>
      <c r="O241" s="36">
        <f t="shared" si="80"/>
        <v>0</v>
      </c>
      <c r="P241" s="36">
        <f>COUNTIF($T$1:T241,T241)</f>
        <v>17</v>
      </c>
      <c r="Q241" s="36" t="str">
        <f t="shared" si="81"/>
        <v>17-KVNG-250</v>
      </c>
      <c r="R241" s="36" t="s">
        <v>18</v>
      </c>
      <c r="S241" s="36">
        <v>250</v>
      </c>
      <c r="T241" s="36" t="str">
        <f t="shared" si="84"/>
        <v>KVNG-250</v>
      </c>
      <c r="U241" s="36">
        <v>1000</v>
      </c>
      <c r="V241" s="36" t="str">
        <f t="shared" si="79"/>
        <v>1000,</v>
      </c>
      <c r="W241" s="36"/>
      <c r="X241" s="36"/>
      <c r="Y241" s="36"/>
      <c r="Z241" s="36" t="str">
        <f t="shared" si="83"/>
        <v>-</v>
      </c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L241" s="36"/>
      <c r="BM241" s="36"/>
      <c r="BN241" s="36"/>
      <c r="BO241" s="36"/>
    </row>
    <row r="242" spans="2:67">
      <c r="B242" s="36"/>
      <c r="D242" s="36"/>
      <c r="E242" s="36"/>
      <c r="G242" s="36"/>
      <c r="H242" s="36"/>
      <c r="I242" s="36"/>
      <c r="J242" s="36"/>
      <c r="K242" s="36"/>
      <c r="L242" s="36"/>
      <c r="M242" s="36"/>
      <c r="N242" s="36" t="e">
        <f>SUMIF(#REF!,K242,#REF!)</f>
        <v>#REF!</v>
      </c>
      <c r="O242" s="36">
        <f t="shared" si="80"/>
        <v>0</v>
      </c>
      <c r="P242" s="36">
        <f>COUNTIF($T$1:T242,T242)</f>
        <v>18</v>
      </c>
      <c r="Q242" s="36" t="str">
        <f t="shared" si="81"/>
        <v>18-KVNG-250</v>
      </c>
      <c r="R242" s="36" t="s">
        <v>18</v>
      </c>
      <c r="S242" s="36">
        <v>250</v>
      </c>
      <c r="T242" s="36" t="str">
        <f t="shared" si="84"/>
        <v>KVNG-250</v>
      </c>
      <c r="U242" s="36">
        <v>1250</v>
      </c>
      <c r="V242" s="36" t="str">
        <f t="shared" si="79"/>
        <v>1250</v>
      </c>
      <c r="W242" s="36"/>
      <c r="X242" s="36"/>
      <c r="Y242" s="36"/>
      <c r="Z242" s="36" t="str">
        <f t="shared" si="83"/>
        <v>-</v>
      </c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  <c r="BC242" s="36"/>
      <c r="BD242" s="36"/>
      <c r="BE242" s="36"/>
      <c r="BF242" s="36"/>
      <c r="BG242" s="36"/>
      <c r="BH242" s="36"/>
      <c r="BI242" s="36"/>
      <c r="BJ242" s="36"/>
      <c r="BL242" s="36"/>
      <c r="BM242" s="36"/>
      <c r="BN242" s="36"/>
      <c r="BO242" s="36"/>
    </row>
    <row r="243" spans="2:67">
      <c r="B243" s="36"/>
      <c r="D243" s="36"/>
      <c r="E243" s="36"/>
      <c r="G243" s="36"/>
      <c r="H243" s="36"/>
      <c r="I243" s="36"/>
      <c r="J243" s="36"/>
      <c r="K243" s="36"/>
      <c r="L243" s="36"/>
      <c r="M243" s="36"/>
      <c r="N243" s="36" t="e">
        <f>SUMIF(#REF!,K243,#REF!)</f>
        <v>#REF!</v>
      </c>
      <c r="O243" s="36">
        <f t="shared" si="80"/>
        <v>0</v>
      </c>
      <c r="P243" s="36">
        <f>COUNTIF($T$1:T243,T243)</f>
        <v>1</v>
      </c>
      <c r="Q243" s="36" t="str">
        <f t="shared" si="81"/>
        <v>1-KVNG-320</v>
      </c>
      <c r="R243" s="36" t="s">
        <v>18</v>
      </c>
      <c r="S243" s="36">
        <v>320</v>
      </c>
      <c r="T243" s="36" t="str">
        <f>CONCATENATE(R243,IF(S243=0,"","-"),S243)</f>
        <v>KVNG-320</v>
      </c>
      <c r="U243" s="36">
        <v>25</v>
      </c>
      <c r="V243" s="36" t="str">
        <f t="shared" si="79"/>
        <v>25,</v>
      </c>
      <c r="W243" s="36"/>
      <c r="X243" s="36"/>
      <c r="Y243" s="36"/>
      <c r="Z243" s="36" t="str">
        <f t="shared" si="83"/>
        <v>-</v>
      </c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36"/>
      <c r="BD243" s="36"/>
      <c r="BE243" s="36"/>
      <c r="BF243" s="36"/>
      <c r="BG243" s="36"/>
      <c r="BH243" s="36"/>
      <c r="BI243" s="36"/>
      <c r="BJ243" s="36"/>
      <c r="BL243" s="36"/>
      <c r="BM243" s="36"/>
      <c r="BN243" s="36"/>
      <c r="BO243" s="36"/>
    </row>
    <row r="244" spans="2:67">
      <c r="B244" s="36"/>
      <c r="D244" s="36"/>
      <c r="E244" s="36"/>
      <c r="G244" s="36"/>
      <c r="H244" s="36"/>
      <c r="I244" s="36"/>
      <c r="J244" s="36"/>
      <c r="K244" s="36"/>
      <c r="L244" s="36"/>
      <c r="M244" s="36"/>
      <c r="N244" s="36" t="e">
        <f>SUMIF(#REF!,K244,#REF!)</f>
        <v>#REF!</v>
      </c>
      <c r="O244" s="36">
        <f t="shared" si="80"/>
        <v>0</v>
      </c>
      <c r="P244" s="36">
        <f>COUNTIF($T$1:T244,T244)</f>
        <v>2</v>
      </c>
      <c r="Q244" s="36" t="str">
        <f t="shared" si="81"/>
        <v>2-KVNG-320</v>
      </c>
      <c r="R244" s="36" t="s">
        <v>18</v>
      </c>
      <c r="S244" s="36">
        <v>320</v>
      </c>
      <c r="T244" s="36" t="str">
        <f>CONCATENATE(R244,IF(S244=0,"","-"),S244)</f>
        <v>KVNG-320</v>
      </c>
      <c r="U244" s="36">
        <v>40</v>
      </c>
      <c r="V244" s="36" t="str">
        <f t="shared" si="79"/>
        <v>40,</v>
      </c>
      <c r="W244" s="36"/>
      <c r="X244" s="36"/>
      <c r="Y244" s="36"/>
      <c r="Z244" s="36" t="str">
        <f t="shared" si="83"/>
        <v>-</v>
      </c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36"/>
      <c r="BD244" s="36"/>
      <c r="BE244" s="36"/>
      <c r="BF244" s="36"/>
      <c r="BG244" s="36"/>
      <c r="BH244" s="36"/>
      <c r="BI244" s="36"/>
      <c r="BJ244" s="36"/>
      <c r="BL244" s="36"/>
      <c r="BM244" s="36"/>
      <c r="BN244" s="36"/>
      <c r="BO244" s="36"/>
    </row>
    <row r="245" spans="2:67">
      <c r="B245" s="36"/>
      <c r="D245" s="36"/>
      <c r="E245" s="36"/>
      <c r="G245" s="36"/>
      <c r="H245" s="36"/>
      <c r="I245" s="36"/>
      <c r="J245" s="36"/>
      <c r="K245" s="36"/>
      <c r="L245" s="36"/>
      <c r="M245" s="36"/>
      <c r="N245" s="36" t="e">
        <f>SUMIF(#REF!,K245,#REF!)</f>
        <v>#REF!</v>
      </c>
      <c r="O245" s="36">
        <f t="shared" si="80"/>
        <v>0</v>
      </c>
      <c r="P245" s="36">
        <f>COUNTIF($T$1:T245,T245)</f>
        <v>3</v>
      </c>
      <c r="Q245" s="36" t="str">
        <f t="shared" si="81"/>
        <v>3-KVNG-320</v>
      </c>
      <c r="R245" s="36" t="s">
        <v>18</v>
      </c>
      <c r="S245" s="36">
        <v>320</v>
      </c>
      <c r="T245" s="36" t="str">
        <f t="shared" ref="T245:T260" si="85">CONCATENATE(R245,IF(S245=0,"","-"),S245)</f>
        <v>KVNG-320</v>
      </c>
      <c r="U245" s="36">
        <v>50</v>
      </c>
      <c r="V245" s="36" t="str">
        <f t="shared" si="79"/>
        <v>50,</v>
      </c>
      <c r="W245" s="36"/>
      <c r="X245" s="36"/>
      <c r="Y245" s="36"/>
      <c r="Z245" s="36" t="str">
        <f t="shared" si="83"/>
        <v>-</v>
      </c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L245" s="36"/>
      <c r="BM245" s="36"/>
      <c r="BN245" s="36"/>
      <c r="BO245" s="36"/>
    </row>
    <row r="246" spans="2:67">
      <c r="B246" s="36"/>
      <c r="D246" s="36"/>
      <c r="E246" s="36"/>
      <c r="G246" s="36"/>
      <c r="H246" s="36"/>
      <c r="I246" s="36"/>
      <c r="J246" s="36"/>
      <c r="K246" s="36"/>
      <c r="L246" s="36"/>
      <c r="M246" s="36"/>
      <c r="N246" s="36" t="e">
        <f>SUMIF(#REF!,K246,#REF!)</f>
        <v>#REF!</v>
      </c>
      <c r="O246" s="36">
        <f t="shared" si="80"/>
        <v>0</v>
      </c>
      <c r="P246" s="36">
        <f>COUNTIF($T$1:T246,T246)</f>
        <v>4</v>
      </c>
      <c r="Q246" s="36" t="str">
        <f t="shared" si="81"/>
        <v>4-KVNG-320</v>
      </c>
      <c r="R246" s="36" t="s">
        <v>18</v>
      </c>
      <c r="S246" s="36">
        <v>320</v>
      </c>
      <c r="T246" s="36" t="str">
        <f t="shared" si="85"/>
        <v>KVNG-320</v>
      </c>
      <c r="U246" s="36">
        <v>80</v>
      </c>
      <c r="V246" s="36" t="str">
        <f t="shared" si="79"/>
        <v>80,</v>
      </c>
      <c r="W246" s="36"/>
      <c r="X246" s="36"/>
      <c r="Y246" s="36"/>
      <c r="Z246" s="36" t="str">
        <f t="shared" si="83"/>
        <v>-</v>
      </c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L246" s="36"/>
      <c r="BM246" s="36"/>
      <c r="BN246" s="36"/>
      <c r="BO246" s="36"/>
    </row>
    <row r="247" spans="2:67">
      <c r="B247" s="36"/>
      <c r="D247" s="36"/>
      <c r="E247" s="36"/>
      <c r="G247" s="36"/>
      <c r="H247" s="36"/>
      <c r="I247" s="36"/>
      <c r="J247" s="36"/>
      <c r="K247" s="36"/>
      <c r="L247" s="36"/>
      <c r="M247" s="36"/>
      <c r="N247" s="36" t="e">
        <f>SUMIF(#REF!,K247,#REF!)</f>
        <v>#REF!</v>
      </c>
      <c r="O247" s="36">
        <f t="shared" si="80"/>
        <v>0</v>
      </c>
      <c r="P247" s="36">
        <f>COUNTIF($T$1:T247,T247)</f>
        <v>5</v>
      </c>
      <c r="Q247" s="36" t="str">
        <f t="shared" si="81"/>
        <v>5-KVNG-320</v>
      </c>
      <c r="R247" s="36" t="s">
        <v>18</v>
      </c>
      <c r="S247" s="36">
        <v>320</v>
      </c>
      <c r="T247" s="36" t="str">
        <f t="shared" si="85"/>
        <v>KVNG-320</v>
      </c>
      <c r="U247" s="36">
        <v>100</v>
      </c>
      <c r="V247" s="36" t="str">
        <f t="shared" si="79"/>
        <v>100,</v>
      </c>
      <c r="W247" s="36"/>
      <c r="X247" s="36"/>
      <c r="Y247" s="36"/>
      <c r="Z247" s="36" t="str">
        <f t="shared" si="83"/>
        <v>-</v>
      </c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L247" s="36"/>
      <c r="BM247" s="36"/>
      <c r="BN247" s="36"/>
      <c r="BO247" s="36"/>
    </row>
    <row r="248" spans="2:67">
      <c r="B248" s="36"/>
      <c r="D248" s="36"/>
      <c r="E248" s="36"/>
      <c r="G248" s="36"/>
      <c r="H248" s="36"/>
      <c r="I248" s="36"/>
      <c r="J248" s="36"/>
      <c r="K248" s="36"/>
      <c r="L248" s="36"/>
      <c r="M248" s="36"/>
      <c r="N248" s="36" t="e">
        <f>SUMIF(#REF!,K248,#REF!)</f>
        <v>#REF!</v>
      </c>
      <c r="O248" s="36">
        <f t="shared" si="80"/>
        <v>0</v>
      </c>
      <c r="P248" s="36">
        <f>COUNTIF($T$1:T248,T248)</f>
        <v>6</v>
      </c>
      <c r="Q248" s="36" t="str">
        <f t="shared" si="81"/>
        <v>6-KVNG-320</v>
      </c>
      <c r="R248" s="36" t="s">
        <v>18</v>
      </c>
      <c r="S248" s="36">
        <v>320</v>
      </c>
      <c r="T248" s="36" t="str">
        <f t="shared" si="85"/>
        <v>KVNG-320</v>
      </c>
      <c r="U248" s="36">
        <v>120</v>
      </c>
      <c r="V248" s="36" t="str">
        <f t="shared" si="79"/>
        <v>120,</v>
      </c>
      <c r="W248" s="36"/>
      <c r="X248" s="36"/>
      <c r="Y248" s="36"/>
      <c r="Z248" s="36" t="str">
        <f t="shared" si="83"/>
        <v>-</v>
      </c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  <c r="BI248" s="36"/>
      <c r="BJ248" s="36"/>
      <c r="BL248" s="36"/>
      <c r="BM248" s="36"/>
      <c r="BN248" s="36"/>
      <c r="BO248" s="36"/>
    </row>
    <row r="249" spans="2:67">
      <c r="B249" s="36"/>
      <c r="D249" s="36"/>
      <c r="E249" s="36"/>
      <c r="G249" s="36"/>
      <c r="H249" s="36"/>
      <c r="I249" s="36"/>
      <c r="J249" s="36"/>
      <c r="K249" s="36"/>
      <c r="L249" s="36"/>
      <c r="M249" s="36"/>
      <c r="N249" s="36" t="e">
        <f>SUMIF(#REF!,K249,#REF!)</f>
        <v>#REF!</v>
      </c>
      <c r="O249" s="36">
        <f t="shared" si="80"/>
        <v>0</v>
      </c>
      <c r="P249" s="36">
        <f>COUNTIF($T$1:T249,T249)</f>
        <v>7</v>
      </c>
      <c r="Q249" s="36" t="str">
        <f t="shared" si="81"/>
        <v>7-KVNG-320</v>
      </c>
      <c r="R249" s="36" t="s">
        <v>18</v>
      </c>
      <c r="S249" s="36">
        <v>320</v>
      </c>
      <c r="T249" s="36" t="str">
        <f t="shared" si="85"/>
        <v>KVNG-320</v>
      </c>
      <c r="U249" s="36">
        <v>160</v>
      </c>
      <c r="V249" s="36" t="str">
        <f t="shared" si="79"/>
        <v>160,</v>
      </c>
      <c r="W249" s="36"/>
      <c r="X249" s="36"/>
      <c r="Y249" s="36"/>
      <c r="Z249" s="36" t="str">
        <f t="shared" si="83"/>
        <v>-</v>
      </c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6"/>
      <c r="BI249" s="36"/>
      <c r="BJ249" s="36"/>
      <c r="BL249" s="36"/>
      <c r="BM249" s="36"/>
      <c r="BN249" s="36"/>
      <c r="BO249" s="36"/>
    </row>
    <row r="250" spans="2:67">
      <c r="B250" s="36"/>
      <c r="D250" s="36"/>
      <c r="E250" s="36"/>
      <c r="G250" s="36"/>
      <c r="H250" s="36"/>
      <c r="I250" s="36"/>
      <c r="J250" s="36"/>
      <c r="K250" s="36"/>
      <c r="L250" s="36"/>
      <c r="M250" s="36"/>
      <c r="N250" s="36" t="e">
        <f>SUMIF(#REF!,K250,#REF!)</f>
        <v>#REF!</v>
      </c>
      <c r="O250" s="36">
        <f t="shared" si="80"/>
        <v>0</v>
      </c>
      <c r="P250" s="36">
        <f>COUNTIF($T$1:T250,T250)</f>
        <v>8</v>
      </c>
      <c r="Q250" s="36" t="str">
        <f t="shared" si="81"/>
        <v>8-KVNG-320</v>
      </c>
      <c r="R250" s="36" t="s">
        <v>18</v>
      </c>
      <c r="S250" s="36">
        <v>320</v>
      </c>
      <c r="T250" s="36" t="str">
        <f t="shared" si="85"/>
        <v>KVNG-320</v>
      </c>
      <c r="U250" s="36">
        <v>200</v>
      </c>
      <c r="V250" s="36" t="str">
        <f t="shared" si="79"/>
        <v>200,</v>
      </c>
      <c r="W250" s="36"/>
      <c r="X250" s="36"/>
      <c r="Y250" s="36"/>
      <c r="Z250" s="36" t="str">
        <f t="shared" si="83"/>
        <v>-</v>
      </c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L250" s="36"/>
      <c r="BM250" s="36"/>
      <c r="BN250" s="36"/>
      <c r="BO250" s="36"/>
    </row>
    <row r="251" spans="2:67">
      <c r="B251" s="36"/>
      <c r="D251" s="36"/>
      <c r="E251" s="36"/>
      <c r="G251" s="36"/>
      <c r="H251" s="36"/>
      <c r="I251" s="36"/>
      <c r="J251" s="36"/>
      <c r="K251" s="36"/>
      <c r="L251" s="36"/>
      <c r="M251" s="36"/>
      <c r="N251" s="36" t="e">
        <f>SUMIF(#REF!,K251,#REF!)</f>
        <v>#REF!</v>
      </c>
      <c r="O251" s="36">
        <f t="shared" si="80"/>
        <v>0</v>
      </c>
      <c r="P251" s="36">
        <f>COUNTIF($T$1:T251,T251)</f>
        <v>9</v>
      </c>
      <c r="Q251" s="36" t="str">
        <f t="shared" si="81"/>
        <v>9-KVNG-320</v>
      </c>
      <c r="R251" s="36" t="s">
        <v>18</v>
      </c>
      <c r="S251" s="36">
        <v>320</v>
      </c>
      <c r="T251" s="36" t="str">
        <f t="shared" si="85"/>
        <v>KVNG-320</v>
      </c>
      <c r="U251" s="36">
        <v>250</v>
      </c>
      <c r="V251" s="36" t="str">
        <f t="shared" si="79"/>
        <v>250,</v>
      </c>
      <c r="W251" s="36"/>
      <c r="X251" s="36"/>
      <c r="Y251" s="36"/>
      <c r="Z251" s="36" t="str">
        <f t="shared" si="83"/>
        <v>-</v>
      </c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L251" s="36"/>
      <c r="BM251" s="36"/>
      <c r="BN251" s="36"/>
      <c r="BO251" s="36"/>
    </row>
    <row r="252" spans="2:67">
      <c r="B252" s="36"/>
      <c r="D252" s="36"/>
      <c r="E252" s="36"/>
      <c r="G252" s="36"/>
      <c r="H252" s="36"/>
      <c r="I252" s="36"/>
      <c r="J252" s="36"/>
      <c r="K252" s="36"/>
      <c r="L252" s="36"/>
      <c r="M252" s="36"/>
      <c r="N252" s="36" t="e">
        <f>SUMIF(#REF!,K252,#REF!)</f>
        <v>#REF!</v>
      </c>
      <c r="O252" s="36">
        <f t="shared" si="80"/>
        <v>0</v>
      </c>
      <c r="P252" s="36">
        <f>COUNTIF($T$1:T252,T252)</f>
        <v>10</v>
      </c>
      <c r="Q252" s="36" t="str">
        <f t="shared" si="81"/>
        <v>10-KVNG-320</v>
      </c>
      <c r="R252" s="36" t="s">
        <v>18</v>
      </c>
      <c r="S252" s="36">
        <v>320</v>
      </c>
      <c r="T252" s="36" t="str">
        <f t="shared" si="85"/>
        <v>KVNG-320</v>
      </c>
      <c r="U252" s="36">
        <v>300</v>
      </c>
      <c r="V252" s="36" t="str">
        <f t="shared" si="79"/>
        <v>300,</v>
      </c>
      <c r="W252" s="36"/>
      <c r="X252" s="36"/>
      <c r="Y252" s="36"/>
      <c r="Z252" s="36" t="str">
        <f t="shared" si="83"/>
        <v>-</v>
      </c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6"/>
      <c r="BI252" s="36"/>
      <c r="BJ252" s="36"/>
      <c r="BL252" s="36"/>
      <c r="BM252" s="36"/>
      <c r="BN252" s="36"/>
      <c r="BO252" s="36"/>
    </row>
    <row r="253" spans="2:67">
      <c r="B253" s="36"/>
      <c r="D253" s="36"/>
      <c r="E253" s="36"/>
      <c r="G253" s="36"/>
      <c r="H253" s="36"/>
      <c r="I253" s="36"/>
      <c r="J253" s="36"/>
      <c r="K253" s="36"/>
      <c r="L253" s="36"/>
      <c r="M253" s="36"/>
      <c r="N253" s="36" t="e">
        <f>SUMIF(#REF!,K253,#REF!)</f>
        <v>#REF!</v>
      </c>
      <c r="O253" s="36">
        <f t="shared" si="80"/>
        <v>0</v>
      </c>
      <c r="P253" s="36">
        <f>COUNTIF($T$1:T253,T253)</f>
        <v>11</v>
      </c>
      <c r="Q253" s="36" t="str">
        <f t="shared" si="81"/>
        <v>11-KVNG-320</v>
      </c>
      <c r="R253" s="36" t="s">
        <v>18</v>
      </c>
      <c r="S253" s="36">
        <v>320</v>
      </c>
      <c r="T253" s="36" t="str">
        <f t="shared" si="85"/>
        <v>KVNG-320</v>
      </c>
      <c r="U253" s="36">
        <v>320</v>
      </c>
      <c r="V253" s="36" t="str">
        <f t="shared" si="79"/>
        <v>320,</v>
      </c>
      <c r="W253" s="36"/>
      <c r="X253" s="36"/>
      <c r="Y253" s="36"/>
      <c r="Z253" s="36" t="str">
        <f t="shared" si="83"/>
        <v>-</v>
      </c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  <c r="AU253" s="36"/>
      <c r="AV253" s="36"/>
      <c r="AW253" s="36"/>
      <c r="AX253" s="36"/>
      <c r="AY253" s="36"/>
      <c r="AZ253" s="36"/>
      <c r="BA253" s="36"/>
      <c r="BB253" s="36"/>
      <c r="BC253" s="36"/>
      <c r="BD253" s="36"/>
      <c r="BE253" s="36"/>
      <c r="BF253" s="36"/>
      <c r="BG253" s="36"/>
      <c r="BH253" s="36"/>
      <c r="BI253" s="36"/>
      <c r="BJ253" s="36"/>
      <c r="BL253" s="36"/>
      <c r="BM253" s="36"/>
      <c r="BN253" s="36"/>
      <c r="BO253" s="36"/>
    </row>
    <row r="254" spans="2:67">
      <c r="B254" s="36"/>
      <c r="D254" s="36"/>
      <c r="E254" s="36"/>
      <c r="G254" s="36"/>
      <c r="H254" s="36"/>
      <c r="I254" s="36"/>
      <c r="J254" s="36"/>
      <c r="K254" s="36"/>
      <c r="L254" s="36"/>
      <c r="M254" s="36"/>
      <c r="N254" s="36" t="e">
        <f>SUMIF(#REF!,K254,#REF!)</f>
        <v>#REF!</v>
      </c>
      <c r="O254" s="36">
        <f t="shared" si="80"/>
        <v>0</v>
      </c>
      <c r="P254" s="36">
        <f>COUNTIF($T$1:T254,T254)</f>
        <v>12</v>
      </c>
      <c r="Q254" s="36" t="str">
        <f t="shared" si="81"/>
        <v>12-KVNG-320</v>
      </c>
      <c r="R254" s="36" t="s">
        <v>18</v>
      </c>
      <c r="S254" s="36">
        <v>320</v>
      </c>
      <c r="T254" s="36" t="str">
        <f t="shared" si="85"/>
        <v>KVNG-320</v>
      </c>
      <c r="U254" s="36">
        <v>400</v>
      </c>
      <c r="V254" s="36" t="str">
        <f t="shared" si="79"/>
        <v>400,</v>
      </c>
      <c r="W254" s="36"/>
      <c r="X254" s="36"/>
      <c r="Y254" s="36"/>
      <c r="Z254" s="36" t="str">
        <f t="shared" si="83"/>
        <v>-</v>
      </c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  <c r="AU254" s="36"/>
      <c r="AV254" s="36"/>
      <c r="AW254" s="36"/>
      <c r="AX254" s="36"/>
      <c r="AY254" s="36"/>
      <c r="AZ254" s="36"/>
      <c r="BA254" s="36"/>
      <c r="BB254" s="36"/>
      <c r="BC254" s="36"/>
      <c r="BD254" s="36"/>
      <c r="BE254" s="36"/>
      <c r="BF254" s="36"/>
      <c r="BG254" s="36"/>
      <c r="BH254" s="36"/>
      <c r="BI254" s="36"/>
      <c r="BJ254" s="36"/>
      <c r="BL254" s="36"/>
      <c r="BM254" s="36"/>
      <c r="BN254" s="36"/>
      <c r="BO254" s="36"/>
    </row>
    <row r="255" spans="2:67">
      <c r="B255" s="36"/>
      <c r="D255" s="36"/>
      <c r="E255" s="36"/>
      <c r="G255" s="36"/>
      <c r="H255" s="36"/>
      <c r="I255" s="36"/>
      <c r="J255" s="36"/>
      <c r="K255" s="36"/>
      <c r="L255" s="36"/>
      <c r="M255" s="36"/>
      <c r="N255" s="36" t="e">
        <f>SUMIF(#REF!,K255,#REF!)</f>
        <v>#REF!</v>
      </c>
      <c r="O255" s="36">
        <f t="shared" si="80"/>
        <v>0</v>
      </c>
      <c r="P255" s="36">
        <f>COUNTIF($T$1:T255,T255)</f>
        <v>13</v>
      </c>
      <c r="Q255" s="36" t="str">
        <f t="shared" si="81"/>
        <v>13-KVNG-320</v>
      </c>
      <c r="R255" s="36" t="s">
        <v>18</v>
      </c>
      <c r="S255" s="36">
        <v>320</v>
      </c>
      <c r="T255" s="36" t="str">
        <f t="shared" si="85"/>
        <v>KVNG-320</v>
      </c>
      <c r="U255" s="36">
        <v>500</v>
      </c>
      <c r="V255" s="36" t="str">
        <f t="shared" si="79"/>
        <v>500,</v>
      </c>
      <c r="W255" s="36"/>
      <c r="X255" s="36"/>
      <c r="Y255" s="36"/>
      <c r="Z255" s="36" t="str">
        <f t="shared" si="83"/>
        <v>-</v>
      </c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  <c r="AU255" s="36"/>
      <c r="AV255" s="36"/>
      <c r="AW255" s="36"/>
      <c r="AX255" s="36"/>
      <c r="AY255" s="36"/>
      <c r="AZ255" s="36"/>
      <c r="BA255" s="36"/>
      <c r="BB255" s="36"/>
      <c r="BC255" s="36"/>
      <c r="BD255" s="36"/>
      <c r="BE255" s="36"/>
      <c r="BF255" s="36"/>
      <c r="BG255" s="36"/>
      <c r="BH255" s="36"/>
      <c r="BI255" s="36"/>
      <c r="BJ255" s="36"/>
      <c r="BL255" s="36"/>
      <c r="BM255" s="36"/>
      <c r="BN255" s="36"/>
      <c r="BO255" s="36"/>
    </row>
    <row r="256" spans="2:67">
      <c r="B256" s="36"/>
      <c r="D256" s="36"/>
      <c r="E256" s="36"/>
      <c r="G256" s="36"/>
      <c r="H256" s="36"/>
      <c r="I256" s="36"/>
      <c r="J256" s="36"/>
      <c r="K256" s="36"/>
      <c r="L256" s="36"/>
      <c r="M256" s="36"/>
      <c r="N256" s="36" t="e">
        <f>SUMIF(#REF!,K256,#REF!)</f>
        <v>#REF!</v>
      </c>
      <c r="O256" s="36">
        <f t="shared" si="80"/>
        <v>0</v>
      </c>
      <c r="P256" s="36">
        <f>COUNTIF($T$1:T256,T256)</f>
        <v>14</v>
      </c>
      <c r="Q256" s="36" t="str">
        <f t="shared" si="81"/>
        <v>14-KVNG-320</v>
      </c>
      <c r="R256" s="36" t="s">
        <v>18</v>
      </c>
      <c r="S256" s="36">
        <v>320</v>
      </c>
      <c r="T256" s="36" t="str">
        <f t="shared" si="85"/>
        <v>KVNG-320</v>
      </c>
      <c r="U256" s="36">
        <v>600</v>
      </c>
      <c r="V256" s="36" t="str">
        <f t="shared" si="79"/>
        <v>600,</v>
      </c>
      <c r="W256" s="36"/>
      <c r="X256" s="36"/>
      <c r="Y256" s="36"/>
      <c r="Z256" s="36" t="str">
        <f t="shared" si="83"/>
        <v>-</v>
      </c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  <c r="AU256" s="36"/>
      <c r="AV256" s="36"/>
      <c r="AW256" s="36"/>
      <c r="AX256" s="36"/>
      <c r="AY256" s="36"/>
      <c r="AZ256" s="36"/>
      <c r="BA256" s="36"/>
      <c r="BB256" s="36"/>
      <c r="BC256" s="36"/>
      <c r="BD256" s="36"/>
      <c r="BE256" s="36"/>
      <c r="BF256" s="36"/>
      <c r="BG256" s="36"/>
      <c r="BH256" s="36"/>
      <c r="BI256" s="36"/>
      <c r="BJ256" s="36"/>
      <c r="BL256" s="36"/>
      <c r="BM256" s="36"/>
      <c r="BN256" s="36"/>
      <c r="BO256" s="36"/>
    </row>
    <row r="257" spans="2:67">
      <c r="B257" s="36"/>
      <c r="D257" s="36"/>
      <c r="E257" s="36"/>
      <c r="G257" s="36"/>
      <c r="H257" s="36"/>
      <c r="I257" s="36"/>
      <c r="J257" s="36"/>
      <c r="K257" s="36"/>
      <c r="L257" s="36"/>
      <c r="M257" s="36"/>
      <c r="N257" s="36" t="e">
        <f>SUMIF(#REF!,K257,#REF!)</f>
        <v>#REF!</v>
      </c>
      <c r="O257" s="36">
        <f t="shared" si="80"/>
        <v>0</v>
      </c>
      <c r="P257" s="36">
        <f>COUNTIF($T$1:T257,T257)</f>
        <v>15</v>
      </c>
      <c r="Q257" s="36" t="str">
        <f t="shared" si="81"/>
        <v>15-KVNG-320</v>
      </c>
      <c r="R257" s="36" t="s">
        <v>18</v>
      </c>
      <c r="S257" s="36">
        <v>320</v>
      </c>
      <c r="T257" s="36" t="str">
        <f t="shared" si="85"/>
        <v>KVNG-320</v>
      </c>
      <c r="U257" s="36">
        <v>700</v>
      </c>
      <c r="V257" s="36" t="str">
        <f t="shared" si="79"/>
        <v>700,</v>
      </c>
      <c r="W257" s="36"/>
      <c r="X257" s="36"/>
      <c r="Y257" s="36"/>
      <c r="Z257" s="36" t="str">
        <f t="shared" si="83"/>
        <v>-</v>
      </c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  <c r="AU257" s="36"/>
      <c r="AV257" s="36"/>
      <c r="AW257" s="36"/>
      <c r="AX257" s="36"/>
      <c r="AY257" s="36"/>
      <c r="AZ257" s="36"/>
      <c r="BA257" s="36"/>
      <c r="BB257" s="36"/>
      <c r="BC257" s="36"/>
      <c r="BD257" s="36"/>
      <c r="BE257" s="36"/>
      <c r="BF257" s="36"/>
      <c r="BG257" s="36"/>
      <c r="BH257" s="36"/>
      <c r="BI257" s="36"/>
      <c r="BJ257" s="36"/>
      <c r="BL257" s="36"/>
      <c r="BM257" s="36"/>
      <c r="BN257" s="36"/>
      <c r="BO257" s="36"/>
    </row>
    <row r="258" spans="2:67">
      <c r="B258" s="36"/>
      <c r="D258" s="36"/>
      <c r="E258" s="36"/>
      <c r="G258" s="36"/>
      <c r="H258" s="36"/>
      <c r="I258" s="36"/>
      <c r="J258" s="36"/>
      <c r="K258" s="36"/>
      <c r="L258" s="36"/>
      <c r="M258" s="36"/>
      <c r="N258" s="36" t="e">
        <f>SUMIF(#REF!,K258,#REF!)</f>
        <v>#REF!</v>
      </c>
      <c r="O258" s="36">
        <f t="shared" si="80"/>
        <v>0</v>
      </c>
      <c r="P258" s="36">
        <f>COUNTIF($T$1:T258,T258)</f>
        <v>16</v>
      </c>
      <c r="Q258" s="36" t="str">
        <f t="shared" si="81"/>
        <v>16-KVNG-320</v>
      </c>
      <c r="R258" s="36" t="s">
        <v>18</v>
      </c>
      <c r="S258" s="36">
        <v>320</v>
      </c>
      <c r="T258" s="36" t="str">
        <f t="shared" si="85"/>
        <v>KVNG-320</v>
      </c>
      <c r="U258" s="36">
        <v>800</v>
      </c>
      <c r="V258" s="36" t="str">
        <f t="shared" ref="V258:V321" si="86">CONCATENATE(U258,IF(P258=COUNTIF(T:T,T258),"",","))</f>
        <v>800,</v>
      </c>
      <c r="W258" s="36"/>
      <c r="X258" s="36"/>
      <c r="Y258" s="36"/>
      <c r="Z258" s="36" t="str">
        <f t="shared" si="83"/>
        <v>-</v>
      </c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6"/>
      <c r="AV258" s="36"/>
      <c r="AW258" s="36"/>
      <c r="AX258" s="36"/>
      <c r="AY258" s="36"/>
      <c r="AZ258" s="36"/>
      <c r="BA258" s="36"/>
      <c r="BB258" s="36"/>
      <c r="BC258" s="36"/>
      <c r="BD258" s="36"/>
      <c r="BE258" s="36"/>
      <c r="BF258" s="36"/>
      <c r="BG258" s="36"/>
      <c r="BH258" s="36"/>
      <c r="BI258" s="36"/>
      <c r="BJ258" s="36"/>
      <c r="BL258" s="36"/>
      <c r="BM258" s="36"/>
      <c r="BN258" s="36"/>
      <c r="BO258" s="36"/>
    </row>
    <row r="259" spans="2:67">
      <c r="B259" s="36"/>
      <c r="D259" s="36"/>
      <c r="E259" s="36"/>
      <c r="G259" s="36"/>
      <c r="H259" s="36"/>
      <c r="I259" s="36"/>
      <c r="J259" s="36"/>
      <c r="K259" s="36"/>
      <c r="L259" s="36"/>
      <c r="M259" s="36"/>
      <c r="N259" s="36" t="e">
        <f>SUMIF(#REF!,K259,#REF!)</f>
        <v>#REF!</v>
      </c>
      <c r="O259" s="36">
        <f t="shared" ref="O259:O322" si="87">COUNTIF(Z:Z,K259)</f>
        <v>0</v>
      </c>
      <c r="P259" s="36">
        <f>COUNTIF($T$1:T259,T259)</f>
        <v>17</v>
      </c>
      <c r="Q259" s="36" t="str">
        <f t="shared" ref="Q259:Q322" si="88">CONCATENATE(P259,"-",T259)</f>
        <v>17-KVNG-320</v>
      </c>
      <c r="R259" s="36" t="s">
        <v>18</v>
      </c>
      <c r="S259" s="36">
        <v>320</v>
      </c>
      <c r="T259" s="36" t="str">
        <f t="shared" si="85"/>
        <v>KVNG-320</v>
      </c>
      <c r="U259" s="36">
        <v>1000</v>
      </c>
      <c r="V259" s="36" t="str">
        <f t="shared" si="86"/>
        <v>1000,</v>
      </c>
      <c r="W259" s="36"/>
      <c r="X259" s="36"/>
      <c r="Y259" s="36"/>
      <c r="Z259" s="36" t="str">
        <f t="shared" si="83"/>
        <v>-</v>
      </c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  <c r="AX259" s="36"/>
      <c r="AY259" s="36"/>
      <c r="AZ259" s="36"/>
      <c r="BA259" s="36"/>
      <c r="BB259" s="36"/>
      <c r="BC259" s="36"/>
      <c r="BD259" s="36"/>
      <c r="BE259" s="36"/>
      <c r="BF259" s="36"/>
      <c r="BG259" s="36"/>
      <c r="BH259" s="36"/>
      <c r="BI259" s="36"/>
      <c r="BJ259" s="36"/>
      <c r="BL259" s="36"/>
      <c r="BM259" s="36"/>
      <c r="BN259" s="36"/>
      <c r="BO259" s="36"/>
    </row>
    <row r="260" spans="2:67">
      <c r="B260" s="36"/>
      <c r="D260" s="36"/>
      <c r="E260" s="36"/>
      <c r="G260" s="36"/>
      <c r="H260" s="36"/>
      <c r="I260" s="36"/>
      <c r="J260" s="36"/>
      <c r="K260" s="36"/>
      <c r="L260" s="36"/>
      <c r="M260" s="36"/>
      <c r="N260" s="36" t="e">
        <f>SUMIF(#REF!,K260,#REF!)</f>
        <v>#REF!</v>
      </c>
      <c r="O260" s="36">
        <f t="shared" si="87"/>
        <v>0</v>
      </c>
      <c r="P260" s="36">
        <f>COUNTIF($T$1:T260,T260)</f>
        <v>18</v>
      </c>
      <c r="Q260" s="36" t="str">
        <f t="shared" si="88"/>
        <v>18-KVNG-320</v>
      </c>
      <c r="R260" s="36" t="s">
        <v>18</v>
      </c>
      <c r="S260" s="36">
        <v>320</v>
      </c>
      <c r="T260" s="36" t="str">
        <f t="shared" si="85"/>
        <v>KVNG-320</v>
      </c>
      <c r="U260" s="36">
        <v>1250</v>
      </c>
      <c r="V260" s="36" t="str">
        <f t="shared" si="86"/>
        <v>1250</v>
      </c>
      <c r="W260" s="36"/>
      <c r="X260" s="36"/>
      <c r="Y260" s="36"/>
      <c r="Z260" s="36" t="str">
        <f t="shared" si="83"/>
        <v>-</v>
      </c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  <c r="AU260" s="36"/>
      <c r="AV260" s="36"/>
      <c r="AW260" s="36"/>
      <c r="AX260" s="36"/>
      <c r="AY260" s="36"/>
      <c r="AZ260" s="36"/>
      <c r="BA260" s="36"/>
      <c r="BB260" s="36"/>
      <c r="BC260" s="36"/>
      <c r="BD260" s="36"/>
      <c r="BE260" s="36"/>
      <c r="BF260" s="36"/>
      <c r="BG260" s="36"/>
      <c r="BH260" s="36"/>
      <c r="BI260" s="36"/>
      <c r="BJ260" s="36"/>
      <c r="BL260" s="36"/>
      <c r="BM260" s="36"/>
      <c r="BN260" s="36"/>
      <c r="BO260" s="36"/>
    </row>
    <row r="261" spans="2:67">
      <c r="B261" s="36"/>
      <c r="D261" s="36"/>
      <c r="E261" s="36"/>
      <c r="G261" s="36"/>
      <c r="H261" s="36"/>
      <c r="I261" s="36"/>
      <c r="J261" s="36"/>
      <c r="K261" s="36"/>
      <c r="L261" s="36"/>
      <c r="M261" s="36"/>
      <c r="N261" s="36" t="e">
        <f>SUMIF(#REF!,K261,#REF!)</f>
        <v>#REF!</v>
      </c>
      <c r="O261" s="36">
        <f t="shared" si="87"/>
        <v>0</v>
      </c>
      <c r="P261" s="36">
        <f>COUNTIF($T$1:T261,T261)</f>
        <v>1</v>
      </c>
      <c r="Q261" s="36" t="str">
        <f t="shared" si="88"/>
        <v>1-KVSC-32</v>
      </c>
      <c r="R261" s="36" t="s">
        <v>19</v>
      </c>
      <c r="S261" s="36">
        <v>32</v>
      </c>
      <c r="T261" s="36" t="str">
        <f>CONCATENATE(R261,IF(S261=0,"","-"),S261)</f>
        <v>KVSC-32</v>
      </c>
      <c r="U261" s="36">
        <v>25</v>
      </c>
      <c r="V261" s="36" t="str">
        <f t="shared" si="86"/>
        <v>25,</v>
      </c>
      <c r="W261" s="36"/>
      <c r="X261" s="36"/>
      <c r="Y261" s="36"/>
      <c r="Z261" s="36" t="str">
        <f t="shared" si="83"/>
        <v>-</v>
      </c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6"/>
      <c r="AV261" s="36"/>
      <c r="AW261" s="36"/>
      <c r="AX261" s="36"/>
      <c r="AY261" s="36"/>
      <c r="AZ261" s="36"/>
      <c r="BA261" s="36"/>
      <c r="BB261" s="36"/>
      <c r="BC261" s="36"/>
      <c r="BD261" s="36"/>
      <c r="BE261" s="36"/>
      <c r="BF261" s="36"/>
      <c r="BG261" s="36"/>
      <c r="BH261" s="36"/>
      <c r="BI261" s="36"/>
      <c r="BJ261" s="36"/>
      <c r="BL261" s="36"/>
      <c r="BM261" s="36"/>
      <c r="BN261" s="36"/>
      <c r="BO261" s="36"/>
    </row>
    <row r="262" spans="2:67">
      <c r="B262" s="36"/>
      <c r="D262" s="36"/>
      <c r="E262" s="36"/>
      <c r="G262" s="36"/>
      <c r="H262" s="36"/>
      <c r="I262" s="36"/>
      <c r="J262" s="36"/>
      <c r="K262" s="36"/>
      <c r="L262" s="36"/>
      <c r="M262" s="36"/>
      <c r="N262" s="36" t="e">
        <f>SUMIF(#REF!,K262,#REF!)</f>
        <v>#REF!</v>
      </c>
      <c r="O262" s="36">
        <f t="shared" si="87"/>
        <v>0</v>
      </c>
      <c r="P262" s="36">
        <f>COUNTIF($T$1:T262,T262)</f>
        <v>2</v>
      </c>
      <c r="Q262" s="36" t="str">
        <f t="shared" si="88"/>
        <v>2-KVSC-32</v>
      </c>
      <c r="R262" s="36" t="s">
        <v>19</v>
      </c>
      <c r="S262" s="36">
        <v>32</v>
      </c>
      <c r="T262" s="36" t="str">
        <f>CONCATENATE(R262,IF(S262=0,"","-"),S262)</f>
        <v>KVSC-32</v>
      </c>
      <c r="U262" s="36">
        <v>40</v>
      </c>
      <c r="V262" s="36" t="str">
        <f t="shared" si="86"/>
        <v>40,</v>
      </c>
      <c r="W262" s="36"/>
      <c r="X262" s="36"/>
      <c r="Y262" s="36"/>
      <c r="Z262" s="36" t="str">
        <f t="shared" si="83"/>
        <v>-</v>
      </c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  <c r="AU262" s="36"/>
      <c r="AV262" s="36"/>
      <c r="AW262" s="36"/>
      <c r="AX262" s="36"/>
      <c r="AY262" s="36"/>
      <c r="AZ262" s="36"/>
      <c r="BA262" s="36"/>
      <c r="BB262" s="36"/>
      <c r="BC262" s="36"/>
      <c r="BD262" s="36"/>
      <c r="BE262" s="36"/>
      <c r="BF262" s="36"/>
      <c r="BG262" s="36"/>
      <c r="BH262" s="36"/>
      <c r="BI262" s="36"/>
      <c r="BJ262" s="36"/>
      <c r="BL262" s="36"/>
      <c r="BM262" s="36"/>
      <c r="BN262" s="36"/>
      <c r="BO262" s="36"/>
    </row>
    <row r="263" spans="2:67">
      <c r="B263" s="36"/>
      <c r="D263" s="36"/>
      <c r="E263" s="36"/>
      <c r="G263" s="36"/>
      <c r="H263" s="36"/>
      <c r="I263" s="36"/>
      <c r="J263" s="36"/>
      <c r="K263" s="36"/>
      <c r="L263" s="36"/>
      <c r="M263" s="36"/>
      <c r="N263" s="36" t="e">
        <f>SUMIF(#REF!,K263,#REF!)</f>
        <v>#REF!</v>
      </c>
      <c r="O263" s="36">
        <f t="shared" si="87"/>
        <v>0</v>
      </c>
      <c r="P263" s="36">
        <f>COUNTIF($T$1:T263,T263)</f>
        <v>3</v>
      </c>
      <c r="Q263" s="36" t="str">
        <f t="shared" si="88"/>
        <v>3-KVSC-32</v>
      </c>
      <c r="R263" s="36" t="s">
        <v>19</v>
      </c>
      <c r="S263" s="36">
        <v>32</v>
      </c>
      <c r="T263" s="36" t="str">
        <f t="shared" ref="T263:T278" si="89">CONCATENATE(R263,IF(S263=0,"","-"),S263)</f>
        <v>KVSC-32</v>
      </c>
      <c r="U263" s="36">
        <v>50</v>
      </c>
      <c r="V263" s="36" t="str">
        <f t="shared" si="86"/>
        <v>50,</v>
      </c>
      <c r="W263" s="36"/>
      <c r="X263" s="36"/>
      <c r="Y263" s="36"/>
      <c r="Z263" s="36" t="str">
        <f t="shared" si="83"/>
        <v>-</v>
      </c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  <c r="AU263" s="36"/>
      <c r="AV263" s="36"/>
      <c r="AW263" s="36"/>
      <c r="AX263" s="36"/>
      <c r="AY263" s="36"/>
      <c r="AZ263" s="36"/>
      <c r="BA263" s="36"/>
      <c r="BB263" s="36"/>
      <c r="BC263" s="36"/>
      <c r="BD263" s="36"/>
      <c r="BE263" s="36"/>
      <c r="BF263" s="36"/>
      <c r="BG263" s="36"/>
      <c r="BH263" s="36"/>
      <c r="BI263" s="36"/>
      <c r="BJ263" s="36"/>
      <c r="BL263" s="36"/>
      <c r="BM263" s="36"/>
      <c r="BN263" s="36"/>
      <c r="BO263" s="36"/>
    </row>
    <row r="264" spans="2:67">
      <c r="B264" s="36"/>
      <c r="D264" s="36"/>
      <c r="E264" s="36"/>
      <c r="G264" s="36"/>
      <c r="H264" s="36"/>
      <c r="I264" s="36"/>
      <c r="J264" s="36"/>
      <c r="K264" s="36"/>
      <c r="L264" s="36"/>
      <c r="M264" s="36"/>
      <c r="N264" s="36" t="e">
        <f>SUMIF(#REF!,K264,#REF!)</f>
        <v>#REF!</v>
      </c>
      <c r="O264" s="36">
        <f t="shared" si="87"/>
        <v>0</v>
      </c>
      <c r="P264" s="36">
        <f>COUNTIF($T$1:T264,T264)</f>
        <v>4</v>
      </c>
      <c r="Q264" s="36" t="str">
        <f t="shared" si="88"/>
        <v>4-KVSC-32</v>
      </c>
      <c r="R264" s="36" t="s">
        <v>19</v>
      </c>
      <c r="S264" s="36">
        <v>32</v>
      </c>
      <c r="T264" s="36" t="str">
        <f t="shared" si="89"/>
        <v>KVSC-32</v>
      </c>
      <c r="U264" s="36">
        <v>80</v>
      </c>
      <c r="V264" s="36" t="str">
        <f t="shared" si="86"/>
        <v>80,</v>
      </c>
      <c r="W264" s="36"/>
      <c r="X264" s="36"/>
      <c r="Y264" s="36"/>
      <c r="Z264" s="36" t="str">
        <f t="shared" si="83"/>
        <v>-</v>
      </c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  <c r="AU264" s="36"/>
      <c r="AV264" s="36"/>
      <c r="AW264" s="36"/>
      <c r="AX264" s="36"/>
      <c r="AY264" s="36"/>
      <c r="AZ264" s="36"/>
      <c r="BA264" s="36"/>
      <c r="BB264" s="36"/>
      <c r="BC264" s="36"/>
      <c r="BD264" s="36"/>
      <c r="BE264" s="36"/>
      <c r="BF264" s="36"/>
      <c r="BG264" s="36"/>
      <c r="BH264" s="36"/>
      <c r="BI264" s="36"/>
      <c r="BJ264" s="36"/>
      <c r="BL264" s="36"/>
      <c r="BM264" s="36"/>
      <c r="BN264" s="36"/>
      <c r="BO264" s="36"/>
    </row>
    <row r="265" spans="2:67">
      <c r="B265" s="36"/>
      <c r="D265" s="36"/>
      <c r="E265" s="36"/>
      <c r="G265" s="36"/>
      <c r="H265" s="36"/>
      <c r="I265" s="36"/>
      <c r="J265" s="36"/>
      <c r="K265" s="36"/>
      <c r="L265" s="36"/>
      <c r="M265" s="36"/>
      <c r="N265" s="36" t="e">
        <f>SUMIF(#REF!,K265,#REF!)</f>
        <v>#REF!</v>
      </c>
      <c r="O265" s="36">
        <f t="shared" si="87"/>
        <v>0</v>
      </c>
      <c r="P265" s="36">
        <f>COUNTIF($T$1:T265,T265)</f>
        <v>5</v>
      </c>
      <c r="Q265" s="36" t="str">
        <f t="shared" si="88"/>
        <v>5-KVSC-32</v>
      </c>
      <c r="R265" s="36" t="s">
        <v>19</v>
      </c>
      <c r="S265" s="36">
        <v>32</v>
      </c>
      <c r="T265" s="36" t="str">
        <f t="shared" si="89"/>
        <v>KVSC-32</v>
      </c>
      <c r="U265" s="36">
        <v>100</v>
      </c>
      <c r="V265" s="36" t="str">
        <f t="shared" si="86"/>
        <v>100,</v>
      </c>
      <c r="W265" s="36"/>
      <c r="X265" s="36"/>
      <c r="Y265" s="36"/>
      <c r="Z265" s="36" t="str">
        <f t="shared" si="83"/>
        <v>-</v>
      </c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  <c r="AU265" s="36"/>
      <c r="AV265" s="36"/>
      <c r="AW265" s="36"/>
      <c r="AX265" s="36"/>
      <c r="AY265" s="36"/>
      <c r="AZ265" s="36"/>
      <c r="BA265" s="36"/>
      <c r="BB265" s="36"/>
      <c r="BC265" s="36"/>
      <c r="BD265" s="36"/>
      <c r="BE265" s="36"/>
      <c r="BF265" s="36"/>
      <c r="BG265" s="36"/>
      <c r="BH265" s="36"/>
      <c r="BI265" s="36"/>
      <c r="BJ265" s="36"/>
      <c r="BL265" s="36"/>
      <c r="BM265" s="36"/>
      <c r="BN265" s="36"/>
      <c r="BO265" s="36"/>
    </row>
    <row r="266" spans="2:67">
      <c r="B266" s="36"/>
      <c r="D266" s="36"/>
      <c r="E266" s="36"/>
      <c r="G266" s="36"/>
      <c r="H266" s="36"/>
      <c r="I266" s="36"/>
      <c r="J266" s="36"/>
      <c r="K266" s="36"/>
      <c r="L266" s="36"/>
      <c r="M266" s="36"/>
      <c r="N266" s="36" t="e">
        <f>SUMIF(#REF!,K266,#REF!)</f>
        <v>#REF!</v>
      </c>
      <c r="O266" s="36">
        <f t="shared" si="87"/>
        <v>0</v>
      </c>
      <c r="P266" s="36">
        <f>COUNTIF($T$1:T266,T266)</f>
        <v>6</v>
      </c>
      <c r="Q266" s="36" t="str">
        <f t="shared" si="88"/>
        <v>6-KVSC-32</v>
      </c>
      <c r="R266" s="36" t="s">
        <v>19</v>
      </c>
      <c r="S266" s="36">
        <v>32</v>
      </c>
      <c r="T266" s="36" t="str">
        <f t="shared" si="89"/>
        <v>KVSC-32</v>
      </c>
      <c r="U266" s="36">
        <v>120</v>
      </c>
      <c r="V266" s="36" t="str">
        <f t="shared" si="86"/>
        <v>120,</v>
      </c>
      <c r="W266" s="36"/>
      <c r="X266" s="36"/>
      <c r="Y266" s="36"/>
      <c r="Z266" s="36" t="str">
        <f t="shared" si="83"/>
        <v>-</v>
      </c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  <c r="AU266" s="36"/>
      <c r="AV266" s="36"/>
      <c r="AW266" s="36"/>
      <c r="AX266" s="36"/>
      <c r="AY266" s="36"/>
      <c r="AZ266" s="36"/>
      <c r="BA266" s="36"/>
      <c r="BB266" s="36"/>
      <c r="BC266" s="36"/>
      <c r="BD266" s="36"/>
      <c r="BE266" s="36"/>
      <c r="BF266" s="36"/>
      <c r="BG266" s="36"/>
      <c r="BH266" s="36"/>
      <c r="BI266" s="36"/>
      <c r="BJ266" s="36"/>
      <c r="BL266" s="36"/>
      <c r="BM266" s="36"/>
      <c r="BN266" s="36"/>
      <c r="BO266" s="36"/>
    </row>
    <row r="267" spans="2:67">
      <c r="B267" s="36"/>
      <c r="D267" s="36"/>
      <c r="E267" s="36"/>
      <c r="G267" s="36"/>
      <c r="H267" s="36"/>
      <c r="I267" s="36"/>
      <c r="J267" s="36"/>
      <c r="K267" s="36"/>
      <c r="L267" s="36"/>
      <c r="M267" s="36"/>
      <c r="N267" s="36" t="e">
        <f>SUMIF(#REF!,K267,#REF!)</f>
        <v>#REF!</v>
      </c>
      <c r="O267" s="36">
        <f t="shared" si="87"/>
        <v>0</v>
      </c>
      <c r="P267" s="36">
        <f>COUNTIF($T$1:T267,T267)</f>
        <v>7</v>
      </c>
      <c r="Q267" s="36" t="str">
        <f t="shared" si="88"/>
        <v>7-KVSC-32</v>
      </c>
      <c r="R267" s="36" t="s">
        <v>19</v>
      </c>
      <c r="S267" s="36">
        <v>32</v>
      </c>
      <c r="T267" s="36" t="str">
        <f t="shared" si="89"/>
        <v>KVSC-32</v>
      </c>
      <c r="U267" s="36">
        <v>160</v>
      </c>
      <c r="V267" s="36" t="str">
        <f t="shared" si="86"/>
        <v>160,</v>
      </c>
      <c r="W267" s="36"/>
      <c r="X267" s="36"/>
      <c r="Y267" s="36"/>
      <c r="Z267" s="36" t="str">
        <f t="shared" si="83"/>
        <v>-</v>
      </c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36"/>
      <c r="AV267" s="36"/>
      <c r="AW267" s="36"/>
      <c r="AX267" s="36"/>
      <c r="AY267" s="36"/>
      <c r="AZ267" s="36"/>
      <c r="BA267" s="36"/>
      <c r="BB267" s="36"/>
      <c r="BC267" s="36"/>
      <c r="BD267" s="36"/>
      <c r="BE267" s="36"/>
      <c r="BF267" s="36"/>
      <c r="BG267" s="36"/>
      <c r="BH267" s="36"/>
      <c r="BI267" s="36"/>
      <c r="BJ267" s="36"/>
      <c r="BL267" s="36"/>
      <c r="BM267" s="36"/>
      <c r="BN267" s="36"/>
      <c r="BO267" s="36"/>
    </row>
    <row r="268" spans="2:67">
      <c r="B268" s="36"/>
      <c r="D268" s="36"/>
      <c r="E268" s="36"/>
      <c r="G268" s="36"/>
      <c r="H268" s="36"/>
      <c r="I268" s="36"/>
      <c r="J268" s="36"/>
      <c r="K268" s="36"/>
      <c r="L268" s="36"/>
      <c r="M268" s="36"/>
      <c r="N268" s="36" t="e">
        <f>SUMIF(#REF!,K268,#REF!)</f>
        <v>#REF!</v>
      </c>
      <c r="O268" s="36">
        <f t="shared" si="87"/>
        <v>0</v>
      </c>
      <c r="P268" s="36">
        <f>COUNTIF($T$1:T268,T268)</f>
        <v>8</v>
      </c>
      <c r="Q268" s="36" t="str">
        <f t="shared" si="88"/>
        <v>8-KVSC-32</v>
      </c>
      <c r="R268" s="36" t="s">
        <v>19</v>
      </c>
      <c r="S268" s="36">
        <v>32</v>
      </c>
      <c r="T268" s="36" t="str">
        <f t="shared" si="89"/>
        <v>KVSC-32</v>
      </c>
      <c r="U268" s="36">
        <v>200</v>
      </c>
      <c r="V268" s="36" t="str">
        <f t="shared" si="86"/>
        <v>200,</v>
      </c>
      <c r="W268" s="36"/>
      <c r="X268" s="36"/>
      <c r="Y268" s="36"/>
      <c r="Z268" s="36" t="str">
        <f t="shared" si="83"/>
        <v>-</v>
      </c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X268" s="36"/>
      <c r="AY268" s="36"/>
      <c r="AZ268" s="36"/>
      <c r="BA268" s="36"/>
      <c r="BB268" s="36"/>
      <c r="BC268" s="36"/>
      <c r="BD268" s="36"/>
      <c r="BE268" s="36"/>
      <c r="BF268" s="36"/>
      <c r="BG268" s="36"/>
      <c r="BH268" s="36"/>
      <c r="BI268" s="36"/>
      <c r="BJ268" s="36"/>
      <c r="BL268" s="36"/>
      <c r="BM268" s="36"/>
      <c r="BN268" s="36"/>
      <c r="BO268" s="36"/>
    </row>
    <row r="269" spans="2:67">
      <c r="B269" s="36"/>
      <c r="D269" s="36"/>
      <c r="E269" s="36"/>
      <c r="G269" s="36"/>
      <c r="H269" s="36"/>
      <c r="I269" s="36"/>
      <c r="J269" s="36"/>
      <c r="K269" s="36"/>
      <c r="L269" s="36"/>
      <c r="M269" s="36"/>
      <c r="N269" s="36" t="e">
        <f>SUMIF(#REF!,K269,#REF!)</f>
        <v>#REF!</v>
      </c>
      <c r="O269" s="36">
        <f t="shared" si="87"/>
        <v>0</v>
      </c>
      <c r="P269" s="36">
        <f>COUNTIF($T$1:T269,T269)</f>
        <v>9</v>
      </c>
      <c r="Q269" s="36" t="str">
        <f t="shared" si="88"/>
        <v>9-KVSC-32</v>
      </c>
      <c r="R269" s="36" t="s">
        <v>19</v>
      </c>
      <c r="S269" s="36">
        <v>32</v>
      </c>
      <c r="T269" s="36" t="str">
        <f t="shared" si="89"/>
        <v>KVSC-32</v>
      </c>
      <c r="U269" s="36">
        <v>250</v>
      </c>
      <c r="V269" s="36" t="str">
        <f t="shared" si="86"/>
        <v>250,</v>
      </c>
      <c r="W269" s="36"/>
      <c r="X269" s="36"/>
      <c r="Y269" s="36"/>
      <c r="Z269" s="36" t="str">
        <f t="shared" si="83"/>
        <v>-</v>
      </c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/>
      <c r="AX269" s="36"/>
      <c r="AY269" s="36"/>
      <c r="AZ269" s="36"/>
      <c r="BA269" s="36"/>
      <c r="BB269" s="36"/>
      <c r="BC269" s="36"/>
      <c r="BD269" s="36"/>
      <c r="BE269" s="36"/>
      <c r="BF269" s="36"/>
      <c r="BG269" s="36"/>
      <c r="BH269" s="36"/>
      <c r="BI269" s="36"/>
      <c r="BJ269" s="36"/>
      <c r="BL269" s="36"/>
      <c r="BM269" s="36"/>
      <c r="BN269" s="36"/>
      <c r="BO269" s="36"/>
    </row>
    <row r="270" spans="2:67">
      <c r="B270" s="36"/>
      <c r="D270" s="36"/>
      <c r="E270" s="36"/>
      <c r="G270" s="36"/>
      <c r="H270" s="36"/>
      <c r="I270" s="36"/>
      <c r="J270" s="36"/>
      <c r="K270" s="36"/>
      <c r="L270" s="36"/>
      <c r="M270" s="36"/>
      <c r="N270" s="36" t="e">
        <f>SUMIF(#REF!,K270,#REF!)</f>
        <v>#REF!</v>
      </c>
      <c r="O270" s="36">
        <f t="shared" si="87"/>
        <v>0</v>
      </c>
      <c r="P270" s="36">
        <f>COUNTIF($T$1:T270,T270)</f>
        <v>10</v>
      </c>
      <c r="Q270" s="36" t="str">
        <f t="shared" si="88"/>
        <v>10-KVSC-32</v>
      </c>
      <c r="R270" s="36" t="s">
        <v>19</v>
      </c>
      <c r="S270" s="36">
        <v>32</v>
      </c>
      <c r="T270" s="36" t="str">
        <f t="shared" si="89"/>
        <v>KVSC-32</v>
      </c>
      <c r="U270" s="36">
        <v>300</v>
      </c>
      <c r="V270" s="36" t="str">
        <f t="shared" si="86"/>
        <v>300,</v>
      </c>
      <c r="W270" s="36"/>
      <c r="X270" s="36"/>
      <c r="Y270" s="36"/>
      <c r="Z270" s="36" t="str">
        <f t="shared" si="83"/>
        <v>-</v>
      </c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  <c r="AU270" s="36"/>
      <c r="AV270" s="36"/>
      <c r="AW270" s="36"/>
      <c r="AX270" s="36"/>
      <c r="AY270" s="36"/>
      <c r="AZ270" s="36"/>
      <c r="BA270" s="36"/>
      <c r="BB270" s="36"/>
      <c r="BC270" s="36"/>
      <c r="BD270" s="36"/>
      <c r="BE270" s="36"/>
      <c r="BF270" s="36"/>
      <c r="BG270" s="36"/>
      <c r="BH270" s="36"/>
      <c r="BI270" s="36"/>
      <c r="BJ270" s="36"/>
      <c r="BL270" s="36"/>
      <c r="BM270" s="36"/>
      <c r="BN270" s="36"/>
      <c r="BO270" s="36"/>
    </row>
    <row r="271" spans="2:67">
      <c r="B271" s="36"/>
      <c r="D271" s="36"/>
      <c r="E271" s="36"/>
      <c r="G271" s="36"/>
      <c r="H271" s="36"/>
      <c r="I271" s="36"/>
      <c r="J271" s="36"/>
      <c r="K271" s="36"/>
      <c r="L271" s="36"/>
      <c r="M271" s="36"/>
      <c r="N271" s="36" t="e">
        <f>SUMIF(#REF!,K271,#REF!)</f>
        <v>#REF!</v>
      </c>
      <c r="O271" s="36">
        <f t="shared" si="87"/>
        <v>0</v>
      </c>
      <c r="P271" s="36">
        <f>COUNTIF($T$1:T271,T271)</f>
        <v>11</v>
      </c>
      <c r="Q271" s="36" t="str">
        <f t="shared" si="88"/>
        <v>11-KVSC-32</v>
      </c>
      <c r="R271" s="36" t="s">
        <v>19</v>
      </c>
      <c r="S271" s="36">
        <v>32</v>
      </c>
      <c r="T271" s="36" t="str">
        <f t="shared" si="89"/>
        <v>KVSC-32</v>
      </c>
      <c r="U271" s="36">
        <v>320</v>
      </c>
      <c r="V271" s="36" t="str">
        <f t="shared" si="86"/>
        <v>320,</v>
      </c>
      <c r="W271" s="36"/>
      <c r="X271" s="36"/>
      <c r="Y271" s="36"/>
      <c r="Z271" s="36" t="str">
        <f t="shared" si="83"/>
        <v>-</v>
      </c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36"/>
      <c r="AV271" s="36"/>
      <c r="AW271" s="36"/>
      <c r="AX271" s="36"/>
      <c r="AY271" s="36"/>
      <c r="AZ271" s="36"/>
      <c r="BA271" s="36"/>
      <c r="BB271" s="36"/>
      <c r="BC271" s="36"/>
      <c r="BD271" s="36"/>
      <c r="BE271" s="36"/>
      <c r="BF271" s="36"/>
      <c r="BG271" s="36"/>
      <c r="BH271" s="36"/>
      <c r="BI271" s="36"/>
      <c r="BJ271" s="36"/>
      <c r="BL271" s="36"/>
      <c r="BM271" s="36"/>
      <c r="BN271" s="36"/>
      <c r="BO271" s="36"/>
    </row>
    <row r="272" spans="2:67">
      <c r="B272" s="36"/>
      <c r="D272" s="36"/>
      <c r="E272" s="36"/>
      <c r="G272" s="36"/>
      <c r="H272" s="36"/>
      <c r="I272" s="36"/>
      <c r="J272" s="36"/>
      <c r="K272" s="36"/>
      <c r="L272" s="36"/>
      <c r="M272" s="36"/>
      <c r="N272" s="36" t="e">
        <f>SUMIF(#REF!,K272,#REF!)</f>
        <v>#REF!</v>
      </c>
      <c r="O272" s="36">
        <f t="shared" si="87"/>
        <v>0</v>
      </c>
      <c r="P272" s="36">
        <f>COUNTIF($T$1:T272,T272)</f>
        <v>12</v>
      </c>
      <c r="Q272" s="36" t="str">
        <f t="shared" si="88"/>
        <v>12-KVSC-32</v>
      </c>
      <c r="R272" s="36" t="s">
        <v>19</v>
      </c>
      <c r="S272" s="36">
        <v>32</v>
      </c>
      <c r="T272" s="36" t="str">
        <f t="shared" si="89"/>
        <v>KVSC-32</v>
      </c>
      <c r="U272" s="36">
        <v>400</v>
      </c>
      <c r="V272" s="36" t="str">
        <f t="shared" si="86"/>
        <v>400,</v>
      </c>
      <c r="W272" s="36"/>
      <c r="X272" s="36"/>
      <c r="Y272" s="36"/>
      <c r="Z272" s="36" t="str">
        <f t="shared" si="83"/>
        <v>-</v>
      </c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36"/>
      <c r="AV272" s="36"/>
      <c r="AW272" s="36"/>
      <c r="AX272" s="36"/>
      <c r="AY272" s="36"/>
      <c r="AZ272" s="36"/>
      <c r="BA272" s="36"/>
      <c r="BB272" s="36"/>
      <c r="BC272" s="36"/>
      <c r="BD272" s="36"/>
      <c r="BE272" s="36"/>
      <c r="BF272" s="36"/>
      <c r="BG272" s="36"/>
      <c r="BH272" s="36"/>
      <c r="BI272" s="36"/>
      <c r="BJ272" s="36"/>
      <c r="BL272" s="36"/>
      <c r="BM272" s="36"/>
      <c r="BN272" s="36"/>
      <c r="BO272" s="36"/>
    </row>
    <row r="273" spans="2:67">
      <c r="B273" s="36"/>
      <c r="D273" s="36"/>
      <c r="E273" s="36"/>
      <c r="G273" s="36"/>
      <c r="H273" s="36"/>
      <c r="I273" s="36"/>
      <c r="J273" s="36"/>
      <c r="K273" s="36"/>
      <c r="L273" s="36"/>
      <c r="M273" s="36"/>
      <c r="N273" s="36" t="e">
        <f>SUMIF(#REF!,K273,#REF!)</f>
        <v>#REF!</v>
      </c>
      <c r="O273" s="36">
        <f t="shared" si="87"/>
        <v>0</v>
      </c>
      <c r="P273" s="36">
        <f>COUNTIF($T$1:T273,T273)</f>
        <v>13</v>
      </c>
      <c r="Q273" s="36" t="str">
        <f t="shared" si="88"/>
        <v>13-KVSC-32</v>
      </c>
      <c r="R273" s="36" t="s">
        <v>19</v>
      </c>
      <c r="S273" s="36">
        <v>32</v>
      </c>
      <c r="T273" s="36" t="str">
        <f t="shared" si="89"/>
        <v>KVSC-32</v>
      </c>
      <c r="U273" s="36">
        <v>500</v>
      </c>
      <c r="V273" s="36" t="str">
        <f t="shared" si="86"/>
        <v>500,</v>
      </c>
      <c r="W273" s="36"/>
      <c r="X273" s="36"/>
      <c r="Y273" s="36"/>
      <c r="Z273" s="36" t="str">
        <f t="shared" si="83"/>
        <v>-</v>
      </c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  <c r="AU273" s="36"/>
      <c r="AV273" s="36"/>
      <c r="AW273" s="36"/>
      <c r="AX273" s="36"/>
      <c r="AY273" s="36"/>
      <c r="AZ273" s="36"/>
      <c r="BA273" s="36"/>
      <c r="BB273" s="36"/>
      <c r="BC273" s="36"/>
      <c r="BD273" s="36"/>
      <c r="BE273" s="36"/>
      <c r="BF273" s="36"/>
      <c r="BG273" s="36"/>
      <c r="BH273" s="36"/>
      <c r="BI273" s="36"/>
      <c r="BJ273" s="36"/>
      <c r="BL273" s="36"/>
      <c r="BM273" s="36"/>
      <c r="BN273" s="36"/>
      <c r="BO273" s="36"/>
    </row>
    <row r="274" spans="2:67">
      <c r="B274" s="36"/>
      <c r="D274" s="36"/>
      <c r="E274" s="36"/>
      <c r="G274" s="36"/>
      <c r="H274" s="36"/>
      <c r="I274" s="36"/>
      <c r="J274" s="36"/>
      <c r="K274" s="36"/>
      <c r="L274" s="36"/>
      <c r="M274" s="36"/>
      <c r="N274" s="36" t="e">
        <f>SUMIF(#REF!,K274,#REF!)</f>
        <v>#REF!</v>
      </c>
      <c r="O274" s="36">
        <f t="shared" si="87"/>
        <v>0</v>
      </c>
      <c r="P274" s="36">
        <f>COUNTIF($T$1:T274,T274)</f>
        <v>14</v>
      </c>
      <c r="Q274" s="36" t="str">
        <f t="shared" si="88"/>
        <v>14-KVSC-32</v>
      </c>
      <c r="R274" s="36" t="s">
        <v>19</v>
      </c>
      <c r="S274" s="36">
        <v>32</v>
      </c>
      <c r="T274" s="36" t="str">
        <f t="shared" si="89"/>
        <v>KVSC-32</v>
      </c>
      <c r="U274" s="36">
        <v>600</v>
      </c>
      <c r="V274" s="36" t="str">
        <f t="shared" si="86"/>
        <v>600,</v>
      </c>
      <c r="W274" s="36"/>
      <c r="X274" s="36"/>
      <c r="Y274" s="36"/>
      <c r="Z274" s="36" t="str">
        <f t="shared" si="83"/>
        <v>-</v>
      </c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6"/>
      <c r="AV274" s="36"/>
      <c r="AW274" s="36"/>
      <c r="AX274" s="36"/>
      <c r="AY274" s="36"/>
      <c r="AZ274" s="36"/>
      <c r="BA274" s="36"/>
      <c r="BB274" s="36"/>
      <c r="BC274" s="36"/>
      <c r="BD274" s="36"/>
      <c r="BE274" s="36"/>
      <c r="BF274" s="36"/>
      <c r="BG274" s="36"/>
      <c r="BH274" s="36"/>
      <c r="BI274" s="36"/>
      <c r="BJ274" s="36"/>
      <c r="BL274" s="36"/>
      <c r="BM274" s="36"/>
      <c r="BN274" s="36"/>
      <c r="BO274" s="36"/>
    </row>
    <row r="275" spans="2:67">
      <c r="B275" s="36"/>
      <c r="D275" s="36"/>
      <c r="E275" s="36"/>
      <c r="G275" s="36"/>
      <c r="H275" s="36"/>
      <c r="I275" s="36"/>
      <c r="J275" s="36"/>
      <c r="K275" s="36"/>
      <c r="L275" s="36"/>
      <c r="M275" s="36"/>
      <c r="N275" s="36" t="e">
        <f>SUMIF(#REF!,K275,#REF!)</f>
        <v>#REF!</v>
      </c>
      <c r="O275" s="36">
        <f t="shared" si="87"/>
        <v>0</v>
      </c>
      <c r="P275" s="36">
        <f>COUNTIF($T$1:T275,T275)</f>
        <v>15</v>
      </c>
      <c r="Q275" s="36" t="str">
        <f t="shared" si="88"/>
        <v>15-KVSC-32</v>
      </c>
      <c r="R275" s="36" t="s">
        <v>19</v>
      </c>
      <c r="S275" s="36">
        <v>32</v>
      </c>
      <c r="T275" s="36" t="str">
        <f t="shared" si="89"/>
        <v>KVSC-32</v>
      </c>
      <c r="U275" s="36">
        <v>700</v>
      </c>
      <c r="V275" s="36" t="str">
        <f t="shared" si="86"/>
        <v>700,</v>
      </c>
      <c r="W275" s="36"/>
      <c r="X275" s="36"/>
      <c r="Y275" s="36"/>
      <c r="Z275" s="36" t="str">
        <f t="shared" si="83"/>
        <v>-</v>
      </c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6"/>
      <c r="AV275" s="36"/>
      <c r="AW275" s="36"/>
      <c r="AX275" s="36"/>
      <c r="AY275" s="36"/>
      <c r="AZ275" s="36"/>
      <c r="BA275" s="36"/>
      <c r="BB275" s="36"/>
      <c r="BC275" s="36"/>
      <c r="BD275" s="36"/>
      <c r="BE275" s="36"/>
      <c r="BF275" s="36"/>
      <c r="BG275" s="36"/>
      <c r="BH275" s="36"/>
      <c r="BI275" s="36"/>
      <c r="BJ275" s="36"/>
      <c r="BL275" s="36"/>
      <c r="BM275" s="36"/>
      <c r="BN275" s="36"/>
      <c r="BO275" s="36"/>
    </row>
    <row r="276" spans="2:67">
      <c r="B276" s="36"/>
      <c r="D276" s="36"/>
      <c r="E276" s="36"/>
      <c r="G276" s="36"/>
      <c r="H276" s="36"/>
      <c r="I276" s="36"/>
      <c r="J276" s="36"/>
      <c r="K276" s="36"/>
      <c r="L276" s="36"/>
      <c r="M276" s="36"/>
      <c r="N276" s="36" t="e">
        <f>SUMIF(#REF!,K276,#REF!)</f>
        <v>#REF!</v>
      </c>
      <c r="O276" s="36">
        <f t="shared" si="87"/>
        <v>0</v>
      </c>
      <c r="P276" s="36">
        <f>COUNTIF($T$1:T276,T276)</f>
        <v>16</v>
      </c>
      <c r="Q276" s="36" t="str">
        <f t="shared" si="88"/>
        <v>16-KVSC-32</v>
      </c>
      <c r="R276" s="36" t="s">
        <v>19</v>
      </c>
      <c r="S276" s="36">
        <v>32</v>
      </c>
      <c r="T276" s="36" t="str">
        <f t="shared" si="89"/>
        <v>KVSC-32</v>
      </c>
      <c r="U276" s="36">
        <v>800</v>
      </c>
      <c r="V276" s="36" t="str">
        <f t="shared" si="86"/>
        <v>800,</v>
      </c>
      <c r="W276" s="36"/>
      <c r="X276" s="36"/>
      <c r="Y276" s="36"/>
      <c r="Z276" s="36" t="str">
        <f t="shared" si="83"/>
        <v>-</v>
      </c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36"/>
      <c r="AV276" s="36"/>
      <c r="AW276" s="36"/>
      <c r="AX276" s="36"/>
      <c r="AY276" s="36"/>
      <c r="AZ276" s="36"/>
      <c r="BA276" s="36"/>
      <c r="BB276" s="36"/>
      <c r="BC276" s="36"/>
      <c r="BD276" s="36"/>
      <c r="BE276" s="36"/>
      <c r="BF276" s="36"/>
      <c r="BG276" s="36"/>
      <c r="BH276" s="36"/>
      <c r="BI276" s="36"/>
      <c r="BJ276" s="36"/>
      <c r="BL276" s="36"/>
      <c r="BM276" s="36"/>
      <c r="BN276" s="36"/>
      <c r="BO276" s="36"/>
    </row>
    <row r="277" spans="2:67">
      <c r="B277" s="36"/>
      <c r="D277" s="36"/>
      <c r="E277" s="36"/>
      <c r="G277" s="36"/>
      <c r="H277" s="36"/>
      <c r="I277" s="36"/>
      <c r="J277" s="36"/>
      <c r="K277" s="36"/>
      <c r="L277" s="36"/>
      <c r="M277" s="36"/>
      <c r="N277" s="36" t="e">
        <f>SUMIF(#REF!,K277,#REF!)</f>
        <v>#REF!</v>
      </c>
      <c r="O277" s="36">
        <f t="shared" si="87"/>
        <v>0</v>
      </c>
      <c r="P277" s="36">
        <f>COUNTIF($T$1:T277,T277)</f>
        <v>17</v>
      </c>
      <c r="Q277" s="36" t="str">
        <f t="shared" si="88"/>
        <v>17-KVSC-32</v>
      </c>
      <c r="R277" s="36" t="s">
        <v>19</v>
      </c>
      <c r="S277" s="36">
        <v>32</v>
      </c>
      <c r="T277" s="36" t="str">
        <f t="shared" si="89"/>
        <v>KVSC-32</v>
      </c>
      <c r="U277" s="36">
        <v>1000</v>
      </c>
      <c r="V277" s="36" t="str">
        <f t="shared" si="86"/>
        <v>1000,</v>
      </c>
      <c r="W277" s="36"/>
      <c r="X277" s="36"/>
      <c r="Y277" s="36"/>
      <c r="Z277" s="36" t="str">
        <f t="shared" si="83"/>
        <v>-</v>
      </c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36"/>
      <c r="BD277" s="36"/>
      <c r="BE277" s="36"/>
      <c r="BF277" s="36"/>
      <c r="BG277" s="36"/>
      <c r="BH277" s="36"/>
      <c r="BI277" s="36"/>
      <c r="BJ277" s="36"/>
      <c r="BL277" s="36"/>
      <c r="BM277" s="36"/>
      <c r="BN277" s="36"/>
      <c r="BO277" s="36"/>
    </row>
    <row r="278" spans="2:67">
      <c r="B278" s="36"/>
      <c r="D278" s="36"/>
      <c r="E278" s="36"/>
      <c r="G278" s="36"/>
      <c r="H278" s="36"/>
      <c r="I278" s="36"/>
      <c r="J278" s="36"/>
      <c r="K278" s="36"/>
      <c r="L278" s="36"/>
      <c r="M278" s="36"/>
      <c r="N278" s="36" t="e">
        <f>SUMIF(#REF!,K278,#REF!)</f>
        <v>#REF!</v>
      </c>
      <c r="O278" s="36">
        <f t="shared" si="87"/>
        <v>0</v>
      </c>
      <c r="P278" s="36">
        <f>COUNTIF($T$1:T278,T278)</f>
        <v>18</v>
      </c>
      <c r="Q278" s="36" t="str">
        <f t="shared" si="88"/>
        <v>18-KVSC-32</v>
      </c>
      <c r="R278" s="36" t="s">
        <v>19</v>
      </c>
      <c r="S278" s="36">
        <v>32</v>
      </c>
      <c r="T278" s="36" t="str">
        <f t="shared" si="89"/>
        <v>KVSC-32</v>
      </c>
      <c r="U278" s="36">
        <v>1250</v>
      </c>
      <c r="V278" s="36" t="str">
        <f t="shared" si="86"/>
        <v>1250</v>
      </c>
      <c r="W278" s="36"/>
      <c r="X278" s="36"/>
      <c r="Y278" s="36"/>
      <c r="Z278" s="36" t="str">
        <f t="shared" si="83"/>
        <v>-</v>
      </c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  <c r="AU278" s="36"/>
      <c r="AV278" s="36"/>
      <c r="AW278" s="36"/>
      <c r="AX278" s="36"/>
      <c r="AY278" s="36"/>
      <c r="AZ278" s="36"/>
      <c r="BA278" s="36"/>
      <c r="BB278" s="36"/>
      <c r="BC278" s="36"/>
      <c r="BD278" s="36"/>
      <c r="BE278" s="36"/>
      <c r="BF278" s="36"/>
      <c r="BG278" s="36"/>
      <c r="BH278" s="36"/>
      <c r="BI278" s="36"/>
      <c r="BJ278" s="36"/>
      <c r="BL278" s="36"/>
      <c r="BM278" s="36"/>
      <c r="BN278" s="36"/>
      <c r="BO278" s="36"/>
    </row>
    <row r="279" spans="2:67">
      <c r="B279" s="36"/>
      <c r="D279" s="36"/>
      <c r="E279" s="36"/>
      <c r="G279" s="36"/>
      <c r="H279" s="36"/>
      <c r="I279" s="36"/>
      <c r="J279" s="36"/>
      <c r="K279" s="36"/>
      <c r="L279" s="36"/>
      <c r="M279" s="36"/>
      <c r="N279" s="36" t="e">
        <f>SUMIF(#REF!,K279,#REF!)</f>
        <v>#REF!</v>
      </c>
      <c r="O279" s="36">
        <f t="shared" si="87"/>
        <v>0</v>
      </c>
      <c r="P279" s="36">
        <f>COUNTIF($T$1:T279,T279)</f>
        <v>1</v>
      </c>
      <c r="Q279" s="36" t="str">
        <f t="shared" si="88"/>
        <v>1-KVSC-40</v>
      </c>
      <c r="R279" s="36" t="s">
        <v>19</v>
      </c>
      <c r="S279" s="36">
        <v>40</v>
      </c>
      <c r="T279" s="36" t="str">
        <f>CONCATENATE(R279,IF(S279=0,"","-"),S279)</f>
        <v>KVSC-40</v>
      </c>
      <c r="U279" s="36">
        <v>25</v>
      </c>
      <c r="V279" s="36" t="str">
        <f t="shared" si="86"/>
        <v>25,</v>
      </c>
      <c r="W279" s="36"/>
      <c r="X279" s="36"/>
      <c r="Y279" s="36"/>
      <c r="Z279" s="36" t="str">
        <f t="shared" si="83"/>
        <v>-</v>
      </c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  <c r="AU279" s="36"/>
      <c r="AV279" s="36"/>
      <c r="AW279" s="36"/>
      <c r="AX279" s="36"/>
      <c r="AY279" s="36"/>
      <c r="AZ279" s="36"/>
      <c r="BA279" s="36"/>
      <c r="BB279" s="36"/>
      <c r="BC279" s="36"/>
      <c r="BD279" s="36"/>
      <c r="BE279" s="36"/>
      <c r="BF279" s="36"/>
      <c r="BG279" s="36"/>
      <c r="BH279" s="36"/>
      <c r="BI279" s="36"/>
      <c r="BJ279" s="36"/>
      <c r="BL279" s="36"/>
      <c r="BM279" s="36"/>
      <c r="BN279" s="36"/>
      <c r="BO279" s="36"/>
    </row>
    <row r="280" spans="2:67">
      <c r="B280" s="36"/>
      <c r="D280" s="36"/>
      <c r="E280" s="36"/>
      <c r="G280" s="36"/>
      <c r="H280" s="36"/>
      <c r="I280" s="36"/>
      <c r="J280" s="36"/>
      <c r="K280" s="36"/>
      <c r="L280" s="36"/>
      <c r="M280" s="36"/>
      <c r="N280" s="36" t="e">
        <f>SUMIF(#REF!,K280,#REF!)</f>
        <v>#REF!</v>
      </c>
      <c r="O280" s="36">
        <f t="shared" si="87"/>
        <v>0</v>
      </c>
      <c r="P280" s="36">
        <f>COUNTIF($T$1:T280,T280)</f>
        <v>2</v>
      </c>
      <c r="Q280" s="36" t="str">
        <f t="shared" si="88"/>
        <v>2-KVSC-40</v>
      </c>
      <c r="R280" s="36" t="s">
        <v>19</v>
      </c>
      <c r="S280" s="36">
        <v>40</v>
      </c>
      <c r="T280" s="36" t="str">
        <f>CONCATENATE(R280,IF(S280=0,"","-"),S280)</f>
        <v>KVSC-40</v>
      </c>
      <c r="U280" s="36">
        <v>40</v>
      </c>
      <c r="V280" s="36" t="str">
        <f t="shared" si="86"/>
        <v>40,</v>
      </c>
      <c r="W280" s="36"/>
      <c r="X280" s="36"/>
      <c r="Y280" s="36"/>
      <c r="Z280" s="36" t="str">
        <f t="shared" si="83"/>
        <v>-</v>
      </c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  <c r="AU280" s="36"/>
      <c r="AV280" s="36"/>
      <c r="AW280" s="36"/>
      <c r="AX280" s="36"/>
      <c r="AY280" s="36"/>
      <c r="AZ280" s="36"/>
      <c r="BA280" s="36"/>
      <c r="BB280" s="36"/>
      <c r="BC280" s="36"/>
      <c r="BD280" s="36"/>
      <c r="BE280" s="36"/>
      <c r="BF280" s="36"/>
      <c r="BG280" s="36"/>
      <c r="BH280" s="36"/>
      <c r="BI280" s="36"/>
      <c r="BJ280" s="36"/>
      <c r="BL280" s="36"/>
      <c r="BM280" s="36"/>
      <c r="BN280" s="36"/>
      <c r="BO280" s="36"/>
    </row>
    <row r="281" spans="2:67">
      <c r="B281" s="36"/>
      <c r="D281" s="36"/>
      <c r="E281" s="36"/>
      <c r="G281" s="36"/>
      <c r="H281" s="36"/>
      <c r="I281" s="36"/>
      <c r="J281" s="36"/>
      <c r="K281" s="36"/>
      <c r="L281" s="36"/>
      <c r="M281" s="36"/>
      <c r="N281" s="36" t="e">
        <f>SUMIF(#REF!,K281,#REF!)</f>
        <v>#REF!</v>
      </c>
      <c r="O281" s="36">
        <f t="shared" si="87"/>
        <v>0</v>
      </c>
      <c r="P281" s="36">
        <f>COUNTIF($T$1:T281,T281)</f>
        <v>3</v>
      </c>
      <c r="Q281" s="36" t="str">
        <f t="shared" si="88"/>
        <v>3-KVSC-40</v>
      </c>
      <c r="R281" s="36" t="s">
        <v>19</v>
      </c>
      <c r="S281" s="36">
        <v>40</v>
      </c>
      <c r="T281" s="36" t="str">
        <f t="shared" ref="T281:T296" si="90">CONCATENATE(R281,IF(S281=0,"","-"),S281)</f>
        <v>KVSC-40</v>
      </c>
      <c r="U281" s="36">
        <v>50</v>
      </c>
      <c r="V281" s="36" t="str">
        <f t="shared" si="86"/>
        <v>50,</v>
      </c>
      <c r="W281" s="36"/>
      <c r="X281" s="36"/>
      <c r="Y281" s="36"/>
      <c r="Z281" s="36" t="str">
        <f t="shared" si="83"/>
        <v>-</v>
      </c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  <c r="AU281" s="36"/>
      <c r="AV281" s="36"/>
      <c r="AW281" s="36"/>
      <c r="AX281" s="36"/>
      <c r="AY281" s="36"/>
      <c r="AZ281" s="36"/>
      <c r="BA281" s="36"/>
      <c r="BB281" s="36"/>
      <c r="BC281" s="36"/>
      <c r="BD281" s="36"/>
      <c r="BE281" s="36"/>
      <c r="BF281" s="36"/>
      <c r="BG281" s="36"/>
      <c r="BH281" s="36"/>
      <c r="BI281" s="36"/>
      <c r="BJ281" s="36"/>
      <c r="BL281" s="36"/>
      <c r="BM281" s="36"/>
      <c r="BN281" s="36"/>
      <c r="BO281" s="36"/>
    </row>
    <row r="282" spans="2:67">
      <c r="B282" s="36"/>
      <c r="D282" s="36"/>
      <c r="E282" s="36"/>
      <c r="G282" s="36"/>
      <c r="H282" s="36"/>
      <c r="I282" s="36"/>
      <c r="J282" s="36"/>
      <c r="K282" s="36"/>
      <c r="L282" s="36"/>
      <c r="M282" s="36"/>
      <c r="N282" s="36" t="e">
        <f>SUMIF(#REF!,K282,#REF!)</f>
        <v>#REF!</v>
      </c>
      <c r="O282" s="36">
        <f t="shared" si="87"/>
        <v>0</v>
      </c>
      <c r="P282" s="36">
        <f>COUNTIF($T$1:T282,T282)</f>
        <v>4</v>
      </c>
      <c r="Q282" s="36" t="str">
        <f t="shared" si="88"/>
        <v>4-KVSC-40</v>
      </c>
      <c r="R282" s="36" t="s">
        <v>19</v>
      </c>
      <c r="S282" s="36">
        <v>40</v>
      </c>
      <c r="T282" s="36" t="str">
        <f t="shared" si="90"/>
        <v>KVSC-40</v>
      </c>
      <c r="U282" s="36">
        <v>80</v>
      </c>
      <c r="V282" s="36" t="str">
        <f t="shared" si="86"/>
        <v>80,</v>
      </c>
      <c r="W282" s="36"/>
      <c r="X282" s="36"/>
      <c r="Y282" s="36"/>
      <c r="Z282" s="36" t="str">
        <f t="shared" si="83"/>
        <v>-</v>
      </c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  <c r="AU282" s="36"/>
      <c r="AV282" s="36"/>
      <c r="AW282" s="36"/>
      <c r="AX282" s="36"/>
      <c r="AY282" s="36"/>
      <c r="AZ282" s="36"/>
      <c r="BA282" s="36"/>
      <c r="BB282" s="36"/>
      <c r="BC282" s="36"/>
      <c r="BD282" s="36"/>
      <c r="BE282" s="36"/>
      <c r="BF282" s="36"/>
      <c r="BG282" s="36"/>
      <c r="BH282" s="36"/>
      <c r="BI282" s="36"/>
      <c r="BJ282" s="36"/>
      <c r="BL282" s="36"/>
      <c r="BM282" s="36"/>
      <c r="BN282" s="36"/>
      <c r="BO282" s="36"/>
    </row>
    <row r="283" spans="2:67">
      <c r="B283" s="36"/>
      <c r="D283" s="36"/>
      <c r="E283" s="36"/>
      <c r="G283" s="36"/>
      <c r="H283" s="36"/>
      <c r="I283" s="36"/>
      <c r="J283" s="36"/>
      <c r="K283" s="36"/>
      <c r="L283" s="36"/>
      <c r="M283" s="36"/>
      <c r="N283" s="36" t="e">
        <f>SUMIF(#REF!,K283,#REF!)</f>
        <v>#REF!</v>
      </c>
      <c r="O283" s="36">
        <f t="shared" si="87"/>
        <v>0</v>
      </c>
      <c r="P283" s="36">
        <f>COUNTIF($T$1:T283,T283)</f>
        <v>5</v>
      </c>
      <c r="Q283" s="36" t="str">
        <f t="shared" si="88"/>
        <v>5-KVSC-40</v>
      </c>
      <c r="R283" s="36" t="s">
        <v>19</v>
      </c>
      <c r="S283" s="36">
        <v>40</v>
      </c>
      <c r="T283" s="36" t="str">
        <f t="shared" si="90"/>
        <v>KVSC-40</v>
      </c>
      <c r="U283" s="36">
        <v>100</v>
      </c>
      <c r="V283" s="36" t="str">
        <f t="shared" si="86"/>
        <v>100,</v>
      </c>
      <c r="W283" s="36"/>
      <c r="X283" s="36"/>
      <c r="Y283" s="36"/>
      <c r="Z283" s="36" t="str">
        <f t="shared" si="83"/>
        <v>-</v>
      </c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36"/>
      <c r="AV283" s="36"/>
      <c r="AW283" s="36"/>
      <c r="AX283" s="36"/>
      <c r="AY283" s="36"/>
      <c r="AZ283" s="36"/>
      <c r="BA283" s="36"/>
      <c r="BB283" s="36"/>
      <c r="BC283" s="36"/>
      <c r="BD283" s="36"/>
      <c r="BE283" s="36"/>
      <c r="BF283" s="36"/>
      <c r="BG283" s="36"/>
      <c r="BH283" s="36"/>
      <c r="BI283" s="36"/>
      <c r="BJ283" s="36"/>
      <c r="BL283" s="36"/>
      <c r="BM283" s="36"/>
      <c r="BN283" s="36"/>
      <c r="BO283" s="36"/>
    </row>
    <row r="284" spans="2:67">
      <c r="B284" s="36"/>
      <c r="D284" s="36"/>
      <c r="E284" s="36"/>
      <c r="G284" s="36"/>
      <c r="H284" s="36"/>
      <c r="I284" s="36"/>
      <c r="J284" s="36"/>
      <c r="K284" s="36"/>
      <c r="L284" s="36"/>
      <c r="M284" s="36"/>
      <c r="N284" s="36" t="e">
        <f>SUMIF(#REF!,K284,#REF!)</f>
        <v>#REF!</v>
      </c>
      <c r="O284" s="36">
        <f t="shared" si="87"/>
        <v>0</v>
      </c>
      <c r="P284" s="36">
        <f>COUNTIF($T$1:T284,T284)</f>
        <v>6</v>
      </c>
      <c r="Q284" s="36" t="str">
        <f t="shared" si="88"/>
        <v>6-KVSC-40</v>
      </c>
      <c r="R284" s="36" t="s">
        <v>19</v>
      </c>
      <c r="S284" s="36">
        <v>40</v>
      </c>
      <c r="T284" s="36" t="str">
        <f t="shared" si="90"/>
        <v>KVSC-40</v>
      </c>
      <c r="U284" s="36">
        <v>120</v>
      </c>
      <c r="V284" s="36" t="str">
        <f t="shared" si="86"/>
        <v>120,</v>
      </c>
      <c r="W284" s="36"/>
      <c r="X284" s="36"/>
      <c r="Y284" s="36"/>
      <c r="Z284" s="36" t="str">
        <f t="shared" si="83"/>
        <v>-</v>
      </c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36"/>
      <c r="AV284" s="36"/>
      <c r="AW284" s="36"/>
      <c r="AX284" s="36"/>
      <c r="AY284" s="36"/>
      <c r="AZ284" s="36"/>
      <c r="BA284" s="36"/>
      <c r="BB284" s="36"/>
      <c r="BC284" s="36"/>
      <c r="BD284" s="36"/>
      <c r="BE284" s="36"/>
      <c r="BF284" s="36"/>
      <c r="BG284" s="36"/>
      <c r="BH284" s="36"/>
      <c r="BI284" s="36"/>
      <c r="BJ284" s="36"/>
      <c r="BL284" s="36"/>
      <c r="BM284" s="36"/>
      <c r="BN284" s="36"/>
      <c r="BO284" s="36"/>
    </row>
    <row r="285" spans="2:67">
      <c r="B285" s="36"/>
      <c r="D285" s="36"/>
      <c r="E285" s="36"/>
      <c r="G285" s="36"/>
      <c r="H285" s="36"/>
      <c r="I285" s="36"/>
      <c r="J285" s="36"/>
      <c r="K285" s="36"/>
      <c r="L285" s="36"/>
      <c r="M285" s="36"/>
      <c r="N285" s="36" t="e">
        <f>SUMIF(#REF!,K285,#REF!)</f>
        <v>#REF!</v>
      </c>
      <c r="O285" s="36">
        <f t="shared" si="87"/>
        <v>0</v>
      </c>
      <c r="P285" s="36">
        <f>COUNTIF($T$1:T285,T285)</f>
        <v>7</v>
      </c>
      <c r="Q285" s="36" t="str">
        <f t="shared" si="88"/>
        <v>7-KVSC-40</v>
      </c>
      <c r="R285" s="36" t="s">
        <v>19</v>
      </c>
      <c r="S285" s="36">
        <v>40</v>
      </c>
      <c r="T285" s="36" t="str">
        <f t="shared" si="90"/>
        <v>KVSC-40</v>
      </c>
      <c r="U285" s="36">
        <v>160</v>
      </c>
      <c r="V285" s="36" t="str">
        <f t="shared" si="86"/>
        <v>160,</v>
      </c>
      <c r="W285" s="36"/>
      <c r="X285" s="36"/>
      <c r="Y285" s="36"/>
      <c r="Z285" s="36" t="str">
        <f t="shared" ref="Z285:Z348" si="91">CONCATENATE(X285,"-",Y285)</f>
        <v>-</v>
      </c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  <c r="AU285" s="36"/>
      <c r="AV285" s="36"/>
      <c r="AW285" s="36"/>
      <c r="AX285" s="36"/>
      <c r="AY285" s="36"/>
      <c r="AZ285" s="36"/>
      <c r="BA285" s="36"/>
      <c r="BB285" s="36"/>
      <c r="BC285" s="36"/>
      <c r="BD285" s="36"/>
      <c r="BE285" s="36"/>
      <c r="BF285" s="36"/>
      <c r="BG285" s="36"/>
      <c r="BH285" s="36"/>
      <c r="BI285" s="36"/>
      <c r="BJ285" s="36"/>
      <c r="BL285" s="36"/>
      <c r="BM285" s="36"/>
      <c r="BN285" s="36"/>
      <c r="BO285" s="36"/>
    </row>
    <row r="286" spans="2:67">
      <c r="B286" s="36"/>
      <c r="D286" s="36"/>
      <c r="E286" s="36"/>
      <c r="G286" s="36"/>
      <c r="H286" s="36"/>
      <c r="I286" s="36"/>
      <c r="J286" s="36"/>
      <c r="K286" s="36"/>
      <c r="L286" s="36"/>
      <c r="M286" s="36"/>
      <c r="N286" s="36" t="e">
        <f>SUMIF(#REF!,K286,#REF!)</f>
        <v>#REF!</v>
      </c>
      <c r="O286" s="36">
        <f t="shared" si="87"/>
        <v>0</v>
      </c>
      <c r="P286" s="36">
        <f>COUNTIF($T$1:T286,T286)</f>
        <v>8</v>
      </c>
      <c r="Q286" s="36" t="str">
        <f t="shared" si="88"/>
        <v>8-KVSC-40</v>
      </c>
      <c r="R286" s="36" t="s">
        <v>19</v>
      </c>
      <c r="S286" s="36">
        <v>40</v>
      </c>
      <c r="T286" s="36" t="str">
        <f t="shared" si="90"/>
        <v>KVSC-40</v>
      </c>
      <c r="U286" s="36">
        <v>200</v>
      </c>
      <c r="V286" s="36" t="str">
        <f t="shared" si="86"/>
        <v>200,</v>
      </c>
      <c r="W286" s="36"/>
      <c r="X286" s="36"/>
      <c r="Y286" s="36"/>
      <c r="Z286" s="36" t="str">
        <f t="shared" si="91"/>
        <v>-</v>
      </c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36"/>
      <c r="AV286" s="36"/>
      <c r="AW286" s="36"/>
      <c r="AX286" s="36"/>
      <c r="AY286" s="36"/>
      <c r="AZ286" s="36"/>
      <c r="BA286" s="36"/>
      <c r="BB286" s="36"/>
      <c r="BC286" s="36"/>
      <c r="BD286" s="36"/>
      <c r="BE286" s="36"/>
      <c r="BF286" s="36"/>
      <c r="BG286" s="36"/>
      <c r="BH286" s="36"/>
      <c r="BI286" s="36"/>
      <c r="BJ286" s="36"/>
      <c r="BL286" s="36"/>
      <c r="BM286" s="36"/>
      <c r="BN286" s="36"/>
      <c r="BO286" s="36"/>
    </row>
    <row r="287" spans="2:67">
      <c r="B287" s="36"/>
      <c r="D287" s="36"/>
      <c r="E287" s="36"/>
      <c r="G287" s="36"/>
      <c r="H287" s="36"/>
      <c r="I287" s="36"/>
      <c r="J287" s="36"/>
      <c r="K287" s="36"/>
      <c r="L287" s="36"/>
      <c r="M287" s="36"/>
      <c r="N287" s="36" t="e">
        <f>SUMIF(#REF!,K287,#REF!)</f>
        <v>#REF!</v>
      </c>
      <c r="O287" s="36">
        <f t="shared" si="87"/>
        <v>0</v>
      </c>
      <c r="P287" s="36">
        <f>COUNTIF($T$1:T287,T287)</f>
        <v>9</v>
      </c>
      <c r="Q287" s="36" t="str">
        <f t="shared" si="88"/>
        <v>9-KVSC-40</v>
      </c>
      <c r="R287" s="36" t="s">
        <v>19</v>
      </c>
      <c r="S287" s="36">
        <v>40</v>
      </c>
      <c r="T287" s="36" t="str">
        <f t="shared" si="90"/>
        <v>KVSC-40</v>
      </c>
      <c r="U287" s="36">
        <v>250</v>
      </c>
      <c r="V287" s="36" t="str">
        <f t="shared" si="86"/>
        <v>250,</v>
      </c>
      <c r="W287" s="36"/>
      <c r="X287" s="36"/>
      <c r="Y287" s="36"/>
      <c r="Z287" s="36" t="str">
        <f t="shared" si="91"/>
        <v>-</v>
      </c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  <c r="AU287" s="36"/>
      <c r="AV287" s="36"/>
      <c r="AW287" s="36"/>
      <c r="AX287" s="36"/>
      <c r="AY287" s="36"/>
      <c r="AZ287" s="36"/>
      <c r="BA287" s="36"/>
      <c r="BB287" s="36"/>
      <c r="BC287" s="36"/>
      <c r="BD287" s="36"/>
      <c r="BE287" s="36"/>
      <c r="BF287" s="36"/>
      <c r="BG287" s="36"/>
      <c r="BH287" s="36"/>
      <c r="BI287" s="36"/>
      <c r="BJ287" s="36"/>
      <c r="BL287" s="36"/>
      <c r="BM287" s="36"/>
      <c r="BN287" s="36"/>
      <c r="BO287" s="36"/>
    </row>
    <row r="288" spans="2:67">
      <c r="B288" s="36"/>
      <c r="D288" s="36"/>
      <c r="E288" s="36"/>
      <c r="G288" s="36"/>
      <c r="H288" s="36"/>
      <c r="I288" s="36"/>
      <c r="J288" s="36"/>
      <c r="K288" s="36"/>
      <c r="L288" s="36"/>
      <c r="M288" s="36"/>
      <c r="N288" s="36" t="e">
        <f>SUMIF(#REF!,K288,#REF!)</f>
        <v>#REF!</v>
      </c>
      <c r="O288" s="36">
        <f t="shared" si="87"/>
        <v>0</v>
      </c>
      <c r="P288" s="36">
        <f>COUNTIF($T$1:T288,T288)</f>
        <v>10</v>
      </c>
      <c r="Q288" s="36" t="str">
        <f t="shared" si="88"/>
        <v>10-KVSC-40</v>
      </c>
      <c r="R288" s="36" t="s">
        <v>19</v>
      </c>
      <c r="S288" s="36">
        <v>40</v>
      </c>
      <c r="T288" s="36" t="str">
        <f t="shared" si="90"/>
        <v>KVSC-40</v>
      </c>
      <c r="U288" s="36">
        <v>300</v>
      </c>
      <c r="V288" s="36" t="str">
        <f t="shared" si="86"/>
        <v>300,</v>
      </c>
      <c r="W288" s="36"/>
      <c r="X288" s="36"/>
      <c r="Y288" s="36"/>
      <c r="Z288" s="36" t="str">
        <f t="shared" si="91"/>
        <v>-</v>
      </c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  <c r="AW288" s="36"/>
      <c r="AX288" s="36"/>
      <c r="AY288" s="36"/>
      <c r="AZ288" s="36"/>
      <c r="BA288" s="36"/>
      <c r="BB288" s="36"/>
      <c r="BC288" s="36"/>
      <c r="BD288" s="36"/>
      <c r="BE288" s="36"/>
      <c r="BF288" s="36"/>
      <c r="BG288" s="36"/>
      <c r="BH288" s="36"/>
      <c r="BI288" s="36"/>
      <c r="BJ288" s="36"/>
      <c r="BL288" s="36"/>
      <c r="BM288" s="36"/>
      <c r="BN288" s="36"/>
      <c r="BO288" s="36"/>
    </row>
    <row r="289" spans="2:67">
      <c r="B289" s="36"/>
      <c r="D289" s="36"/>
      <c r="E289" s="36"/>
      <c r="G289" s="36"/>
      <c r="H289" s="36"/>
      <c r="I289" s="36"/>
      <c r="J289" s="36"/>
      <c r="K289" s="36"/>
      <c r="L289" s="36"/>
      <c r="M289" s="36"/>
      <c r="N289" s="36" t="e">
        <f>SUMIF(#REF!,K289,#REF!)</f>
        <v>#REF!</v>
      </c>
      <c r="O289" s="36">
        <f t="shared" si="87"/>
        <v>0</v>
      </c>
      <c r="P289" s="36">
        <f>COUNTIF($T$1:T289,T289)</f>
        <v>11</v>
      </c>
      <c r="Q289" s="36" t="str">
        <f t="shared" si="88"/>
        <v>11-KVSC-40</v>
      </c>
      <c r="R289" s="36" t="s">
        <v>19</v>
      </c>
      <c r="S289" s="36">
        <v>40</v>
      </c>
      <c r="T289" s="36" t="str">
        <f t="shared" si="90"/>
        <v>KVSC-40</v>
      </c>
      <c r="U289" s="36">
        <v>320</v>
      </c>
      <c r="V289" s="36" t="str">
        <f t="shared" si="86"/>
        <v>320,</v>
      </c>
      <c r="W289" s="36"/>
      <c r="X289" s="36"/>
      <c r="Y289" s="36"/>
      <c r="Z289" s="36" t="str">
        <f t="shared" si="91"/>
        <v>-</v>
      </c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6"/>
      <c r="AV289" s="36"/>
      <c r="AW289" s="36"/>
      <c r="AX289" s="36"/>
      <c r="AY289" s="36"/>
      <c r="AZ289" s="36"/>
      <c r="BA289" s="36"/>
      <c r="BB289" s="36"/>
      <c r="BC289" s="36"/>
      <c r="BD289" s="36"/>
      <c r="BE289" s="36"/>
      <c r="BF289" s="36"/>
      <c r="BG289" s="36"/>
      <c r="BH289" s="36"/>
      <c r="BI289" s="36"/>
      <c r="BJ289" s="36"/>
      <c r="BL289" s="36"/>
      <c r="BM289" s="36"/>
      <c r="BN289" s="36"/>
      <c r="BO289" s="36"/>
    </row>
    <row r="290" spans="2:67">
      <c r="B290" s="36"/>
      <c r="D290" s="36"/>
      <c r="E290" s="36"/>
      <c r="G290" s="36"/>
      <c r="H290" s="36"/>
      <c r="I290" s="36"/>
      <c r="J290" s="36"/>
      <c r="K290" s="36"/>
      <c r="L290" s="36"/>
      <c r="M290" s="36"/>
      <c r="N290" s="36" t="e">
        <f>SUMIF(#REF!,K290,#REF!)</f>
        <v>#REF!</v>
      </c>
      <c r="O290" s="36">
        <f t="shared" si="87"/>
        <v>0</v>
      </c>
      <c r="P290" s="36">
        <f>COUNTIF($T$1:T290,T290)</f>
        <v>12</v>
      </c>
      <c r="Q290" s="36" t="str">
        <f t="shared" si="88"/>
        <v>12-KVSC-40</v>
      </c>
      <c r="R290" s="36" t="s">
        <v>19</v>
      </c>
      <c r="S290" s="36">
        <v>40</v>
      </c>
      <c r="T290" s="36" t="str">
        <f t="shared" si="90"/>
        <v>KVSC-40</v>
      </c>
      <c r="U290" s="36">
        <v>400</v>
      </c>
      <c r="V290" s="36" t="str">
        <f t="shared" si="86"/>
        <v>400,</v>
      </c>
      <c r="W290" s="36"/>
      <c r="X290" s="36"/>
      <c r="Y290" s="36"/>
      <c r="Z290" s="36" t="str">
        <f t="shared" si="91"/>
        <v>-</v>
      </c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6"/>
      <c r="AV290" s="36"/>
      <c r="AW290" s="36"/>
      <c r="AX290" s="36"/>
      <c r="AY290" s="36"/>
      <c r="AZ290" s="36"/>
      <c r="BA290" s="36"/>
      <c r="BB290" s="36"/>
      <c r="BC290" s="36"/>
      <c r="BD290" s="36"/>
      <c r="BE290" s="36"/>
      <c r="BF290" s="36"/>
      <c r="BG290" s="36"/>
      <c r="BH290" s="36"/>
      <c r="BI290" s="36"/>
      <c r="BJ290" s="36"/>
      <c r="BL290" s="36"/>
      <c r="BM290" s="36"/>
      <c r="BN290" s="36"/>
      <c r="BO290" s="36"/>
    </row>
    <row r="291" spans="2:67">
      <c r="B291" s="36"/>
      <c r="D291" s="36"/>
      <c r="E291" s="36"/>
      <c r="G291" s="36"/>
      <c r="H291" s="36"/>
      <c r="I291" s="36"/>
      <c r="J291" s="36"/>
      <c r="K291" s="36"/>
      <c r="L291" s="36"/>
      <c r="M291" s="36"/>
      <c r="N291" s="36" t="e">
        <f>SUMIF(#REF!,K291,#REF!)</f>
        <v>#REF!</v>
      </c>
      <c r="O291" s="36">
        <f t="shared" si="87"/>
        <v>0</v>
      </c>
      <c r="P291" s="36">
        <f>COUNTIF($T$1:T291,T291)</f>
        <v>13</v>
      </c>
      <c r="Q291" s="36" t="str">
        <f t="shared" si="88"/>
        <v>13-KVSC-40</v>
      </c>
      <c r="R291" s="36" t="s">
        <v>19</v>
      </c>
      <c r="S291" s="36">
        <v>40</v>
      </c>
      <c r="T291" s="36" t="str">
        <f t="shared" si="90"/>
        <v>KVSC-40</v>
      </c>
      <c r="U291" s="36">
        <v>500</v>
      </c>
      <c r="V291" s="36" t="str">
        <f t="shared" si="86"/>
        <v>500,</v>
      </c>
      <c r="W291" s="36"/>
      <c r="X291" s="36"/>
      <c r="Y291" s="36"/>
      <c r="Z291" s="36" t="str">
        <f t="shared" si="91"/>
        <v>-</v>
      </c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  <c r="AV291" s="36"/>
      <c r="AW291" s="36"/>
      <c r="AX291" s="36"/>
      <c r="AY291" s="36"/>
      <c r="AZ291" s="36"/>
      <c r="BA291" s="36"/>
      <c r="BB291" s="36"/>
      <c r="BC291" s="36"/>
      <c r="BD291" s="36"/>
      <c r="BE291" s="36"/>
      <c r="BF291" s="36"/>
      <c r="BG291" s="36"/>
      <c r="BH291" s="36"/>
      <c r="BI291" s="36"/>
      <c r="BJ291" s="36"/>
      <c r="BL291" s="36"/>
      <c r="BM291" s="36"/>
      <c r="BN291" s="36"/>
      <c r="BO291" s="36"/>
    </row>
    <row r="292" spans="2:67">
      <c r="B292" s="36"/>
      <c r="D292" s="36"/>
      <c r="E292" s="36"/>
      <c r="G292" s="36"/>
      <c r="H292" s="36"/>
      <c r="I292" s="36"/>
      <c r="J292" s="36"/>
      <c r="K292" s="36"/>
      <c r="L292" s="36"/>
      <c r="M292" s="36"/>
      <c r="N292" s="36" t="e">
        <f>SUMIF(#REF!,K292,#REF!)</f>
        <v>#REF!</v>
      </c>
      <c r="O292" s="36">
        <f t="shared" si="87"/>
        <v>0</v>
      </c>
      <c r="P292" s="36">
        <f>COUNTIF($T$1:T292,T292)</f>
        <v>14</v>
      </c>
      <c r="Q292" s="36" t="str">
        <f t="shared" si="88"/>
        <v>14-KVSC-40</v>
      </c>
      <c r="R292" s="36" t="s">
        <v>19</v>
      </c>
      <c r="S292" s="36">
        <v>40</v>
      </c>
      <c r="T292" s="36" t="str">
        <f t="shared" si="90"/>
        <v>KVSC-40</v>
      </c>
      <c r="U292" s="36">
        <v>600</v>
      </c>
      <c r="V292" s="36" t="str">
        <f t="shared" si="86"/>
        <v>600,</v>
      </c>
      <c r="W292" s="36"/>
      <c r="X292" s="36"/>
      <c r="Y292" s="36"/>
      <c r="Z292" s="36" t="str">
        <f t="shared" si="91"/>
        <v>-</v>
      </c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  <c r="AU292" s="36"/>
      <c r="AV292" s="36"/>
      <c r="AW292" s="36"/>
      <c r="AX292" s="36"/>
      <c r="AY292" s="36"/>
      <c r="AZ292" s="36"/>
      <c r="BA292" s="36"/>
      <c r="BB292" s="36"/>
      <c r="BC292" s="36"/>
      <c r="BD292" s="36"/>
      <c r="BE292" s="36"/>
      <c r="BF292" s="36"/>
      <c r="BG292" s="36"/>
      <c r="BH292" s="36"/>
      <c r="BI292" s="36"/>
      <c r="BJ292" s="36"/>
      <c r="BL292" s="36"/>
      <c r="BM292" s="36"/>
      <c r="BN292" s="36"/>
      <c r="BO292" s="36"/>
    </row>
    <row r="293" spans="2:67">
      <c r="B293" s="36"/>
      <c r="D293" s="36"/>
      <c r="E293" s="36"/>
      <c r="G293" s="36"/>
      <c r="H293" s="36"/>
      <c r="I293" s="36"/>
      <c r="J293" s="36"/>
      <c r="K293" s="36"/>
      <c r="L293" s="36"/>
      <c r="M293" s="36"/>
      <c r="N293" s="36" t="e">
        <f>SUMIF(#REF!,K293,#REF!)</f>
        <v>#REF!</v>
      </c>
      <c r="O293" s="36">
        <f t="shared" si="87"/>
        <v>0</v>
      </c>
      <c r="P293" s="36">
        <f>COUNTIF($T$1:T293,T293)</f>
        <v>15</v>
      </c>
      <c r="Q293" s="36" t="str">
        <f t="shared" si="88"/>
        <v>15-KVSC-40</v>
      </c>
      <c r="R293" s="36" t="s">
        <v>19</v>
      </c>
      <c r="S293" s="36">
        <v>40</v>
      </c>
      <c r="T293" s="36" t="str">
        <f t="shared" si="90"/>
        <v>KVSC-40</v>
      </c>
      <c r="U293" s="36">
        <v>700</v>
      </c>
      <c r="V293" s="36" t="str">
        <f t="shared" si="86"/>
        <v>700,</v>
      </c>
      <c r="W293" s="36"/>
      <c r="X293" s="36"/>
      <c r="Y293" s="36"/>
      <c r="Z293" s="36" t="str">
        <f t="shared" si="91"/>
        <v>-</v>
      </c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36"/>
      <c r="AV293" s="36"/>
      <c r="AW293" s="36"/>
      <c r="AX293" s="36"/>
      <c r="AY293" s="36"/>
      <c r="AZ293" s="36"/>
      <c r="BA293" s="36"/>
      <c r="BB293" s="36"/>
      <c r="BC293" s="36"/>
      <c r="BD293" s="36"/>
      <c r="BE293" s="36"/>
      <c r="BF293" s="36"/>
      <c r="BG293" s="36"/>
      <c r="BH293" s="36"/>
      <c r="BI293" s="36"/>
      <c r="BJ293" s="36"/>
      <c r="BL293" s="36"/>
      <c r="BM293" s="36"/>
      <c r="BN293" s="36"/>
      <c r="BO293" s="36"/>
    </row>
    <row r="294" spans="2:67">
      <c r="B294" s="36"/>
      <c r="D294" s="36"/>
      <c r="E294" s="36"/>
      <c r="G294" s="36"/>
      <c r="H294" s="36"/>
      <c r="I294" s="36"/>
      <c r="J294" s="36"/>
      <c r="K294" s="36"/>
      <c r="L294" s="36"/>
      <c r="M294" s="36"/>
      <c r="N294" s="36" t="e">
        <f>SUMIF(#REF!,K294,#REF!)</f>
        <v>#REF!</v>
      </c>
      <c r="O294" s="36">
        <f t="shared" si="87"/>
        <v>0</v>
      </c>
      <c r="P294" s="36">
        <f>COUNTIF($T$1:T294,T294)</f>
        <v>16</v>
      </c>
      <c r="Q294" s="36" t="str">
        <f t="shared" si="88"/>
        <v>16-KVSC-40</v>
      </c>
      <c r="R294" s="36" t="s">
        <v>19</v>
      </c>
      <c r="S294" s="36">
        <v>40</v>
      </c>
      <c r="T294" s="36" t="str">
        <f t="shared" si="90"/>
        <v>KVSC-40</v>
      </c>
      <c r="U294" s="36">
        <v>800</v>
      </c>
      <c r="V294" s="36" t="str">
        <f t="shared" si="86"/>
        <v>800,</v>
      </c>
      <c r="W294" s="36"/>
      <c r="X294" s="36"/>
      <c r="Y294" s="36"/>
      <c r="Z294" s="36" t="str">
        <f t="shared" si="91"/>
        <v>-</v>
      </c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  <c r="AU294" s="36"/>
      <c r="AV294" s="36"/>
      <c r="AW294" s="36"/>
      <c r="AX294" s="36"/>
      <c r="AY294" s="36"/>
      <c r="AZ294" s="36"/>
      <c r="BA294" s="36"/>
      <c r="BB294" s="36"/>
      <c r="BC294" s="36"/>
      <c r="BD294" s="36"/>
      <c r="BE294" s="36"/>
      <c r="BF294" s="36"/>
      <c r="BG294" s="36"/>
      <c r="BH294" s="36"/>
      <c r="BI294" s="36"/>
      <c r="BJ294" s="36"/>
      <c r="BL294" s="36"/>
      <c r="BM294" s="36"/>
      <c r="BN294" s="36"/>
      <c r="BO294" s="36"/>
    </row>
    <row r="295" spans="2:67">
      <c r="B295" s="36"/>
      <c r="D295" s="36"/>
      <c r="E295" s="36"/>
      <c r="G295" s="36"/>
      <c r="H295" s="36"/>
      <c r="I295" s="36"/>
      <c r="J295" s="36"/>
      <c r="K295" s="36"/>
      <c r="L295" s="36"/>
      <c r="M295" s="36"/>
      <c r="N295" s="36" t="e">
        <f>SUMIF(#REF!,K295,#REF!)</f>
        <v>#REF!</v>
      </c>
      <c r="O295" s="36">
        <f t="shared" si="87"/>
        <v>0</v>
      </c>
      <c r="P295" s="36">
        <f>COUNTIF($T$1:T295,T295)</f>
        <v>17</v>
      </c>
      <c r="Q295" s="36" t="str">
        <f t="shared" si="88"/>
        <v>17-KVSC-40</v>
      </c>
      <c r="R295" s="36" t="s">
        <v>19</v>
      </c>
      <c r="S295" s="36">
        <v>40</v>
      </c>
      <c r="T295" s="36" t="str">
        <f t="shared" si="90"/>
        <v>KVSC-40</v>
      </c>
      <c r="U295" s="36">
        <v>1000</v>
      </c>
      <c r="V295" s="36" t="str">
        <f t="shared" si="86"/>
        <v>1000,</v>
      </c>
      <c r="W295" s="36"/>
      <c r="X295" s="36"/>
      <c r="Y295" s="36"/>
      <c r="Z295" s="36" t="str">
        <f t="shared" si="91"/>
        <v>-</v>
      </c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  <c r="AU295" s="36"/>
      <c r="AV295" s="36"/>
      <c r="AW295" s="36"/>
      <c r="AX295" s="36"/>
      <c r="AY295" s="36"/>
      <c r="AZ295" s="36"/>
      <c r="BA295" s="36"/>
      <c r="BB295" s="36"/>
      <c r="BC295" s="36"/>
      <c r="BD295" s="36"/>
      <c r="BE295" s="36"/>
      <c r="BF295" s="36"/>
      <c r="BG295" s="36"/>
      <c r="BH295" s="36"/>
      <c r="BI295" s="36"/>
      <c r="BJ295" s="36"/>
      <c r="BL295" s="36"/>
      <c r="BM295" s="36"/>
      <c r="BN295" s="36"/>
      <c r="BO295" s="36"/>
    </row>
    <row r="296" spans="2:67">
      <c r="B296" s="36"/>
      <c r="D296" s="36"/>
      <c r="E296" s="36"/>
      <c r="G296" s="36"/>
      <c r="H296" s="36"/>
      <c r="I296" s="36"/>
      <c r="J296" s="36"/>
      <c r="K296" s="36"/>
      <c r="L296" s="36"/>
      <c r="M296" s="36"/>
      <c r="N296" s="36" t="e">
        <f>SUMIF(#REF!,K296,#REF!)</f>
        <v>#REF!</v>
      </c>
      <c r="O296" s="36">
        <f t="shared" si="87"/>
        <v>0</v>
      </c>
      <c r="P296" s="36">
        <f>COUNTIF($T$1:T296,T296)</f>
        <v>18</v>
      </c>
      <c r="Q296" s="36" t="str">
        <f t="shared" si="88"/>
        <v>18-KVSC-40</v>
      </c>
      <c r="R296" s="36" t="s">
        <v>19</v>
      </c>
      <c r="S296" s="36">
        <v>40</v>
      </c>
      <c r="T296" s="36" t="str">
        <f t="shared" si="90"/>
        <v>KVSC-40</v>
      </c>
      <c r="U296" s="36">
        <v>1250</v>
      </c>
      <c r="V296" s="36" t="str">
        <f t="shared" si="86"/>
        <v>1250</v>
      </c>
      <c r="W296" s="36"/>
      <c r="X296" s="36"/>
      <c r="Y296" s="36"/>
      <c r="Z296" s="36" t="str">
        <f t="shared" si="91"/>
        <v>-</v>
      </c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  <c r="AU296" s="36"/>
      <c r="AV296" s="36"/>
      <c r="AW296" s="36"/>
      <c r="AX296" s="36"/>
      <c r="AY296" s="36"/>
      <c r="AZ296" s="36"/>
      <c r="BA296" s="36"/>
      <c r="BB296" s="36"/>
      <c r="BC296" s="36"/>
      <c r="BD296" s="36"/>
      <c r="BE296" s="36"/>
      <c r="BF296" s="36"/>
      <c r="BG296" s="36"/>
      <c r="BH296" s="36"/>
      <c r="BI296" s="36"/>
      <c r="BJ296" s="36"/>
      <c r="BL296" s="36"/>
      <c r="BM296" s="36"/>
      <c r="BN296" s="36"/>
      <c r="BO296" s="36"/>
    </row>
    <row r="297" spans="2:67">
      <c r="B297" s="36"/>
      <c r="D297" s="36"/>
      <c r="E297" s="36"/>
      <c r="G297" s="36"/>
      <c r="H297" s="36"/>
      <c r="I297" s="36"/>
      <c r="J297" s="36"/>
      <c r="K297" s="36"/>
      <c r="L297" s="36"/>
      <c r="M297" s="36"/>
      <c r="N297" s="36" t="e">
        <f>SUMIF(#REF!,K297,#REF!)</f>
        <v>#REF!</v>
      </c>
      <c r="O297" s="36">
        <f t="shared" si="87"/>
        <v>0</v>
      </c>
      <c r="P297" s="36">
        <f>COUNTIF($T$1:T297,T297)</f>
        <v>1</v>
      </c>
      <c r="Q297" s="36" t="str">
        <f t="shared" si="88"/>
        <v>1-KVSC-50</v>
      </c>
      <c r="R297" s="36" t="s">
        <v>19</v>
      </c>
      <c r="S297" s="36">
        <v>50</v>
      </c>
      <c r="T297" s="36" t="str">
        <f>CONCATENATE(R297,IF(S297=0,"","-"),S297)</f>
        <v>KVSC-50</v>
      </c>
      <c r="U297" s="36">
        <v>25</v>
      </c>
      <c r="V297" s="36" t="str">
        <f t="shared" si="86"/>
        <v>25,</v>
      </c>
      <c r="W297" s="36"/>
      <c r="X297" s="36"/>
      <c r="Y297" s="36"/>
      <c r="Z297" s="36" t="str">
        <f t="shared" si="91"/>
        <v>-</v>
      </c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  <c r="AU297" s="36"/>
      <c r="AV297" s="36"/>
      <c r="AW297" s="36"/>
      <c r="AX297" s="36"/>
      <c r="AY297" s="36"/>
      <c r="AZ297" s="36"/>
      <c r="BA297" s="36"/>
      <c r="BB297" s="36"/>
      <c r="BC297" s="36"/>
      <c r="BD297" s="36"/>
      <c r="BE297" s="36"/>
      <c r="BF297" s="36"/>
      <c r="BG297" s="36"/>
      <c r="BH297" s="36"/>
      <c r="BI297" s="36"/>
      <c r="BJ297" s="36"/>
      <c r="BL297" s="36"/>
      <c r="BM297" s="36"/>
      <c r="BN297" s="36"/>
      <c r="BO297" s="36"/>
    </row>
    <row r="298" spans="2:67">
      <c r="B298" s="36"/>
      <c r="D298" s="36"/>
      <c r="E298" s="36"/>
      <c r="G298" s="36"/>
      <c r="H298" s="36"/>
      <c r="I298" s="36"/>
      <c r="J298" s="36"/>
      <c r="K298" s="36"/>
      <c r="L298" s="36"/>
      <c r="M298" s="36"/>
      <c r="N298" s="36" t="e">
        <f>SUMIF(#REF!,K298,#REF!)</f>
        <v>#REF!</v>
      </c>
      <c r="O298" s="36">
        <f t="shared" si="87"/>
        <v>0</v>
      </c>
      <c r="P298" s="36">
        <f>COUNTIF($T$1:T298,T298)</f>
        <v>2</v>
      </c>
      <c r="Q298" s="36" t="str">
        <f t="shared" si="88"/>
        <v>2-KVSC-50</v>
      </c>
      <c r="R298" s="36" t="s">
        <v>19</v>
      </c>
      <c r="S298" s="36">
        <v>50</v>
      </c>
      <c r="T298" s="36" t="str">
        <f>CONCATENATE(R298,IF(S298=0,"","-"),S298)</f>
        <v>KVSC-50</v>
      </c>
      <c r="U298" s="36">
        <v>40</v>
      </c>
      <c r="V298" s="36" t="str">
        <f t="shared" si="86"/>
        <v>40,</v>
      </c>
      <c r="W298" s="36"/>
      <c r="X298" s="36"/>
      <c r="Y298" s="36"/>
      <c r="Z298" s="36" t="str">
        <f t="shared" si="91"/>
        <v>-</v>
      </c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36"/>
      <c r="AV298" s="36"/>
      <c r="AW298" s="36"/>
      <c r="AX298" s="36"/>
      <c r="AY298" s="36"/>
      <c r="AZ298" s="36"/>
      <c r="BA298" s="36"/>
      <c r="BB298" s="36"/>
      <c r="BC298" s="36"/>
      <c r="BD298" s="36"/>
      <c r="BE298" s="36"/>
      <c r="BF298" s="36"/>
      <c r="BG298" s="36"/>
      <c r="BH298" s="36"/>
      <c r="BI298" s="36"/>
      <c r="BJ298" s="36"/>
      <c r="BL298" s="36"/>
      <c r="BM298" s="36"/>
      <c r="BN298" s="36"/>
      <c r="BO298" s="36"/>
    </row>
    <row r="299" spans="2:67">
      <c r="B299" s="36"/>
      <c r="D299" s="36"/>
      <c r="E299" s="36"/>
      <c r="G299" s="36"/>
      <c r="H299" s="36"/>
      <c r="I299" s="36"/>
      <c r="J299" s="36"/>
      <c r="K299" s="36"/>
      <c r="L299" s="36"/>
      <c r="M299" s="36"/>
      <c r="N299" s="36" t="e">
        <f>SUMIF(#REF!,K299,#REF!)</f>
        <v>#REF!</v>
      </c>
      <c r="O299" s="36">
        <f t="shared" si="87"/>
        <v>0</v>
      </c>
      <c r="P299" s="36">
        <f>COUNTIF($T$1:T299,T299)</f>
        <v>3</v>
      </c>
      <c r="Q299" s="36" t="str">
        <f t="shared" si="88"/>
        <v>3-KVSC-50</v>
      </c>
      <c r="R299" s="36" t="s">
        <v>19</v>
      </c>
      <c r="S299" s="36">
        <v>50</v>
      </c>
      <c r="T299" s="36" t="str">
        <f t="shared" ref="T299:T314" si="92">CONCATENATE(R299,IF(S299=0,"","-"),S299)</f>
        <v>KVSC-50</v>
      </c>
      <c r="U299" s="36">
        <v>50</v>
      </c>
      <c r="V299" s="36" t="str">
        <f t="shared" si="86"/>
        <v>50,</v>
      </c>
      <c r="W299" s="36"/>
      <c r="X299" s="36"/>
      <c r="Y299" s="36"/>
      <c r="Z299" s="36" t="str">
        <f t="shared" si="91"/>
        <v>-</v>
      </c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  <c r="AU299" s="36"/>
      <c r="AV299" s="36"/>
      <c r="AW299" s="36"/>
      <c r="AX299" s="36"/>
      <c r="AY299" s="36"/>
      <c r="AZ299" s="36"/>
      <c r="BA299" s="36"/>
      <c r="BB299" s="36"/>
      <c r="BC299" s="36"/>
      <c r="BD299" s="36"/>
      <c r="BE299" s="36"/>
      <c r="BF299" s="36"/>
      <c r="BG299" s="36"/>
      <c r="BH299" s="36"/>
      <c r="BI299" s="36"/>
      <c r="BJ299" s="36"/>
      <c r="BL299" s="36"/>
      <c r="BM299" s="36"/>
      <c r="BN299" s="36"/>
      <c r="BO299" s="36"/>
    </row>
    <row r="300" spans="2:67">
      <c r="B300" s="36"/>
      <c r="D300" s="36"/>
      <c r="E300" s="36"/>
      <c r="G300" s="36"/>
      <c r="H300" s="36"/>
      <c r="I300" s="36"/>
      <c r="J300" s="36"/>
      <c r="K300" s="36"/>
      <c r="L300" s="36"/>
      <c r="M300" s="36"/>
      <c r="N300" s="36" t="e">
        <f>SUMIF(#REF!,K300,#REF!)</f>
        <v>#REF!</v>
      </c>
      <c r="O300" s="36">
        <f t="shared" si="87"/>
        <v>0</v>
      </c>
      <c r="P300" s="36">
        <f>COUNTIF($T$1:T300,T300)</f>
        <v>4</v>
      </c>
      <c r="Q300" s="36" t="str">
        <f t="shared" si="88"/>
        <v>4-KVSC-50</v>
      </c>
      <c r="R300" s="36" t="s">
        <v>19</v>
      </c>
      <c r="S300" s="36">
        <v>50</v>
      </c>
      <c r="T300" s="36" t="str">
        <f t="shared" si="92"/>
        <v>KVSC-50</v>
      </c>
      <c r="U300" s="36">
        <v>80</v>
      </c>
      <c r="V300" s="36" t="str">
        <f t="shared" si="86"/>
        <v>80,</v>
      </c>
      <c r="W300" s="36"/>
      <c r="X300" s="36"/>
      <c r="Y300" s="36"/>
      <c r="Z300" s="36" t="str">
        <f t="shared" si="91"/>
        <v>-</v>
      </c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36"/>
      <c r="AV300" s="36"/>
      <c r="AW300" s="36"/>
      <c r="AX300" s="36"/>
      <c r="AY300" s="36"/>
      <c r="AZ300" s="36"/>
      <c r="BA300" s="36"/>
      <c r="BB300" s="36"/>
      <c r="BC300" s="36"/>
      <c r="BD300" s="36"/>
      <c r="BE300" s="36"/>
      <c r="BF300" s="36"/>
      <c r="BG300" s="36"/>
      <c r="BH300" s="36"/>
      <c r="BI300" s="36"/>
      <c r="BJ300" s="36"/>
      <c r="BL300" s="36"/>
      <c r="BM300" s="36"/>
      <c r="BN300" s="36"/>
      <c r="BO300" s="36"/>
    </row>
    <row r="301" spans="2:67">
      <c r="B301" s="36"/>
      <c r="D301" s="36"/>
      <c r="E301" s="36"/>
      <c r="G301" s="36"/>
      <c r="H301" s="36"/>
      <c r="I301" s="36"/>
      <c r="J301" s="36"/>
      <c r="K301" s="36"/>
      <c r="L301" s="36"/>
      <c r="M301" s="36"/>
      <c r="N301" s="36" t="e">
        <f>SUMIF(#REF!,K301,#REF!)</f>
        <v>#REF!</v>
      </c>
      <c r="O301" s="36">
        <f t="shared" si="87"/>
        <v>0</v>
      </c>
      <c r="P301" s="36">
        <f>COUNTIF($T$1:T301,T301)</f>
        <v>5</v>
      </c>
      <c r="Q301" s="36" t="str">
        <f t="shared" si="88"/>
        <v>5-KVSC-50</v>
      </c>
      <c r="R301" s="36" t="s">
        <v>19</v>
      </c>
      <c r="S301" s="36">
        <v>50</v>
      </c>
      <c r="T301" s="36" t="str">
        <f t="shared" si="92"/>
        <v>KVSC-50</v>
      </c>
      <c r="U301" s="36">
        <v>100</v>
      </c>
      <c r="V301" s="36" t="str">
        <f t="shared" si="86"/>
        <v>100,</v>
      </c>
      <c r="W301" s="36"/>
      <c r="X301" s="36"/>
      <c r="Y301" s="36"/>
      <c r="Z301" s="36" t="str">
        <f t="shared" si="91"/>
        <v>-</v>
      </c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36"/>
      <c r="AV301" s="36"/>
      <c r="AW301" s="36"/>
      <c r="AX301" s="36"/>
      <c r="AY301" s="36"/>
      <c r="AZ301" s="36"/>
      <c r="BA301" s="36"/>
      <c r="BB301" s="36"/>
      <c r="BC301" s="36"/>
      <c r="BD301" s="36"/>
      <c r="BE301" s="36"/>
      <c r="BF301" s="36"/>
      <c r="BG301" s="36"/>
      <c r="BH301" s="36"/>
      <c r="BI301" s="36"/>
      <c r="BJ301" s="36"/>
      <c r="BL301" s="36"/>
      <c r="BM301" s="36"/>
      <c r="BN301" s="36"/>
      <c r="BO301" s="36"/>
    </row>
    <row r="302" spans="2:67">
      <c r="B302" s="36"/>
      <c r="D302" s="36"/>
      <c r="E302" s="36"/>
      <c r="G302" s="36"/>
      <c r="H302" s="36"/>
      <c r="I302" s="36"/>
      <c r="J302" s="36"/>
      <c r="K302" s="36"/>
      <c r="L302" s="36"/>
      <c r="M302" s="36"/>
      <c r="N302" s="36" t="e">
        <f>SUMIF(#REF!,K302,#REF!)</f>
        <v>#REF!</v>
      </c>
      <c r="O302" s="36">
        <f t="shared" si="87"/>
        <v>0</v>
      </c>
      <c r="P302" s="36">
        <f>COUNTIF($T$1:T302,T302)</f>
        <v>6</v>
      </c>
      <c r="Q302" s="36" t="str">
        <f t="shared" si="88"/>
        <v>6-KVSC-50</v>
      </c>
      <c r="R302" s="36" t="s">
        <v>19</v>
      </c>
      <c r="S302" s="36">
        <v>50</v>
      </c>
      <c r="T302" s="36" t="str">
        <f t="shared" si="92"/>
        <v>KVSC-50</v>
      </c>
      <c r="U302" s="36">
        <v>120</v>
      </c>
      <c r="V302" s="36" t="str">
        <f t="shared" si="86"/>
        <v>120,</v>
      </c>
      <c r="W302" s="36"/>
      <c r="X302" s="36"/>
      <c r="Y302" s="36"/>
      <c r="Z302" s="36" t="str">
        <f t="shared" si="91"/>
        <v>-</v>
      </c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  <c r="AU302" s="36"/>
      <c r="AV302" s="36"/>
      <c r="AW302" s="36"/>
      <c r="AX302" s="36"/>
      <c r="AY302" s="36"/>
      <c r="AZ302" s="36"/>
      <c r="BA302" s="36"/>
      <c r="BB302" s="36"/>
      <c r="BC302" s="36"/>
      <c r="BD302" s="36"/>
      <c r="BE302" s="36"/>
      <c r="BF302" s="36"/>
      <c r="BG302" s="36"/>
      <c r="BH302" s="36"/>
      <c r="BI302" s="36"/>
      <c r="BJ302" s="36"/>
      <c r="BL302" s="36"/>
      <c r="BM302" s="36"/>
      <c r="BN302" s="36"/>
      <c r="BO302" s="36"/>
    </row>
    <row r="303" spans="2:67">
      <c r="B303" s="36"/>
      <c r="D303" s="36"/>
      <c r="E303" s="36"/>
      <c r="G303" s="36"/>
      <c r="H303" s="36"/>
      <c r="I303" s="36"/>
      <c r="J303" s="36"/>
      <c r="K303" s="36"/>
      <c r="L303" s="36"/>
      <c r="M303" s="36"/>
      <c r="N303" s="36" t="e">
        <f>SUMIF(#REF!,K303,#REF!)</f>
        <v>#REF!</v>
      </c>
      <c r="O303" s="36">
        <f t="shared" si="87"/>
        <v>0</v>
      </c>
      <c r="P303" s="36">
        <f>COUNTIF($T$1:T303,T303)</f>
        <v>7</v>
      </c>
      <c r="Q303" s="36" t="str">
        <f t="shared" si="88"/>
        <v>7-KVSC-50</v>
      </c>
      <c r="R303" s="36" t="s">
        <v>19</v>
      </c>
      <c r="S303" s="36">
        <v>50</v>
      </c>
      <c r="T303" s="36" t="str">
        <f t="shared" si="92"/>
        <v>KVSC-50</v>
      </c>
      <c r="U303" s="36">
        <v>160</v>
      </c>
      <c r="V303" s="36" t="str">
        <f t="shared" si="86"/>
        <v>160,</v>
      </c>
      <c r="W303" s="36"/>
      <c r="X303" s="36"/>
      <c r="Y303" s="36"/>
      <c r="Z303" s="36" t="str">
        <f t="shared" si="91"/>
        <v>-</v>
      </c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  <c r="AU303" s="36"/>
      <c r="AV303" s="36"/>
      <c r="AW303" s="36"/>
      <c r="AX303" s="36"/>
      <c r="AY303" s="36"/>
      <c r="AZ303" s="36"/>
      <c r="BA303" s="36"/>
      <c r="BB303" s="36"/>
      <c r="BC303" s="36"/>
      <c r="BD303" s="36"/>
      <c r="BE303" s="36"/>
      <c r="BF303" s="36"/>
      <c r="BG303" s="36"/>
      <c r="BH303" s="36"/>
      <c r="BI303" s="36"/>
      <c r="BJ303" s="36"/>
      <c r="BL303" s="36"/>
      <c r="BM303" s="36"/>
      <c r="BN303" s="36"/>
      <c r="BO303" s="36"/>
    </row>
    <row r="304" spans="2:67">
      <c r="B304" s="36"/>
      <c r="D304" s="36"/>
      <c r="E304" s="36"/>
      <c r="G304" s="36"/>
      <c r="H304" s="36"/>
      <c r="I304" s="36"/>
      <c r="J304" s="36"/>
      <c r="K304" s="36"/>
      <c r="L304" s="36"/>
      <c r="M304" s="36"/>
      <c r="N304" s="36" t="e">
        <f>SUMIF(#REF!,K304,#REF!)</f>
        <v>#REF!</v>
      </c>
      <c r="O304" s="36">
        <f t="shared" si="87"/>
        <v>0</v>
      </c>
      <c r="P304" s="36">
        <f>COUNTIF($T$1:T304,T304)</f>
        <v>8</v>
      </c>
      <c r="Q304" s="36" t="str">
        <f t="shared" si="88"/>
        <v>8-KVSC-50</v>
      </c>
      <c r="R304" s="36" t="s">
        <v>19</v>
      </c>
      <c r="S304" s="36">
        <v>50</v>
      </c>
      <c r="T304" s="36" t="str">
        <f t="shared" si="92"/>
        <v>KVSC-50</v>
      </c>
      <c r="U304" s="36">
        <v>200</v>
      </c>
      <c r="V304" s="36" t="str">
        <f t="shared" si="86"/>
        <v>200,</v>
      </c>
      <c r="W304" s="36"/>
      <c r="X304" s="36"/>
      <c r="Y304" s="36"/>
      <c r="Z304" s="36" t="str">
        <f t="shared" si="91"/>
        <v>-</v>
      </c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  <c r="AU304" s="36"/>
      <c r="AV304" s="36"/>
      <c r="AW304" s="36"/>
      <c r="AX304" s="36"/>
      <c r="AY304" s="36"/>
      <c r="AZ304" s="36"/>
      <c r="BA304" s="36"/>
      <c r="BB304" s="36"/>
      <c r="BC304" s="36"/>
      <c r="BD304" s="36"/>
      <c r="BE304" s="36"/>
      <c r="BF304" s="36"/>
      <c r="BG304" s="36"/>
      <c r="BH304" s="36"/>
      <c r="BI304" s="36"/>
      <c r="BJ304" s="36"/>
      <c r="BL304" s="36"/>
      <c r="BM304" s="36"/>
      <c r="BN304" s="36"/>
      <c r="BO304" s="36"/>
    </row>
    <row r="305" spans="2:67">
      <c r="B305" s="36"/>
      <c r="D305" s="36"/>
      <c r="E305" s="36"/>
      <c r="G305" s="36"/>
      <c r="H305" s="36"/>
      <c r="I305" s="36"/>
      <c r="J305" s="36"/>
      <c r="K305" s="36"/>
      <c r="L305" s="36"/>
      <c r="M305" s="36"/>
      <c r="N305" s="36" t="e">
        <f>SUMIF(#REF!,K305,#REF!)</f>
        <v>#REF!</v>
      </c>
      <c r="O305" s="36">
        <f t="shared" si="87"/>
        <v>0</v>
      </c>
      <c r="P305" s="36">
        <f>COUNTIF($T$1:T305,T305)</f>
        <v>9</v>
      </c>
      <c r="Q305" s="36" t="str">
        <f t="shared" si="88"/>
        <v>9-KVSC-50</v>
      </c>
      <c r="R305" s="36" t="s">
        <v>19</v>
      </c>
      <c r="S305" s="36">
        <v>50</v>
      </c>
      <c r="T305" s="36" t="str">
        <f t="shared" si="92"/>
        <v>KVSC-50</v>
      </c>
      <c r="U305" s="36">
        <v>250</v>
      </c>
      <c r="V305" s="36" t="str">
        <f t="shared" si="86"/>
        <v>250,</v>
      </c>
      <c r="W305" s="36"/>
      <c r="X305" s="36"/>
      <c r="Y305" s="36"/>
      <c r="Z305" s="36" t="str">
        <f t="shared" si="91"/>
        <v>-</v>
      </c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  <c r="AU305" s="36"/>
      <c r="AV305" s="36"/>
      <c r="AW305" s="36"/>
      <c r="AX305" s="36"/>
      <c r="AY305" s="36"/>
      <c r="AZ305" s="36"/>
      <c r="BA305" s="36"/>
      <c r="BB305" s="36"/>
      <c r="BC305" s="36"/>
      <c r="BD305" s="36"/>
      <c r="BE305" s="36"/>
      <c r="BF305" s="36"/>
      <c r="BG305" s="36"/>
      <c r="BH305" s="36"/>
      <c r="BI305" s="36"/>
      <c r="BJ305" s="36"/>
      <c r="BL305" s="36"/>
      <c r="BM305" s="36"/>
      <c r="BN305" s="36"/>
      <c r="BO305" s="36"/>
    </row>
    <row r="306" spans="2:67">
      <c r="B306" s="36"/>
      <c r="D306" s="36"/>
      <c r="E306" s="36"/>
      <c r="G306" s="36"/>
      <c r="H306" s="36"/>
      <c r="I306" s="36"/>
      <c r="J306" s="36"/>
      <c r="K306" s="36"/>
      <c r="L306" s="36"/>
      <c r="M306" s="36"/>
      <c r="N306" s="36" t="e">
        <f>SUMIF(#REF!,K306,#REF!)</f>
        <v>#REF!</v>
      </c>
      <c r="O306" s="36">
        <f t="shared" si="87"/>
        <v>0</v>
      </c>
      <c r="P306" s="36">
        <f>COUNTIF($T$1:T306,T306)</f>
        <v>10</v>
      </c>
      <c r="Q306" s="36" t="str">
        <f t="shared" si="88"/>
        <v>10-KVSC-50</v>
      </c>
      <c r="R306" s="36" t="s">
        <v>19</v>
      </c>
      <c r="S306" s="36">
        <v>50</v>
      </c>
      <c r="T306" s="36" t="str">
        <f t="shared" si="92"/>
        <v>KVSC-50</v>
      </c>
      <c r="U306" s="36">
        <v>300</v>
      </c>
      <c r="V306" s="36" t="str">
        <f t="shared" si="86"/>
        <v>300,</v>
      </c>
      <c r="W306" s="36"/>
      <c r="X306" s="36"/>
      <c r="Y306" s="36"/>
      <c r="Z306" s="36" t="str">
        <f t="shared" si="91"/>
        <v>-</v>
      </c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36"/>
      <c r="BD306" s="36"/>
      <c r="BE306" s="36"/>
      <c r="BF306" s="36"/>
      <c r="BG306" s="36"/>
      <c r="BH306" s="36"/>
      <c r="BI306" s="36"/>
      <c r="BJ306" s="36"/>
      <c r="BL306" s="36"/>
      <c r="BM306" s="36"/>
      <c r="BN306" s="36"/>
      <c r="BO306" s="36"/>
    </row>
    <row r="307" spans="2:67">
      <c r="B307" s="36"/>
      <c r="D307" s="36"/>
      <c r="E307" s="36"/>
      <c r="G307" s="36"/>
      <c r="H307" s="36"/>
      <c r="I307" s="36"/>
      <c r="J307" s="36"/>
      <c r="K307" s="36"/>
      <c r="L307" s="36"/>
      <c r="M307" s="36"/>
      <c r="N307" s="36" t="e">
        <f>SUMIF(#REF!,K307,#REF!)</f>
        <v>#REF!</v>
      </c>
      <c r="O307" s="36">
        <f t="shared" si="87"/>
        <v>0</v>
      </c>
      <c r="P307" s="36">
        <f>COUNTIF($T$1:T307,T307)</f>
        <v>11</v>
      </c>
      <c r="Q307" s="36" t="str">
        <f t="shared" si="88"/>
        <v>11-KVSC-50</v>
      </c>
      <c r="R307" s="36" t="s">
        <v>19</v>
      </c>
      <c r="S307" s="36">
        <v>50</v>
      </c>
      <c r="T307" s="36" t="str">
        <f t="shared" si="92"/>
        <v>KVSC-50</v>
      </c>
      <c r="U307" s="36">
        <v>320</v>
      </c>
      <c r="V307" s="36" t="str">
        <f t="shared" si="86"/>
        <v>320,</v>
      </c>
      <c r="W307" s="36"/>
      <c r="X307" s="36"/>
      <c r="Y307" s="36"/>
      <c r="Z307" s="36" t="str">
        <f t="shared" si="91"/>
        <v>-</v>
      </c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36"/>
      <c r="AV307" s="36"/>
      <c r="AW307" s="36"/>
      <c r="AX307" s="36"/>
      <c r="AY307" s="36"/>
      <c r="AZ307" s="36"/>
      <c r="BA307" s="36"/>
      <c r="BB307" s="36"/>
      <c r="BC307" s="36"/>
      <c r="BD307" s="36"/>
      <c r="BE307" s="36"/>
      <c r="BF307" s="36"/>
      <c r="BG307" s="36"/>
      <c r="BH307" s="36"/>
      <c r="BI307" s="36"/>
      <c r="BJ307" s="36"/>
      <c r="BL307" s="36"/>
      <c r="BM307" s="36"/>
      <c r="BN307" s="36"/>
      <c r="BO307" s="36"/>
    </row>
    <row r="308" spans="2:67">
      <c r="B308" s="36"/>
      <c r="D308" s="36"/>
      <c r="E308" s="36"/>
      <c r="G308" s="36"/>
      <c r="H308" s="36"/>
      <c r="I308" s="36"/>
      <c r="J308" s="36"/>
      <c r="K308" s="36"/>
      <c r="L308" s="36"/>
      <c r="M308" s="36"/>
      <c r="N308" s="36" t="e">
        <f>SUMIF(#REF!,K308,#REF!)</f>
        <v>#REF!</v>
      </c>
      <c r="O308" s="36">
        <f t="shared" si="87"/>
        <v>0</v>
      </c>
      <c r="P308" s="36">
        <f>COUNTIF($T$1:T308,T308)</f>
        <v>12</v>
      </c>
      <c r="Q308" s="36" t="str">
        <f t="shared" si="88"/>
        <v>12-KVSC-50</v>
      </c>
      <c r="R308" s="36" t="s">
        <v>19</v>
      </c>
      <c r="S308" s="36">
        <v>50</v>
      </c>
      <c r="T308" s="36" t="str">
        <f t="shared" si="92"/>
        <v>KVSC-50</v>
      </c>
      <c r="U308" s="36">
        <v>400</v>
      </c>
      <c r="V308" s="36" t="str">
        <f t="shared" si="86"/>
        <v>400,</v>
      </c>
      <c r="W308" s="36"/>
      <c r="X308" s="36"/>
      <c r="Y308" s="36"/>
      <c r="Z308" s="36" t="str">
        <f t="shared" si="91"/>
        <v>-</v>
      </c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36"/>
      <c r="BD308" s="36"/>
      <c r="BE308" s="36"/>
      <c r="BF308" s="36"/>
      <c r="BG308" s="36"/>
      <c r="BH308" s="36"/>
      <c r="BI308" s="36"/>
      <c r="BJ308" s="36"/>
      <c r="BL308" s="36"/>
      <c r="BM308" s="36"/>
      <c r="BN308" s="36"/>
      <c r="BO308" s="36"/>
    </row>
    <row r="309" spans="2:67">
      <c r="B309" s="36"/>
      <c r="D309" s="36"/>
      <c r="E309" s="36"/>
      <c r="G309" s="36"/>
      <c r="H309" s="36"/>
      <c r="I309" s="36"/>
      <c r="J309" s="36"/>
      <c r="K309" s="36"/>
      <c r="L309" s="36"/>
      <c r="M309" s="36"/>
      <c r="N309" s="36" t="e">
        <f>SUMIF(#REF!,K309,#REF!)</f>
        <v>#REF!</v>
      </c>
      <c r="O309" s="36">
        <f t="shared" si="87"/>
        <v>0</v>
      </c>
      <c r="P309" s="36">
        <f>COUNTIF($T$1:T309,T309)</f>
        <v>13</v>
      </c>
      <c r="Q309" s="36" t="str">
        <f t="shared" si="88"/>
        <v>13-KVSC-50</v>
      </c>
      <c r="R309" s="36" t="s">
        <v>19</v>
      </c>
      <c r="S309" s="36">
        <v>50</v>
      </c>
      <c r="T309" s="36" t="str">
        <f t="shared" si="92"/>
        <v>KVSC-50</v>
      </c>
      <c r="U309" s="36">
        <v>500</v>
      </c>
      <c r="V309" s="36" t="str">
        <f t="shared" si="86"/>
        <v>500,</v>
      </c>
      <c r="W309" s="36"/>
      <c r="X309" s="36"/>
      <c r="Y309" s="36"/>
      <c r="Z309" s="36" t="str">
        <f t="shared" si="91"/>
        <v>-</v>
      </c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36"/>
      <c r="AW309" s="36"/>
      <c r="AX309" s="36"/>
      <c r="AY309" s="36"/>
      <c r="AZ309" s="36"/>
      <c r="BA309" s="36"/>
      <c r="BB309" s="36"/>
      <c r="BC309" s="36"/>
      <c r="BD309" s="36"/>
      <c r="BE309" s="36"/>
      <c r="BF309" s="36"/>
      <c r="BG309" s="36"/>
      <c r="BH309" s="36"/>
      <c r="BI309" s="36"/>
      <c r="BJ309" s="36"/>
      <c r="BL309" s="36"/>
      <c r="BM309" s="36"/>
      <c r="BN309" s="36"/>
      <c r="BO309" s="36"/>
    </row>
    <row r="310" spans="2:67">
      <c r="B310" s="36"/>
      <c r="D310" s="36"/>
      <c r="E310" s="36"/>
      <c r="G310" s="36"/>
      <c r="H310" s="36"/>
      <c r="I310" s="36"/>
      <c r="J310" s="36"/>
      <c r="K310" s="36"/>
      <c r="L310" s="36"/>
      <c r="M310" s="36"/>
      <c r="N310" s="36" t="e">
        <f>SUMIF(#REF!,K310,#REF!)</f>
        <v>#REF!</v>
      </c>
      <c r="O310" s="36">
        <f t="shared" si="87"/>
        <v>0</v>
      </c>
      <c r="P310" s="36">
        <f>COUNTIF($T$1:T310,T310)</f>
        <v>14</v>
      </c>
      <c r="Q310" s="36" t="str">
        <f t="shared" si="88"/>
        <v>14-KVSC-50</v>
      </c>
      <c r="R310" s="36" t="s">
        <v>19</v>
      </c>
      <c r="S310" s="36">
        <v>50</v>
      </c>
      <c r="T310" s="36" t="str">
        <f t="shared" si="92"/>
        <v>KVSC-50</v>
      </c>
      <c r="U310" s="36">
        <v>600</v>
      </c>
      <c r="V310" s="36" t="str">
        <f t="shared" si="86"/>
        <v>600,</v>
      </c>
      <c r="W310" s="36"/>
      <c r="X310" s="36"/>
      <c r="Y310" s="36"/>
      <c r="Z310" s="36" t="str">
        <f t="shared" si="91"/>
        <v>-</v>
      </c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  <c r="AU310" s="36"/>
      <c r="AV310" s="36"/>
      <c r="AW310" s="36"/>
      <c r="AX310" s="36"/>
      <c r="AY310" s="36"/>
      <c r="AZ310" s="36"/>
      <c r="BA310" s="36"/>
      <c r="BB310" s="36"/>
      <c r="BC310" s="36"/>
      <c r="BD310" s="36"/>
      <c r="BE310" s="36"/>
      <c r="BF310" s="36"/>
      <c r="BG310" s="36"/>
      <c r="BH310" s="36"/>
      <c r="BI310" s="36"/>
      <c r="BJ310" s="36"/>
      <c r="BL310" s="36"/>
      <c r="BM310" s="36"/>
      <c r="BN310" s="36"/>
      <c r="BO310" s="36"/>
    </row>
    <row r="311" spans="2:67">
      <c r="B311" s="36"/>
      <c r="D311" s="36"/>
      <c r="E311" s="36"/>
      <c r="G311" s="36"/>
      <c r="H311" s="36"/>
      <c r="I311" s="36"/>
      <c r="J311" s="36"/>
      <c r="K311" s="36"/>
      <c r="L311" s="36"/>
      <c r="M311" s="36"/>
      <c r="N311" s="36" t="e">
        <f>SUMIF(#REF!,K311,#REF!)</f>
        <v>#REF!</v>
      </c>
      <c r="O311" s="36">
        <f t="shared" si="87"/>
        <v>0</v>
      </c>
      <c r="P311" s="36">
        <f>COUNTIF($T$1:T311,T311)</f>
        <v>15</v>
      </c>
      <c r="Q311" s="36" t="str">
        <f t="shared" si="88"/>
        <v>15-KVSC-50</v>
      </c>
      <c r="R311" s="36" t="s">
        <v>19</v>
      </c>
      <c r="S311" s="36">
        <v>50</v>
      </c>
      <c r="T311" s="36" t="str">
        <f t="shared" si="92"/>
        <v>KVSC-50</v>
      </c>
      <c r="U311" s="36">
        <v>700</v>
      </c>
      <c r="V311" s="36" t="str">
        <f t="shared" si="86"/>
        <v>700,</v>
      </c>
      <c r="W311" s="36"/>
      <c r="X311" s="36"/>
      <c r="Y311" s="36"/>
      <c r="Z311" s="36" t="str">
        <f t="shared" si="91"/>
        <v>-</v>
      </c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36"/>
      <c r="AV311" s="36"/>
      <c r="AW311" s="36"/>
      <c r="AX311" s="36"/>
      <c r="AY311" s="36"/>
      <c r="AZ311" s="36"/>
      <c r="BA311" s="36"/>
      <c r="BB311" s="36"/>
      <c r="BC311" s="36"/>
      <c r="BD311" s="36"/>
      <c r="BE311" s="36"/>
      <c r="BF311" s="36"/>
      <c r="BG311" s="36"/>
      <c r="BH311" s="36"/>
      <c r="BI311" s="36"/>
      <c r="BJ311" s="36"/>
      <c r="BL311" s="36"/>
      <c r="BM311" s="36"/>
      <c r="BN311" s="36"/>
      <c r="BO311" s="36"/>
    </row>
    <row r="312" spans="2:67">
      <c r="B312" s="36"/>
      <c r="D312" s="36"/>
      <c r="E312" s="36"/>
      <c r="G312" s="36"/>
      <c r="H312" s="36"/>
      <c r="I312" s="36"/>
      <c r="J312" s="36"/>
      <c r="K312" s="36"/>
      <c r="L312" s="36"/>
      <c r="M312" s="36"/>
      <c r="N312" s="36" t="e">
        <f>SUMIF(#REF!,K312,#REF!)</f>
        <v>#REF!</v>
      </c>
      <c r="O312" s="36">
        <f t="shared" si="87"/>
        <v>0</v>
      </c>
      <c r="P312" s="36">
        <f>COUNTIF($T$1:T312,T312)</f>
        <v>16</v>
      </c>
      <c r="Q312" s="36" t="str">
        <f t="shared" si="88"/>
        <v>16-KVSC-50</v>
      </c>
      <c r="R312" s="36" t="s">
        <v>19</v>
      </c>
      <c r="S312" s="36">
        <v>50</v>
      </c>
      <c r="T312" s="36" t="str">
        <f t="shared" si="92"/>
        <v>KVSC-50</v>
      </c>
      <c r="U312" s="36">
        <v>800</v>
      </c>
      <c r="V312" s="36" t="str">
        <f t="shared" si="86"/>
        <v>800,</v>
      </c>
      <c r="W312" s="36"/>
      <c r="X312" s="36"/>
      <c r="Y312" s="36"/>
      <c r="Z312" s="36" t="str">
        <f t="shared" si="91"/>
        <v>-</v>
      </c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  <c r="AU312" s="36"/>
      <c r="AV312" s="36"/>
      <c r="AW312" s="36"/>
      <c r="AX312" s="36"/>
      <c r="AY312" s="36"/>
      <c r="AZ312" s="36"/>
      <c r="BA312" s="36"/>
      <c r="BB312" s="36"/>
      <c r="BC312" s="36"/>
      <c r="BD312" s="36"/>
      <c r="BE312" s="36"/>
      <c r="BF312" s="36"/>
      <c r="BG312" s="36"/>
      <c r="BH312" s="36"/>
      <c r="BI312" s="36"/>
      <c r="BJ312" s="36"/>
      <c r="BL312" s="36"/>
      <c r="BM312" s="36"/>
      <c r="BN312" s="36"/>
      <c r="BO312" s="36"/>
    </row>
    <row r="313" spans="2:67">
      <c r="B313" s="36"/>
      <c r="D313" s="36"/>
      <c r="E313" s="36"/>
      <c r="G313" s="36"/>
      <c r="H313" s="36"/>
      <c r="I313" s="36"/>
      <c r="J313" s="36"/>
      <c r="K313" s="36"/>
      <c r="L313" s="36"/>
      <c r="M313" s="36"/>
      <c r="N313" s="36" t="e">
        <f>SUMIF(#REF!,K313,#REF!)</f>
        <v>#REF!</v>
      </c>
      <c r="O313" s="36">
        <f t="shared" si="87"/>
        <v>0</v>
      </c>
      <c r="P313" s="36">
        <f>COUNTIF($T$1:T313,T313)</f>
        <v>17</v>
      </c>
      <c r="Q313" s="36" t="str">
        <f t="shared" si="88"/>
        <v>17-KVSC-50</v>
      </c>
      <c r="R313" s="36" t="s">
        <v>19</v>
      </c>
      <c r="S313" s="36">
        <v>50</v>
      </c>
      <c r="T313" s="36" t="str">
        <f t="shared" si="92"/>
        <v>KVSC-50</v>
      </c>
      <c r="U313" s="36">
        <v>1000</v>
      </c>
      <c r="V313" s="36" t="str">
        <f t="shared" si="86"/>
        <v>1000,</v>
      </c>
      <c r="W313" s="36"/>
      <c r="X313" s="36"/>
      <c r="Y313" s="36"/>
      <c r="Z313" s="36" t="str">
        <f t="shared" si="91"/>
        <v>-</v>
      </c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  <c r="AU313" s="36"/>
      <c r="AV313" s="36"/>
      <c r="AW313" s="36"/>
      <c r="AX313" s="36"/>
      <c r="AY313" s="36"/>
      <c r="AZ313" s="36"/>
      <c r="BA313" s="36"/>
      <c r="BB313" s="36"/>
      <c r="BC313" s="36"/>
      <c r="BD313" s="36"/>
      <c r="BE313" s="36"/>
      <c r="BF313" s="36"/>
      <c r="BG313" s="36"/>
      <c r="BH313" s="36"/>
      <c r="BI313" s="36"/>
      <c r="BJ313" s="36"/>
      <c r="BL313" s="36"/>
      <c r="BM313" s="36"/>
      <c r="BN313" s="36"/>
      <c r="BO313" s="36"/>
    </row>
    <row r="314" spans="2:67">
      <c r="B314" s="36"/>
      <c r="D314" s="36"/>
      <c r="E314" s="36"/>
      <c r="G314" s="36"/>
      <c r="H314" s="36"/>
      <c r="I314" s="36"/>
      <c r="J314" s="36"/>
      <c r="K314" s="36"/>
      <c r="L314" s="36"/>
      <c r="M314" s="36"/>
      <c r="N314" s="36" t="e">
        <f>SUMIF(#REF!,K314,#REF!)</f>
        <v>#REF!</v>
      </c>
      <c r="O314" s="36">
        <f t="shared" si="87"/>
        <v>0</v>
      </c>
      <c r="P314" s="36">
        <f>COUNTIF($T$1:T314,T314)</f>
        <v>18</v>
      </c>
      <c r="Q314" s="36" t="str">
        <f t="shared" si="88"/>
        <v>18-KVSC-50</v>
      </c>
      <c r="R314" s="36" t="s">
        <v>19</v>
      </c>
      <c r="S314" s="36">
        <v>50</v>
      </c>
      <c r="T314" s="36" t="str">
        <f t="shared" si="92"/>
        <v>KVSC-50</v>
      </c>
      <c r="U314" s="36">
        <v>1250</v>
      </c>
      <c r="V314" s="36" t="str">
        <f t="shared" si="86"/>
        <v>1250</v>
      </c>
      <c r="W314" s="36"/>
      <c r="X314" s="36"/>
      <c r="Y314" s="36"/>
      <c r="Z314" s="36" t="str">
        <f t="shared" si="91"/>
        <v>-</v>
      </c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/>
      <c r="AV314" s="36"/>
      <c r="AW314" s="36"/>
      <c r="AX314" s="36"/>
      <c r="AY314" s="36"/>
      <c r="AZ314" s="36"/>
      <c r="BA314" s="36"/>
      <c r="BB314" s="36"/>
      <c r="BC314" s="36"/>
      <c r="BD314" s="36"/>
      <c r="BE314" s="36"/>
      <c r="BF314" s="36"/>
      <c r="BG314" s="36"/>
      <c r="BH314" s="36"/>
      <c r="BI314" s="36"/>
      <c r="BJ314" s="36"/>
      <c r="BL314" s="36"/>
      <c r="BM314" s="36"/>
      <c r="BN314" s="36"/>
      <c r="BO314" s="36"/>
    </row>
    <row r="315" spans="2:67">
      <c r="B315" s="36"/>
      <c r="D315" s="36"/>
      <c r="E315" s="36"/>
      <c r="G315" s="36"/>
      <c r="H315" s="36"/>
      <c r="I315" s="36"/>
      <c r="J315" s="36"/>
      <c r="K315" s="36"/>
      <c r="L315" s="36"/>
      <c r="M315" s="36"/>
      <c r="N315" s="36" t="e">
        <f>SUMIF(#REF!,K315,#REF!)</f>
        <v>#REF!</v>
      </c>
      <c r="O315" s="36">
        <f t="shared" si="87"/>
        <v>0</v>
      </c>
      <c r="P315" s="36">
        <f>COUNTIF($T$1:T315,T315)</f>
        <v>1</v>
      </c>
      <c r="Q315" s="36" t="str">
        <f t="shared" si="88"/>
        <v>1-KVSC-63</v>
      </c>
      <c r="R315" s="36" t="s">
        <v>19</v>
      </c>
      <c r="S315" s="36">
        <v>63</v>
      </c>
      <c r="T315" s="36" t="str">
        <f>CONCATENATE(R315,IF(S315=0,"","-"),S315)</f>
        <v>KVSC-63</v>
      </c>
      <c r="U315" s="36">
        <v>25</v>
      </c>
      <c r="V315" s="36" t="str">
        <f t="shared" si="86"/>
        <v>25,</v>
      </c>
      <c r="W315" s="36"/>
      <c r="X315" s="36"/>
      <c r="Y315" s="36"/>
      <c r="Z315" s="36" t="str">
        <f t="shared" si="91"/>
        <v>-</v>
      </c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  <c r="AU315" s="36"/>
      <c r="AV315" s="36"/>
      <c r="AW315" s="36"/>
      <c r="AX315" s="36"/>
      <c r="AY315" s="36"/>
      <c r="AZ315" s="36"/>
      <c r="BA315" s="36"/>
      <c r="BB315" s="36"/>
      <c r="BC315" s="36"/>
      <c r="BD315" s="36"/>
      <c r="BE315" s="36"/>
      <c r="BF315" s="36"/>
      <c r="BG315" s="36"/>
      <c r="BH315" s="36"/>
      <c r="BI315" s="36"/>
      <c r="BJ315" s="36"/>
      <c r="BL315" s="36"/>
      <c r="BM315" s="36"/>
      <c r="BN315" s="36"/>
      <c r="BO315" s="36"/>
    </row>
    <row r="316" spans="2:67">
      <c r="B316" s="36"/>
      <c r="D316" s="36"/>
      <c r="E316" s="36"/>
      <c r="G316" s="36"/>
      <c r="H316" s="36"/>
      <c r="I316" s="36"/>
      <c r="J316" s="36"/>
      <c r="K316" s="36"/>
      <c r="L316" s="36"/>
      <c r="M316" s="36"/>
      <c r="N316" s="36" t="e">
        <f>SUMIF(#REF!,K316,#REF!)</f>
        <v>#REF!</v>
      </c>
      <c r="O316" s="36">
        <f t="shared" si="87"/>
        <v>0</v>
      </c>
      <c r="P316" s="36">
        <f>COUNTIF($T$1:T316,T316)</f>
        <v>2</v>
      </c>
      <c r="Q316" s="36" t="str">
        <f t="shared" si="88"/>
        <v>2-KVSC-63</v>
      </c>
      <c r="R316" s="36" t="s">
        <v>19</v>
      </c>
      <c r="S316" s="36">
        <v>63</v>
      </c>
      <c r="T316" s="36" t="str">
        <f>CONCATENATE(R316,IF(S316=0,"","-"),S316)</f>
        <v>KVSC-63</v>
      </c>
      <c r="U316" s="36">
        <v>40</v>
      </c>
      <c r="V316" s="36" t="str">
        <f t="shared" si="86"/>
        <v>40,</v>
      </c>
      <c r="W316" s="36"/>
      <c r="X316" s="36"/>
      <c r="Y316" s="36"/>
      <c r="Z316" s="36" t="str">
        <f t="shared" si="91"/>
        <v>-</v>
      </c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36"/>
      <c r="AW316" s="36"/>
      <c r="AX316" s="36"/>
      <c r="AY316" s="36"/>
      <c r="AZ316" s="36"/>
      <c r="BA316" s="36"/>
      <c r="BB316" s="36"/>
      <c r="BC316" s="36"/>
      <c r="BD316" s="36"/>
      <c r="BE316" s="36"/>
      <c r="BF316" s="36"/>
      <c r="BG316" s="36"/>
      <c r="BH316" s="36"/>
      <c r="BI316" s="36"/>
      <c r="BJ316" s="36"/>
      <c r="BL316" s="36"/>
      <c r="BM316" s="36"/>
      <c r="BN316" s="36"/>
      <c r="BO316" s="36"/>
    </row>
    <row r="317" spans="2:67">
      <c r="B317" s="36"/>
      <c r="D317" s="36"/>
      <c r="E317" s="36"/>
      <c r="G317" s="36"/>
      <c r="H317" s="36"/>
      <c r="I317" s="36"/>
      <c r="J317" s="36"/>
      <c r="K317" s="36"/>
      <c r="L317" s="36"/>
      <c r="M317" s="36"/>
      <c r="N317" s="36" t="e">
        <f>SUMIF(#REF!,K317,#REF!)</f>
        <v>#REF!</v>
      </c>
      <c r="O317" s="36">
        <f t="shared" si="87"/>
        <v>0</v>
      </c>
      <c r="P317" s="36">
        <f>COUNTIF($T$1:T317,T317)</f>
        <v>3</v>
      </c>
      <c r="Q317" s="36" t="str">
        <f t="shared" si="88"/>
        <v>3-KVSC-63</v>
      </c>
      <c r="R317" s="36" t="s">
        <v>19</v>
      </c>
      <c r="S317" s="36">
        <v>63</v>
      </c>
      <c r="T317" s="36" t="str">
        <f t="shared" ref="T317:T332" si="93">CONCATENATE(R317,IF(S317=0,"","-"),S317)</f>
        <v>KVSC-63</v>
      </c>
      <c r="U317" s="36">
        <v>50</v>
      </c>
      <c r="V317" s="36" t="str">
        <f t="shared" si="86"/>
        <v>50,</v>
      </c>
      <c r="W317" s="36"/>
      <c r="X317" s="36"/>
      <c r="Y317" s="36"/>
      <c r="Z317" s="36" t="str">
        <f t="shared" si="91"/>
        <v>-</v>
      </c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36"/>
      <c r="AV317" s="36"/>
      <c r="AW317" s="36"/>
      <c r="AX317" s="36"/>
      <c r="AY317" s="36"/>
      <c r="AZ317" s="36"/>
      <c r="BA317" s="36"/>
      <c r="BB317" s="36"/>
      <c r="BC317" s="36"/>
      <c r="BD317" s="36"/>
      <c r="BE317" s="36"/>
      <c r="BF317" s="36"/>
      <c r="BG317" s="36"/>
      <c r="BH317" s="36"/>
      <c r="BI317" s="36"/>
      <c r="BJ317" s="36"/>
      <c r="BL317" s="36"/>
      <c r="BM317" s="36"/>
      <c r="BN317" s="36"/>
      <c r="BO317" s="36"/>
    </row>
    <row r="318" spans="2:67">
      <c r="B318" s="36"/>
      <c r="D318" s="36"/>
      <c r="E318" s="36"/>
      <c r="G318" s="36"/>
      <c r="H318" s="36"/>
      <c r="I318" s="36"/>
      <c r="J318" s="36"/>
      <c r="K318" s="36"/>
      <c r="L318" s="36"/>
      <c r="M318" s="36"/>
      <c r="N318" s="36" t="e">
        <f>SUMIF(#REF!,K318,#REF!)</f>
        <v>#REF!</v>
      </c>
      <c r="O318" s="36">
        <f t="shared" si="87"/>
        <v>0</v>
      </c>
      <c r="P318" s="36">
        <f>COUNTIF($T$1:T318,T318)</f>
        <v>4</v>
      </c>
      <c r="Q318" s="36" t="str">
        <f t="shared" si="88"/>
        <v>4-KVSC-63</v>
      </c>
      <c r="R318" s="36" t="s">
        <v>19</v>
      </c>
      <c r="S318" s="36">
        <v>63</v>
      </c>
      <c r="T318" s="36" t="str">
        <f t="shared" si="93"/>
        <v>KVSC-63</v>
      </c>
      <c r="U318" s="36">
        <v>80</v>
      </c>
      <c r="V318" s="36" t="str">
        <f t="shared" si="86"/>
        <v>80,</v>
      </c>
      <c r="W318" s="36"/>
      <c r="X318" s="36"/>
      <c r="Y318" s="36"/>
      <c r="Z318" s="36" t="str">
        <f t="shared" si="91"/>
        <v>-</v>
      </c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36"/>
      <c r="AV318" s="36"/>
      <c r="AW318" s="36"/>
      <c r="AX318" s="36"/>
      <c r="AY318" s="36"/>
      <c r="AZ318" s="36"/>
      <c r="BA318" s="36"/>
      <c r="BB318" s="36"/>
      <c r="BC318" s="36"/>
      <c r="BD318" s="36"/>
      <c r="BE318" s="36"/>
      <c r="BF318" s="36"/>
      <c r="BG318" s="36"/>
      <c r="BH318" s="36"/>
      <c r="BI318" s="36"/>
      <c r="BJ318" s="36"/>
      <c r="BL318" s="36"/>
      <c r="BM318" s="36"/>
      <c r="BN318" s="36"/>
      <c r="BO318" s="36"/>
    </row>
    <row r="319" spans="2:67">
      <c r="B319" s="36"/>
      <c r="D319" s="36"/>
      <c r="E319" s="36"/>
      <c r="G319" s="36"/>
      <c r="H319" s="36"/>
      <c r="I319" s="36"/>
      <c r="J319" s="36"/>
      <c r="K319" s="36"/>
      <c r="L319" s="36"/>
      <c r="M319" s="36"/>
      <c r="N319" s="36" t="e">
        <f>SUMIF(#REF!,K319,#REF!)</f>
        <v>#REF!</v>
      </c>
      <c r="O319" s="36">
        <f t="shared" si="87"/>
        <v>0</v>
      </c>
      <c r="P319" s="36">
        <f>COUNTIF($T$1:T319,T319)</f>
        <v>5</v>
      </c>
      <c r="Q319" s="36" t="str">
        <f t="shared" si="88"/>
        <v>5-KVSC-63</v>
      </c>
      <c r="R319" s="36" t="s">
        <v>19</v>
      </c>
      <c r="S319" s="36">
        <v>63</v>
      </c>
      <c r="T319" s="36" t="str">
        <f t="shared" si="93"/>
        <v>KVSC-63</v>
      </c>
      <c r="U319" s="36">
        <v>100</v>
      </c>
      <c r="V319" s="36" t="str">
        <f t="shared" si="86"/>
        <v>100,</v>
      </c>
      <c r="W319" s="36"/>
      <c r="X319" s="36"/>
      <c r="Y319" s="36"/>
      <c r="Z319" s="36" t="str">
        <f t="shared" si="91"/>
        <v>-</v>
      </c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6"/>
      <c r="AV319" s="36"/>
      <c r="AW319" s="36"/>
      <c r="AX319" s="36"/>
      <c r="AY319" s="36"/>
      <c r="AZ319" s="36"/>
      <c r="BA319" s="36"/>
      <c r="BB319" s="36"/>
      <c r="BC319" s="36"/>
      <c r="BD319" s="36"/>
      <c r="BE319" s="36"/>
      <c r="BF319" s="36"/>
      <c r="BG319" s="36"/>
      <c r="BH319" s="36"/>
      <c r="BI319" s="36"/>
      <c r="BJ319" s="36"/>
      <c r="BL319" s="36"/>
      <c r="BM319" s="36"/>
      <c r="BN319" s="36"/>
      <c r="BO319" s="36"/>
    </row>
    <row r="320" spans="2:67">
      <c r="B320" s="36"/>
      <c r="D320" s="36"/>
      <c r="E320" s="36"/>
      <c r="G320" s="36"/>
      <c r="H320" s="36"/>
      <c r="I320" s="36"/>
      <c r="J320" s="36"/>
      <c r="K320" s="36"/>
      <c r="L320" s="36"/>
      <c r="M320" s="36"/>
      <c r="N320" s="36" t="e">
        <f>SUMIF(#REF!,K320,#REF!)</f>
        <v>#REF!</v>
      </c>
      <c r="O320" s="36">
        <f t="shared" si="87"/>
        <v>0</v>
      </c>
      <c r="P320" s="36">
        <f>COUNTIF($T$1:T320,T320)</f>
        <v>6</v>
      </c>
      <c r="Q320" s="36" t="str">
        <f t="shared" si="88"/>
        <v>6-KVSC-63</v>
      </c>
      <c r="R320" s="36" t="s">
        <v>19</v>
      </c>
      <c r="S320" s="36">
        <v>63</v>
      </c>
      <c r="T320" s="36" t="str">
        <f t="shared" si="93"/>
        <v>KVSC-63</v>
      </c>
      <c r="U320" s="36">
        <v>120</v>
      </c>
      <c r="V320" s="36" t="str">
        <f t="shared" si="86"/>
        <v>120,</v>
      </c>
      <c r="W320" s="36"/>
      <c r="X320" s="36"/>
      <c r="Y320" s="36"/>
      <c r="Z320" s="36" t="str">
        <f t="shared" si="91"/>
        <v>-</v>
      </c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  <c r="AU320" s="36"/>
      <c r="AV320" s="36"/>
      <c r="AW320" s="36"/>
      <c r="AX320" s="36"/>
      <c r="AY320" s="36"/>
      <c r="AZ320" s="36"/>
      <c r="BA320" s="36"/>
      <c r="BB320" s="36"/>
      <c r="BC320" s="36"/>
      <c r="BD320" s="36"/>
      <c r="BE320" s="36"/>
      <c r="BF320" s="36"/>
      <c r="BG320" s="36"/>
      <c r="BH320" s="36"/>
      <c r="BI320" s="36"/>
      <c r="BJ320" s="36"/>
      <c r="BL320" s="36"/>
      <c r="BM320" s="36"/>
      <c r="BN320" s="36"/>
      <c r="BO320" s="36"/>
    </row>
    <row r="321" spans="2:67">
      <c r="B321" s="36"/>
      <c r="D321" s="36"/>
      <c r="E321" s="36"/>
      <c r="G321" s="36"/>
      <c r="H321" s="36"/>
      <c r="I321" s="36"/>
      <c r="J321" s="36"/>
      <c r="K321" s="36"/>
      <c r="L321" s="36"/>
      <c r="M321" s="36"/>
      <c r="N321" s="36" t="e">
        <f>SUMIF(#REF!,K321,#REF!)</f>
        <v>#REF!</v>
      </c>
      <c r="O321" s="36">
        <f t="shared" si="87"/>
        <v>0</v>
      </c>
      <c r="P321" s="36">
        <f>COUNTIF($T$1:T321,T321)</f>
        <v>7</v>
      </c>
      <c r="Q321" s="36" t="str">
        <f t="shared" si="88"/>
        <v>7-KVSC-63</v>
      </c>
      <c r="R321" s="36" t="s">
        <v>19</v>
      </c>
      <c r="S321" s="36">
        <v>63</v>
      </c>
      <c r="T321" s="36" t="str">
        <f t="shared" si="93"/>
        <v>KVSC-63</v>
      </c>
      <c r="U321" s="36">
        <v>160</v>
      </c>
      <c r="V321" s="36" t="str">
        <f t="shared" si="86"/>
        <v>160,</v>
      </c>
      <c r="W321" s="36"/>
      <c r="X321" s="36"/>
      <c r="Y321" s="36"/>
      <c r="Z321" s="36" t="str">
        <f t="shared" si="91"/>
        <v>-</v>
      </c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  <c r="AU321" s="36"/>
      <c r="AV321" s="36"/>
      <c r="AW321" s="36"/>
      <c r="AX321" s="36"/>
      <c r="AY321" s="36"/>
      <c r="AZ321" s="36"/>
      <c r="BA321" s="36"/>
      <c r="BB321" s="36"/>
      <c r="BC321" s="36"/>
      <c r="BD321" s="36"/>
      <c r="BE321" s="36"/>
      <c r="BF321" s="36"/>
      <c r="BG321" s="36"/>
      <c r="BH321" s="36"/>
      <c r="BI321" s="36"/>
      <c r="BJ321" s="36"/>
      <c r="BL321" s="36"/>
      <c r="BM321" s="36"/>
      <c r="BN321" s="36"/>
      <c r="BO321" s="36"/>
    </row>
    <row r="322" spans="2:67">
      <c r="B322" s="36"/>
      <c r="D322" s="36"/>
      <c r="E322" s="36"/>
      <c r="G322" s="36"/>
      <c r="H322" s="36"/>
      <c r="I322" s="36"/>
      <c r="J322" s="36"/>
      <c r="K322" s="36"/>
      <c r="L322" s="36"/>
      <c r="M322" s="36"/>
      <c r="N322" s="36" t="e">
        <f>SUMIF(#REF!,K322,#REF!)</f>
        <v>#REF!</v>
      </c>
      <c r="O322" s="36">
        <f t="shared" si="87"/>
        <v>0</v>
      </c>
      <c r="P322" s="36">
        <f>COUNTIF($T$1:T322,T322)</f>
        <v>8</v>
      </c>
      <c r="Q322" s="36" t="str">
        <f t="shared" si="88"/>
        <v>8-KVSC-63</v>
      </c>
      <c r="R322" s="36" t="s">
        <v>19</v>
      </c>
      <c r="S322" s="36">
        <v>63</v>
      </c>
      <c r="T322" s="36" t="str">
        <f t="shared" si="93"/>
        <v>KVSC-63</v>
      </c>
      <c r="U322" s="36">
        <v>200</v>
      </c>
      <c r="V322" s="36" t="str">
        <f t="shared" ref="V322:V385" si="94">CONCATENATE(U322,IF(P322=COUNTIF(T:T,T322),"",","))</f>
        <v>200,</v>
      </c>
      <c r="W322" s="36"/>
      <c r="X322" s="36"/>
      <c r="Y322" s="36"/>
      <c r="Z322" s="36" t="str">
        <f t="shared" si="91"/>
        <v>-</v>
      </c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36"/>
      <c r="AV322" s="36"/>
      <c r="AW322" s="36"/>
      <c r="AX322" s="36"/>
      <c r="AY322" s="36"/>
      <c r="AZ322" s="36"/>
      <c r="BA322" s="36"/>
      <c r="BB322" s="36"/>
      <c r="BC322" s="36"/>
      <c r="BD322" s="36"/>
      <c r="BE322" s="36"/>
      <c r="BF322" s="36"/>
      <c r="BG322" s="36"/>
      <c r="BH322" s="36"/>
      <c r="BI322" s="36"/>
      <c r="BJ322" s="36"/>
      <c r="BL322" s="36"/>
      <c r="BM322" s="36"/>
      <c r="BN322" s="36"/>
      <c r="BO322" s="36"/>
    </row>
    <row r="323" spans="2:67">
      <c r="B323" s="36"/>
      <c r="D323" s="36"/>
      <c r="E323" s="36"/>
      <c r="G323" s="36"/>
      <c r="H323" s="36"/>
      <c r="I323" s="36"/>
      <c r="J323" s="36"/>
      <c r="K323" s="36"/>
      <c r="L323" s="36"/>
      <c r="M323" s="36"/>
      <c r="N323" s="36" t="e">
        <f>SUMIF(#REF!,K323,#REF!)</f>
        <v>#REF!</v>
      </c>
      <c r="O323" s="36">
        <f t="shared" ref="O323:O386" si="95">COUNTIF(Z:Z,K323)</f>
        <v>0</v>
      </c>
      <c r="P323" s="36">
        <f>COUNTIF($T$1:T323,T323)</f>
        <v>9</v>
      </c>
      <c r="Q323" s="36" t="str">
        <f t="shared" ref="Q323:Q386" si="96">CONCATENATE(P323,"-",T323)</f>
        <v>9-KVSC-63</v>
      </c>
      <c r="R323" s="36" t="s">
        <v>19</v>
      </c>
      <c r="S323" s="36">
        <v>63</v>
      </c>
      <c r="T323" s="36" t="str">
        <f t="shared" si="93"/>
        <v>KVSC-63</v>
      </c>
      <c r="U323" s="36">
        <v>250</v>
      </c>
      <c r="V323" s="36" t="str">
        <f t="shared" si="94"/>
        <v>250,</v>
      </c>
      <c r="W323" s="36"/>
      <c r="X323" s="36"/>
      <c r="Y323" s="36"/>
      <c r="Z323" s="36" t="str">
        <f t="shared" si="91"/>
        <v>-</v>
      </c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  <c r="AU323" s="36"/>
      <c r="AV323" s="36"/>
      <c r="AW323" s="36"/>
      <c r="AX323" s="36"/>
      <c r="AY323" s="36"/>
      <c r="AZ323" s="36"/>
      <c r="BA323" s="36"/>
      <c r="BB323" s="36"/>
      <c r="BC323" s="36"/>
      <c r="BD323" s="36"/>
      <c r="BE323" s="36"/>
      <c r="BF323" s="36"/>
      <c r="BG323" s="36"/>
      <c r="BH323" s="36"/>
      <c r="BI323" s="36"/>
      <c r="BJ323" s="36"/>
      <c r="BL323" s="36"/>
      <c r="BM323" s="36"/>
      <c r="BN323" s="36"/>
      <c r="BO323" s="36"/>
    </row>
    <row r="324" spans="2:67">
      <c r="B324" s="36"/>
      <c r="D324" s="36"/>
      <c r="E324" s="36"/>
      <c r="G324" s="36"/>
      <c r="H324" s="36"/>
      <c r="I324" s="36"/>
      <c r="J324" s="36"/>
      <c r="K324" s="36"/>
      <c r="L324" s="36"/>
      <c r="M324" s="36"/>
      <c r="N324" s="36" t="e">
        <f>SUMIF(#REF!,K324,#REF!)</f>
        <v>#REF!</v>
      </c>
      <c r="O324" s="36">
        <f t="shared" si="95"/>
        <v>0</v>
      </c>
      <c r="P324" s="36">
        <f>COUNTIF($T$1:T324,T324)</f>
        <v>10</v>
      </c>
      <c r="Q324" s="36" t="str">
        <f t="shared" si="96"/>
        <v>10-KVSC-63</v>
      </c>
      <c r="R324" s="36" t="s">
        <v>19</v>
      </c>
      <c r="S324" s="36">
        <v>63</v>
      </c>
      <c r="T324" s="36" t="str">
        <f t="shared" si="93"/>
        <v>KVSC-63</v>
      </c>
      <c r="U324" s="36">
        <v>300</v>
      </c>
      <c r="V324" s="36" t="str">
        <f t="shared" si="94"/>
        <v>300,</v>
      </c>
      <c r="W324" s="36"/>
      <c r="X324" s="36"/>
      <c r="Y324" s="36"/>
      <c r="Z324" s="36" t="str">
        <f t="shared" si="91"/>
        <v>-</v>
      </c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36"/>
      <c r="AV324" s="36"/>
      <c r="AW324" s="36"/>
      <c r="AX324" s="36"/>
      <c r="AY324" s="36"/>
      <c r="AZ324" s="36"/>
      <c r="BA324" s="36"/>
      <c r="BB324" s="36"/>
      <c r="BC324" s="36"/>
      <c r="BD324" s="36"/>
      <c r="BE324" s="36"/>
      <c r="BF324" s="36"/>
      <c r="BG324" s="36"/>
      <c r="BH324" s="36"/>
      <c r="BI324" s="36"/>
      <c r="BJ324" s="36"/>
      <c r="BL324" s="36"/>
      <c r="BM324" s="36"/>
      <c r="BN324" s="36"/>
      <c r="BO324" s="36"/>
    </row>
    <row r="325" spans="2:67">
      <c r="B325" s="36"/>
      <c r="D325" s="36"/>
      <c r="E325" s="36"/>
      <c r="G325" s="36"/>
      <c r="H325" s="36"/>
      <c r="I325" s="36"/>
      <c r="J325" s="36"/>
      <c r="K325" s="36"/>
      <c r="L325" s="36"/>
      <c r="M325" s="36"/>
      <c r="N325" s="36" t="e">
        <f>SUMIF(#REF!,K325,#REF!)</f>
        <v>#REF!</v>
      </c>
      <c r="O325" s="36">
        <f t="shared" si="95"/>
        <v>0</v>
      </c>
      <c r="P325" s="36">
        <f>COUNTIF($T$1:T325,T325)</f>
        <v>11</v>
      </c>
      <c r="Q325" s="36" t="str">
        <f t="shared" si="96"/>
        <v>11-KVSC-63</v>
      </c>
      <c r="R325" s="36" t="s">
        <v>19</v>
      </c>
      <c r="S325" s="36">
        <v>63</v>
      </c>
      <c r="T325" s="36" t="str">
        <f t="shared" si="93"/>
        <v>KVSC-63</v>
      </c>
      <c r="U325" s="36">
        <v>320</v>
      </c>
      <c r="V325" s="36" t="str">
        <f t="shared" si="94"/>
        <v>320,</v>
      </c>
      <c r="W325" s="36"/>
      <c r="X325" s="36"/>
      <c r="Y325" s="36"/>
      <c r="Z325" s="36" t="str">
        <f t="shared" si="91"/>
        <v>-</v>
      </c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36"/>
      <c r="AV325" s="36"/>
      <c r="AW325" s="36"/>
      <c r="AX325" s="36"/>
      <c r="AY325" s="36"/>
      <c r="AZ325" s="36"/>
      <c r="BA325" s="36"/>
      <c r="BB325" s="36"/>
      <c r="BC325" s="36"/>
      <c r="BD325" s="36"/>
      <c r="BE325" s="36"/>
      <c r="BF325" s="36"/>
      <c r="BG325" s="36"/>
      <c r="BH325" s="36"/>
      <c r="BI325" s="36"/>
      <c r="BJ325" s="36"/>
      <c r="BL325" s="36"/>
      <c r="BM325" s="36"/>
      <c r="BN325" s="36"/>
      <c r="BO325" s="36"/>
    </row>
    <row r="326" spans="2:67">
      <c r="B326" s="36"/>
      <c r="D326" s="36"/>
      <c r="E326" s="36"/>
      <c r="G326" s="36"/>
      <c r="H326" s="36"/>
      <c r="I326" s="36"/>
      <c r="J326" s="36"/>
      <c r="K326" s="36"/>
      <c r="L326" s="36"/>
      <c r="M326" s="36"/>
      <c r="N326" s="36" t="e">
        <f>SUMIF(#REF!,K326,#REF!)</f>
        <v>#REF!</v>
      </c>
      <c r="O326" s="36">
        <f t="shared" si="95"/>
        <v>0</v>
      </c>
      <c r="P326" s="36">
        <f>COUNTIF($T$1:T326,T326)</f>
        <v>12</v>
      </c>
      <c r="Q326" s="36" t="str">
        <f t="shared" si="96"/>
        <v>12-KVSC-63</v>
      </c>
      <c r="R326" s="36" t="s">
        <v>19</v>
      </c>
      <c r="S326" s="36">
        <v>63</v>
      </c>
      <c r="T326" s="36" t="str">
        <f t="shared" si="93"/>
        <v>KVSC-63</v>
      </c>
      <c r="U326" s="36">
        <v>400</v>
      </c>
      <c r="V326" s="36" t="str">
        <f t="shared" si="94"/>
        <v>400,</v>
      </c>
      <c r="W326" s="36"/>
      <c r="X326" s="36"/>
      <c r="Y326" s="36"/>
      <c r="Z326" s="36" t="str">
        <f t="shared" si="91"/>
        <v>-</v>
      </c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  <c r="AU326" s="36"/>
      <c r="AV326" s="36"/>
      <c r="AW326" s="36"/>
      <c r="AX326" s="36"/>
      <c r="AY326" s="36"/>
      <c r="AZ326" s="36"/>
      <c r="BA326" s="36"/>
      <c r="BB326" s="36"/>
      <c r="BC326" s="36"/>
      <c r="BD326" s="36"/>
      <c r="BE326" s="36"/>
      <c r="BF326" s="36"/>
      <c r="BG326" s="36"/>
      <c r="BH326" s="36"/>
      <c r="BI326" s="36"/>
      <c r="BJ326" s="36"/>
      <c r="BL326" s="36"/>
      <c r="BM326" s="36"/>
      <c r="BN326" s="36"/>
      <c r="BO326" s="36"/>
    </row>
    <row r="327" spans="2:67">
      <c r="B327" s="36"/>
      <c r="D327" s="36"/>
      <c r="E327" s="36"/>
      <c r="G327" s="36"/>
      <c r="H327" s="36"/>
      <c r="I327" s="36"/>
      <c r="J327" s="36"/>
      <c r="K327" s="36"/>
      <c r="L327" s="36"/>
      <c r="M327" s="36"/>
      <c r="N327" s="36" t="e">
        <f>SUMIF(#REF!,K327,#REF!)</f>
        <v>#REF!</v>
      </c>
      <c r="O327" s="36">
        <f t="shared" si="95"/>
        <v>0</v>
      </c>
      <c r="P327" s="36">
        <f>COUNTIF($T$1:T327,T327)</f>
        <v>13</v>
      </c>
      <c r="Q327" s="36" t="str">
        <f t="shared" si="96"/>
        <v>13-KVSC-63</v>
      </c>
      <c r="R327" s="36" t="s">
        <v>19</v>
      </c>
      <c r="S327" s="36">
        <v>63</v>
      </c>
      <c r="T327" s="36" t="str">
        <f t="shared" si="93"/>
        <v>KVSC-63</v>
      </c>
      <c r="U327" s="36">
        <v>500</v>
      </c>
      <c r="V327" s="36" t="str">
        <f t="shared" si="94"/>
        <v>500,</v>
      </c>
      <c r="W327" s="36"/>
      <c r="X327" s="36"/>
      <c r="Y327" s="36"/>
      <c r="Z327" s="36" t="str">
        <f t="shared" si="91"/>
        <v>-</v>
      </c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  <c r="AU327" s="36"/>
      <c r="AV327" s="36"/>
      <c r="AW327" s="36"/>
      <c r="AX327" s="36"/>
      <c r="AY327" s="36"/>
      <c r="AZ327" s="36"/>
      <c r="BA327" s="36"/>
      <c r="BB327" s="36"/>
      <c r="BC327" s="36"/>
      <c r="BD327" s="36"/>
      <c r="BE327" s="36"/>
      <c r="BF327" s="36"/>
      <c r="BG327" s="36"/>
      <c r="BH327" s="36"/>
      <c r="BI327" s="36"/>
      <c r="BJ327" s="36"/>
      <c r="BL327" s="36"/>
      <c r="BM327" s="36"/>
      <c r="BN327" s="36"/>
      <c r="BO327" s="36"/>
    </row>
    <row r="328" spans="2:67">
      <c r="B328" s="36"/>
      <c r="D328" s="36"/>
      <c r="E328" s="36"/>
      <c r="G328" s="36"/>
      <c r="H328" s="36"/>
      <c r="I328" s="36"/>
      <c r="J328" s="36"/>
      <c r="K328" s="36"/>
      <c r="L328" s="36"/>
      <c r="M328" s="36"/>
      <c r="N328" s="36" t="e">
        <f>SUMIF(#REF!,K328,#REF!)</f>
        <v>#REF!</v>
      </c>
      <c r="O328" s="36">
        <f t="shared" si="95"/>
        <v>0</v>
      </c>
      <c r="P328" s="36">
        <f>COUNTIF($T$1:T328,T328)</f>
        <v>14</v>
      </c>
      <c r="Q328" s="36" t="str">
        <f t="shared" si="96"/>
        <v>14-KVSC-63</v>
      </c>
      <c r="R328" s="36" t="s">
        <v>19</v>
      </c>
      <c r="S328" s="36">
        <v>63</v>
      </c>
      <c r="T328" s="36" t="str">
        <f t="shared" si="93"/>
        <v>KVSC-63</v>
      </c>
      <c r="U328" s="36">
        <v>600</v>
      </c>
      <c r="V328" s="36" t="str">
        <f t="shared" si="94"/>
        <v>600,</v>
      </c>
      <c r="W328" s="36"/>
      <c r="X328" s="36"/>
      <c r="Y328" s="36"/>
      <c r="Z328" s="36" t="str">
        <f t="shared" si="91"/>
        <v>-</v>
      </c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  <c r="AU328" s="36"/>
      <c r="AV328" s="36"/>
      <c r="AW328" s="36"/>
      <c r="AX328" s="36"/>
      <c r="AY328" s="36"/>
      <c r="AZ328" s="36"/>
      <c r="BA328" s="36"/>
      <c r="BB328" s="36"/>
      <c r="BC328" s="36"/>
      <c r="BD328" s="36"/>
      <c r="BE328" s="36"/>
      <c r="BF328" s="36"/>
      <c r="BG328" s="36"/>
      <c r="BH328" s="36"/>
      <c r="BI328" s="36"/>
      <c r="BJ328" s="36"/>
      <c r="BL328" s="36"/>
      <c r="BM328" s="36"/>
      <c r="BN328" s="36"/>
      <c r="BO328" s="36"/>
    </row>
    <row r="329" spans="2:67">
      <c r="B329" s="36"/>
      <c r="D329" s="36"/>
      <c r="E329" s="36"/>
      <c r="G329" s="36"/>
      <c r="H329" s="36"/>
      <c r="I329" s="36"/>
      <c r="J329" s="36"/>
      <c r="K329" s="36"/>
      <c r="L329" s="36"/>
      <c r="M329" s="36"/>
      <c r="N329" s="36" t="e">
        <f>SUMIF(#REF!,K329,#REF!)</f>
        <v>#REF!</v>
      </c>
      <c r="O329" s="36">
        <f t="shared" si="95"/>
        <v>0</v>
      </c>
      <c r="P329" s="36">
        <f>COUNTIF($T$1:T329,T329)</f>
        <v>15</v>
      </c>
      <c r="Q329" s="36" t="str">
        <f t="shared" si="96"/>
        <v>15-KVSC-63</v>
      </c>
      <c r="R329" s="36" t="s">
        <v>19</v>
      </c>
      <c r="S329" s="36">
        <v>63</v>
      </c>
      <c r="T329" s="36" t="str">
        <f t="shared" si="93"/>
        <v>KVSC-63</v>
      </c>
      <c r="U329" s="36">
        <v>700</v>
      </c>
      <c r="V329" s="36" t="str">
        <f t="shared" si="94"/>
        <v>700,</v>
      </c>
      <c r="W329" s="36"/>
      <c r="X329" s="36"/>
      <c r="Y329" s="36"/>
      <c r="Z329" s="36" t="str">
        <f t="shared" si="91"/>
        <v>-</v>
      </c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  <c r="AU329" s="36"/>
      <c r="AV329" s="36"/>
      <c r="AW329" s="36"/>
      <c r="AX329" s="36"/>
      <c r="AY329" s="36"/>
      <c r="AZ329" s="36"/>
      <c r="BA329" s="36"/>
      <c r="BB329" s="36"/>
      <c r="BC329" s="36"/>
      <c r="BD329" s="36"/>
      <c r="BE329" s="36"/>
      <c r="BF329" s="36"/>
      <c r="BG329" s="36"/>
      <c r="BH329" s="36"/>
      <c r="BI329" s="36"/>
      <c r="BJ329" s="36"/>
      <c r="BL329" s="36"/>
      <c r="BM329" s="36"/>
      <c r="BN329" s="36"/>
      <c r="BO329" s="36"/>
    </row>
    <row r="330" spans="2:67">
      <c r="B330" s="36"/>
      <c r="D330" s="36"/>
      <c r="E330" s="36"/>
      <c r="G330" s="36"/>
      <c r="H330" s="36"/>
      <c r="I330" s="36"/>
      <c r="J330" s="36"/>
      <c r="K330" s="36"/>
      <c r="L330" s="36"/>
      <c r="M330" s="36"/>
      <c r="N330" s="36" t="e">
        <f>SUMIF(#REF!,K330,#REF!)</f>
        <v>#REF!</v>
      </c>
      <c r="O330" s="36">
        <f t="shared" si="95"/>
        <v>0</v>
      </c>
      <c r="P330" s="36">
        <f>COUNTIF($T$1:T330,T330)</f>
        <v>16</v>
      </c>
      <c r="Q330" s="36" t="str">
        <f t="shared" si="96"/>
        <v>16-KVSC-63</v>
      </c>
      <c r="R330" s="36" t="s">
        <v>19</v>
      </c>
      <c r="S330" s="36">
        <v>63</v>
      </c>
      <c r="T330" s="36" t="str">
        <f t="shared" si="93"/>
        <v>KVSC-63</v>
      </c>
      <c r="U330" s="36">
        <v>800</v>
      </c>
      <c r="V330" s="36" t="str">
        <f t="shared" si="94"/>
        <v>800,</v>
      </c>
      <c r="W330" s="36"/>
      <c r="X330" s="36"/>
      <c r="Y330" s="36"/>
      <c r="Z330" s="36" t="str">
        <f t="shared" si="91"/>
        <v>-</v>
      </c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  <c r="AU330" s="36"/>
      <c r="AV330" s="36"/>
      <c r="AW330" s="36"/>
      <c r="AX330" s="36"/>
      <c r="AY330" s="36"/>
      <c r="AZ330" s="36"/>
      <c r="BA330" s="36"/>
      <c r="BB330" s="36"/>
      <c r="BC330" s="36"/>
      <c r="BD330" s="36"/>
      <c r="BE330" s="36"/>
      <c r="BF330" s="36"/>
      <c r="BG330" s="36"/>
      <c r="BH330" s="36"/>
      <c r="BI330" s="36"/>
      <c r="BJ330" s="36"/>
      <c r="BL330" s="36"/>
      <c r="BM330" s="36"/>
      <c r="BN330" s="36"/>
      <c r="BO330" s="36"/>
    </row>
    <row r="331" spans="2:67">
      <c r="B331" s="36"/>
      <c r="D331" s="36"/>
      <c r="E331" s="36"/>
      <c r="G331" s="36"/>
      <c r="H331" s="36"/>
      <c r="I331" s="36"/>
      <c r="J331" s="36"/>
      <c r="K331" s="36"/>
      <c r="L331" s="36"/>
      <c r="M331" s="36"/>
      <c r="N331" s="36" t="e">
        <f>SUMIF(#REF!,K331,#REF!)</f>
        <v>#REF!</v>
      </c>
      <c r="O331" s="36">
        <f t="shared" si="95"/>
        <v>0</v>
      </c>
      <c r="P331" s="36">
        <f>COUNTIF($T$1:T331,T331)</f>
        <v>17</v>
      </c>
      <c r="Q331" s="36" t="str">
        <f t="shared" si="96"/>
        <v>17-KVSC-63</v>
      </c>
      <c r="R331" s="36" t="s">
        <v>19</v>
      </c>
      <c r="S331" s="36">
        <v>63</v>
      </c>
      <c r="T331" s="36" t="str">
        <f t="shared" si="93"/>
        <v>KVSC-63</v>
      </c>
      <c r="U331" s="36">
        <v>1000</v>
      </c>
      <c r="V331" s="36" t="str">
        <f t="shared" si="94"/>
        <v>1000,</v>
      </c>
      <c r="W331" s="36"/>
      <c r="X331" s="36"/>
      <c r="Y331" s="36"/>
      <c r="Z331" s="36" t="str">
        <f t="shared" si="91"/>
        <v>-</v>
      </c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36"/>
      <c r="AV331" s="36"/>
      <c r="AW331" s="36"/>
      <c r="AX331" s="36"/>
      <c r="AY331" s="36"/>
      <c r="AZ331" s="36"/>
      <c r="BA331" s="36"/>
      <c r="BB331" s="36"/>
      <c r="BC331" s="36"/>
      <c r="BD331" s="36"/>
      <c r="BE331" s="36"/>
      <c r="BF331" s="36"/>
      <c r="BG331" s="36"/>
      <c r="BH331" s="36"/>
      <c r="BI331" s="36"/>
      <c r="BJ331" s="36"/>
      <c r="BL331" s="36"/>
      <c r="BM331" s="36"/>
      <c r="BN331" s="36"/>
      <c r="BO331" s="36"/>
    </row>
    <row r="332" spans="2:67">
      <c r="B332" s="36"/>
      <c r="D332" s="36"/>
      <c r="E332" s="36"/>
      <c r="G332" s="36"/>
      <c r="H332" s="36"/>
      <c r="I332" s="36"/>
      <c r="J332" s="36"/>
      <c r="K332" s="36"/>
      <c r="L332" s="36"/>
      <c r="M332" s="36"/>
      <c r="N332" s="36" t="e">
        <f>SUMIF(#REF!,K332,#REF!)</f>
        <v>#REF!</v>
      </c>
      <c r="O332" s="36">
        <f t="shared" si="95"/>
        <v>0</v>
      </c>
      <c r="P332" s="36">
        <f>COUNTIF($T$1:T332,T332)</f>
        <v>18</v>
      </c>
      <c r="Q332" s="36" t="str">
        <f t="shared" si="96"/>
        <v>18-KVSC-63</v>
      </c>
      <c r="R332" s="36" t="s">
        <v>19</v>
      </c>
      <c r="S332" s="36">
        <v>63</v>
      </c>
      <c r="T332" s="36" t="str">
        <f t="shared" si="93"/>
        <v>KVSC-63</v>
      </c>
      <c r="U332" s="36">
        <v>1250</v>
      </c>
      <c r="V332" s="36" t="str">
        <f t="shared" si="94"/>
        <v>1250</v>
      </c>
      <c r="W332" s="36"/>
      <c r="X332" s="36"/>
      <c r="Y332" s="36"/>
      <c r="Z332" s="36" t="str">
        <f t="shared" si="91"/>
        <v>-</v>
      </c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36"/>
      <c r="AV332" s="36"/>
      <c r="AW332" s="36"/>
      <c r="AX332" s="36"/>
      <c r="AY332" s="36"/>
      <c r="AZ332" s="36"/>
      <c r="BA332" s="36"/>
      <c r="BB332" s="36"/>
      <c r="BC332" s="36"/>
      <c r="BD332" s="36"/>
      <c r="BE332" s="36"/>
      <c r="BF332" s="36"/>
      <c r="BG332" s="36"/>
      <c r="BH332" s="36"/>
      <c r="BI332" s="36"/>
      <c r="BJ332" s="36"/>
      <c r="BL332" s="36"/>
      <c r="BM332" s="36"/>
      <c r="BN332" s="36"/>
      <c r="BO332" s="36"/>
    </row>
    <row r="333" spans="2:67">
      <c r="B333" s="36"/>
      <c r="D333" s="36"/>
      <c r="E333" s="36"/>
      <c r="G333" s="36"/>
      <c r="H333" s="36"/>
      <c r="I333" s="36"/>
      <c r="J333" s="36"/>
      <c r="K333" s="36"/>
      <c r="L333" s="36"/>
      <c r="M333" s="36"/>
      <c r="N333" s="36" t="e">
        <f>SUMIF(#REF!,K333,#REF!)</f>
        <v>#REF!</v>
      </c>
      <c r="O333" s="36">
        <f t="shared" si="95"/>
        <v>0</v>
      </c>
      <c r="P333" s="36">
        <f>COUNTIF($T$1:T333,T333)</f>
        <v>1</v>
      </c>
      <c r="Q333" s="36" t="str">
        <f t="shared" si="96"/>
        <v>1-KVSC-80</v>
      </c>
      <c r="R333" s="36" t="s">
        <v>19</v>
      </c>
      <c r="S333" s="36">
        <v>80</v>
      </c>
      <c r="T333" s="36" t="str">
        <f>CONCATENATE(R333,IF(S333=0,"","-"),S333)</f>
        <v>KVSC-80</v>
      </c>
      <c r="U333" s="36">
        <v>25</v>
      </c>
      <c r="V333" s="36" t="str">
        <f t="shared" si="94"/>
        <v>25,</v>
      </c>
      <c r="W333" s="36"/>
      <c r="X333" s="36"/>
      <c r="Y333" s="36"/>
      <c r="Z333" s="36" t="str">
        <f t="shared" si="91"/>
        <v>-</v>
      </c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  <c r="AU333" s="36"/>
      <c r="AV333" s="36"/>
      <c r="AW333" s="36"/>
      <c r="AX333" s="36"/>
      <c r="AY333" s="36"/>
      <c r="AZ333" s="36"/>
      <c r="BA333" s="36"/>
      <c r="BB333" s="36"/>
      <c r="BC333" s="36"/>
      <c r="BD333" s="36"/>
      <c r="BE333" s="36"/>
      <c r="BF333" s="36"/>
      <c r="BG333" s="36"/>
      <c r="BH333" s="36"/>
      <c r="BI333" s="36"/>
      <c r="BJ333" s="36"/>
      <c r="BL333" s="36"/>
      <c r="BM333" s="36"/>
      <c r="BN333" s="36"/>
      <c r="BO333" s="36"/>
    </row>
    <row r="334" spans="2:67">
      <c r="B334" s="36"/>
      <c r="D334" s="36"/>
      <c r="E334" s="36"/>
      <c r="G334" s="36"/>
      <c r="H334" s="36"/>
      <c r="I334" s="36"/>
      <c r="J334" s="36"/>
      <c r="K334" s="36"/>
      <c r="L334" s="36"/>
      <c r="M334" s="36"/>
      <c r="N334" s="36" t="e">
        <f>SUMIF(#REF!,K334,#REF!)</f>
        <v>#REF!</v>
      </c>
      <c r="O334" s="36">
        <f t="shared" si="95"/>
        <v>0</v>
      </c>
      <c r="P334" s="36">
        <f>COUNTIF($T$1:T334,T334)</f>
        <v>2</v>
      </c>
      <c r="Q334" s="36" t="str">
        <f t="shared" si="96"/>
        <v>2-KVSC-80</v>
      </c>
      <c r="R334" s="36" t="s">
        <v>19</v>
      </c>
      <c r="S334" s="36">
        <v>80</v>
      </c>
      <c r="T334" s="36" t="str">
        <f>CONCATENATE(R334,IF(S334=0,"","-"),S334)</f>
        <v>KVSC-80</v>
      </c>
      <c r="U334" s="36">
        <v>40</v>
      </c>
      <c r="V334" s="36" t="str">
        <f t="shared" si="94"/>
        <v>40,</v>
      </c>
      <c r="W334" s="36"/>
      <c r="X334" s="36"/>
      <c r="Y334" s="36"/>
      <c r="Z334" s="36" t="str">
        <f t="shared" si="91"/>
        <v>-</v>
      </c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  <c r="AU334" s="36"/>
      <c r="AV334" s="36"/>
      <c r="AW334" s="36"/>
      <c r="AX334" s="36"/>
      <c r="AY334" s="36"/>
      <c r="AZ334" s="36"/>
      <c r="BA334" s="36"/>
      <c r="BB334" s="36"/>
      <c r="BC334" s="36"/>
      <c r="BD334" s="36"/>
      <c r="BE334" s="36"/>
      <c r="BF334" s="36"/>
      <c r="BG334" s="36"/>
      <c r="BH334" s="36"/>
      <c r="BI334" s="36"/>
      <c r="BJ334" s="36"/>
      <c r="BL334" s="36"/>
      <c r="BM334" s="36"/>
      <c r="BN334" s="36"/>
      <c r="BO334" s="36"/>
    </row>
    <row r="335" spans="2:67">
      <c r="B335" s="36"/>
      <c r="D335" s="36"/>
      <c r="E335" s="36"/>
      <c r="G335" s="36"/>
      <c r="H335" s="36"/>
      <c r="I335" s="36"/>
      <c r="J335" s="36"/>
      <c r="K335" s="36"/>
      <c r="L335" s="36"/>
      <c r="M335" s="36"/>
      <c r="N335" s="36" t="e">
        <f>SUMIF(#REF!,K335,#REF!)</f>
        <v>#REF!</v>
      </c>
      <c r="O335" s="36">
        <f t="shared" si="95"/>
        <v>0</v>
      </c>
      <c r="P335" s="36">
        <f>COUNTIF($T$1:T335,T335)</f>
        <v>3</v>
      </c>
      <c r="Q335" s="36" t="str">
        <f t="shared" si="96"/>
        <v>3-KVSC-80</v>
      </c>
      <c r="R335" s="36" t="s">
        <v>19</v>
      </c>
      <c r="S335" s="36">
        <v>80</v>
      </c>
      <c r="T335" s="36" t="str">
        <f t="shared" ref="T335:T350" si="97">CONCATENATE(R335,IF(S335=0,"","-"),S335)</f>
        <v>KVSC-80</v>
      </c>
      <c r="U335" s="36">
        <v>50</v>
      </c>
      <c r="V335" s="36" t="str">
        <f t="shared" si="94"/>
        <v>50,</v>
      </c>
      <c r="W335" s="36"/>
      <c r="X335" s="36"/>
      <c r="Y335" s="36"/>
      <c r="Z335" s="36" t="str">
        <f t="shared" si="91"/>
        <v>-</v>
      </c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X335" s="36"/>
      <c r="AY335" s="36"/>
      <c r="AZ335" s="36"/>
      <c r="BA335" s="36"/>
      <c r="BB335" s="36"/>
      <c r="BC335" s="36"/>
      <c r="BD335" s="36"/>
      <c r="BE335" s="36"/>
      <c r="BF335" s="36"/>
      <c r="BG335" s="36"/>
      <c r="BH335" s="36"/>
      <c r="BI335" s="36"/>
      <c r="BJ335" s="36"/>
      <c r="BL335" s="36"/>
      <c r="BM335" s="36"/>
      <c r="BN335" s="36"/>
      <c r="BO335" s="36"/>
    </row>
    <row r="336" spans="2:67">
      <c r="B336" s="36"/>
      <c r="D336" s="36"/>
      <c r="E336" s="36"/>
      <c r="G336" s="36"/>
      <c r="H336" s="36"/>
      <c r="I336" s="36"/>
      <c r="J336" s="36"/>
      <c r="K336" s="36"/>
      <c r="L336" s="36"/>
      <c r="M336" s="36"/>
      <c r="N336" s="36" t="e">
        <f>SUMIF(#REF!,K336,#REF!)</f>
        <v>#REF!</v>
      </c>
      <c r="O336" s="36">
        <f t="shared" si="95"/>
        <v>0</v>
      </c>
      <c r="P336" s="36">
        <f>COUNTIF($T$1:T336,T336)</f>
        <v>4</v>
      </c>
      <c r="Q336" s="36" t="str">
        <f t="shared" si="96"/>
        <v>4-KVSC-80</v>
      </c>
      <c r="R336" s="36" t="s">
        <v>19</v>
      </c>
      <c r="S336" s="36">
        <v>80</v>
      </c>
      <c r="T336" s="36" t="str">
        <f t="shared" si="97"/>
        <v>KVSC-80</v>
      </c>
      <c r="U336" s="36">
        <v>80</v>
      </c>
      <c r="V336" s="36" t="str">
        <f t="shared" si="94"/>
        <v>80,</v>
      </c>
      <c r="W336" s="36"/>
      <c r="X336" s="36"/>
      <c r="Y336" s="36"/>
      <c r="Z336" s="36" t="str">
        <f t="shared" si="91"/>
        <v>-</v>
      </c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X336" s="36"/>
      <c r="AY336" s="36"/>
      <c r="AZ336" s="36"/>
      <c r="BA336" s="36"/>
      <c r="BB336" s="36"/>
      <c r="BC336" s="36"/>
      <c r="BD336" s="36"/>
      <c r="BE336" s="36"/>
      <c r="BF336" s="36"/>
      <c r="BG336" s="36"/>
      <c r="BH336" s="36"/>
      <c r="BI336" s="36"/>
      <c r="BJ336" s="36"/>
      <c r="BL336" s="36"/>
      <c r="BM336" s="36"/>
      <c r="BN336" s="36"/>
      <c r="BO336" s="36"/>
    </row>
    <row r="337" spans="2:67">
      <c r="B337" s="36"/>
      <c r="D337" s="36"/>
      <c r="E337" s="36"/>
      <c r="G337" s="36"/>
      <c r="H337" s="36"/>
      <c r="I337" s="36"/>
      <c r="J337" s="36"/>
      <c r="K337" s="36"/>
      <c r="L337" s="36"/>
      <c r="M337" s="36"/>
      <c r="N337" s="36" t="e">
        <f>SUMIF(#REF!,K337,#REF!)</f>
        <v>#REF!</v>
      </c>
      <c r="O337" s="36">
        <f t="shared" si="95"/>
        <v>0</v>
      </c>
      <c r="P337" s="36">
        <f>COUNTIF($T$1:T337,T337)</f>
        <v>5</v>
      </c>
      <c r="Q337" s="36" t="str">
        <f t="shared" si="96"/>
        <v>5-KVSC-80</v>
      </c>
      <c r="R337" s="36" t="s">
        <v>19</v>
      </c>
      <c r="S337" s="36">
        <v>80</v>
      </c>
      <c r="T337" s="36" t="str">
        <f t="shared" si="97"/>
        <v>KVSC-80</v>
      </c>
      <c r="U337" s="36">
        <v>100</v>
      </c>
      <c r="V337" s="36" t="str">
        <f t="shared" si="94"/>
        <v>100,</v>
      </c>
      <c r="W337" s="36"/>
      <c r="X337" s="36"/>
      <c r="Y337" s="36"/>
      <c r="Z337" s="36" t="str">
        <f t="shared" si="91"/>
        <v>-</v>
      </c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36"/>
      <c r="AV337" s="36"/>
      <c r="AW337" s="36"/>
      <c r="AX337" s="36"/>
      <c r="AY337" s="36"/>
      <c r="AZ337" s="36"/>
      <c r="BA337" s="36"/>
      <c r="BB337" s="36"/>
      <c r="BC337" s="36"/>
      <c r="BD337" s="36"/>
      <c r="BE337" s="36"/>
      <c r="BF337" s="36"/>
      <c r="BG337" s="36"/>
      <c r="BH337" s="36"/>
      <c r="BI337" s="36"/>
      <c r="BJ337" s="36"/>
      <c r="BL337" s="36"/>
      <c r="BM337" s="36"/>
      <c r="BN337" s="36"/>
      <c r="BO337" s="36"/>
    </row>
    <row r="338" spans="2:67">
      <c r="B338" s="36"/>
      <c r="D338" s="36"/>
      <c r="E338" s="36"/>
      <c r="G338" s="36"/>
      <c r="H338" s="36"/>
      <c r="I338" s="36"/>
      <c r="J338" s="36"/>
      <c r="K338" s="36"/>
      <c r="L338" s="36"/>
      <c r="M338" s="36"/>
      <c r="N338" s="36" t="e">
        <f>SUMIF(#REF!,K338,#REF!)</f>
        <v>#REF!</v>
      </c>
      <c r="O338" s="36">
        <f t="shared" si="95"/>
        <v>0</v>
      </c>
      <c r="P338" s="36">
        <f>COUNTIF($T$1:T338,T338)</f>
        <v>6</v>
      </c>
      <c r="Q338" s="36" t="str">
        <f t="shared" si="96"/>
        <v>6-KVSC-80</v>
      </c>
      <c r="R338" s="36" t="s">
        <v>19</v>
      </c>
      <c r="S338" s="36">
        <v>80</v>
      </c>
      <c r="T338" s="36" t="str">
        <f t="shared" si="97"/>
        <v>KVSC-80</v>
      </c>
      <c r="U338" s="36">
        <v>120</v>
      </c>
      <c r="V338" s="36" t="str">
        <f t="shared" si="94"/>
        <v>120,</v>
      </c>
      <c r="W338" s="36"/>
      <c r="X338" s="36"/>
      <c r="Y338" s="36"/>
      <c r="Z338" s="36" t="str">
        <f t="shared" si="91"/>
        <v>-</v>
      </c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  <c r="AW338" s="36"/>
      <c r="AX338" s="36"/>
      <c r="AY338" s="36"/>
      <c r="AZ338" s="36"/>
      <c r="BA338" s="36"/>
      <c r="BB338" s="36"/>
      <c r="BC338" s="36"/>
      <c r="BD338" s="36"/>
      <c r="BE338" s="36"/>
      <c r="BF338" s="36"/>
      <c r="BG338" s="36"/>
      <c r="BH338" s="36"/>
      <c r="BI338" s="36"/>
      <c r="BJ338" s="36"/>
      <c r="BL338" s="36"/>
      <c r="BM338" s="36"/>
      <c r="BN338" s="36"/>
      <c r="BO338" s="36"/>
    </row>
    <row r="339" spans="2:67">
      <c r="B339" s="36"/>
      <c r="D339" s="36"/>
      <c r="E339" s="36"/>
      <c r="G339" s="36"/>
      <c r="H339" s="36"/>
      <c r="I339" s="36"/>
      <c r="J339" s="36"/>
      <c r="K339" s="36"/>
      <c r="L339" s="36"/>
      <c r="M339" s="36"/>
      <c r="N339" s="36" t="e">
        <f>SUMIF(#REF!,K339,#REF!)</f>
        <v>#REF!</v>
      </c>
      <c r="O339" s="36">
        <f t="shared" si="95"/>
        <v>0</v>
      </c>
      <c r="P339" s="36">
        <f>COUNTIF($T$1:T339,T339)</f>
        <v>7</v>
      </c>
      <c r="Q339" s="36" t="str">
        <f t="shared" si="96"/>
        <v>7-KVSC-80</v>
      </c>
      <c r="R339" s="36" t="s">
        <v>19</v>
      </c>
      <c r="S339" s="36">
        <v>80</v>
      </c>
      <c r="T339" s="36" t="str">
        <f t="shared" si="97"/>
        <v>KVSC-80</v>
      </c>
      <c r="U339" s="36">
        <v>160</v>
      </c>
      <c r="V339" s="36" t="str">
        <f t="shared" si="94"/>
        <v>160,</v>
      </c>
      <c r="W339" s="36"/>
      <c r="X339" s="36"/>
      <c r="Y339" s="36"/>
      <c r="Z339" s="36" t="str">
        <f t="shared" si="91"/>
        <v>-</v>
      </c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  <c r="AU339" s="36"/>
      <c r="AV339" s="36"/>
      <c r="AW339" s="36"/>
      <c r="AX339" s="36"/>
      <c r="AY339" s="36"/>
      <c r="AZ339" s="36"/>
      <c r="BA339" s="36"/>
      <c r="BB339" s="36"/>
      <c r="BC339" s="36"/>
      <c r="BD339" s="36"/>
      <c r="BE339" s="36"/>
      <c r="BF339" s="36"/>
      <c r="BG339" s="36"/>
      <c r="BH339" s="36"/>
      <c r="BI339" s="36"/>
      <c r="BJ339" s="36"/>
      <c r="BL339" s="36"/>
      <c r="BM339" s="36"/>
      <c r="BN339" s="36"/>
      <c r="BO339" s="36"/>
    </row>
    <row r="340" spans="2:67">
      <c r="B340" s="36"/>
      <c r="D340" s="36"/>
      <c r="E340" s="36"/>
      <c r="G340" s="36"/>
      <c r="H340" s="36"/>
      <c r="I340" s="36"/>
      <c r="J340" s="36"/>
      <c r="K340" s="36"/>
      <c r="L340" s="36"/>
      <c r="M340" s="36"/>
      <c r="N340" s="36" t="e">
        <f>SUMIF(#REF!,K340,#REF!)</f>
        <v>#REF!</v>
      </c>
      <c r="O340" s="36">
        <f t="shared" si="95"/>
        <v>0</v>
      </c>
      <c r="P340" s="36">
        <f>COUNTIF($T$1:T340,T340)</f>
        <v>8</v>
      </c>
      <c r="Q340" s="36" t="str">
        <f t="shared" si="96"/>
        <v>8-KVSC-80</v>
      </c>
      <c r="R340" s="36" t="s">
        <v>19</v>
      </c>
      <c r="S340" s="36">
        <v>80</v>
      </c>
      <c r="T340" s="36" t="str">
        <f t="shared" si="97"/>
        <v>KVSC-80</v>
      </c>
      <c r="U340" s="36">
        <v>200</v>
      </c>
      <c r="V340" s="36" t="str">
        <f t="shared" si="94"/>
        <v>200,</v>
      </c>
      <c r="W340" s="36"/>
      <c r="X340" s="36"/>
      <c r="Y340" s="36"/>
      <c r="Z340" s="36" t="str">
        <f t="shared" si="91"/>
        <v>-</v>
      </c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  <c r="AU340" s="36"/>
      <c r="AV340" s="36"/>
      <c r="AW340" s="36"/>
      <c r="AX340" s="36"/>
      <c r="AY340" s="36"/>
      <c r="AZ340" s="36"/>
      <c r="BA340" s="36"/>
      <c r="BB340" s="36"/>
      <c r="BC340" s="36"/>
      <c r="BD340" s="36"/>
      <c r="BE340" s="36"/>
      <c r="BF340" s="36"/>
      <c r="BG340" s="36"/>
      <c r="BH340" s="36"/>
      <c r="BI340" s="36"/>
      <c r="BJ340" s="36"/>
      <c r="BL340" s="36"/>
      <c r="BM340" s="36"/>
      <c r="BN340" s="36"/>
      <c r="BO340" s="36"/>
    </row>
    <row r="341" spans="2:67">
      <c r="B341" s="36"/>
      <c r="D341" s="36"/>
      <c r="E341" s="36"/>
      <c r="G341" s="36"/>
      <c r="H341" s="36"/>
      <c r="I341" s="36"/>
      <c r="J341" s="36"/>
      <c r="K341" s="36"/>
      <c r="L341" s="36"/>
      <c r="M341" s="36"/>
      <c r="N341" s="36" t="e">
        <f>SUMIF(#REF!,K341,#REF!)</f>
        <v>#REF!</v>
      </c>
      <c r="O341" s="36">
        <f t="shared" si="95"/>
        <v>0</v>
      </c>
      <c r="P341" s="36">
        <f>COUNTIF($T$1:T341,T341)</f>
        <v>9</v>
      </c>
      <c r="Q341" s="36" t="str">
        <f t="shared" si="96"/>
        <v>9-KVSC-80</v>
      </c>
      <c r="R341" s="36" t="s">
        <v>19</v>
      </c>
      <c r="S341" s="36">
        <v>80</v>
      </c>
      <c r="T341" s="36" t="str">
        <f t="shared" si="97"/>
        <v>KVSC-80</v>
      </c>
      <c r="U341" s="36">
        <v>250</v>
      </c>
      <c r="V341" s="36" t="str">
        <f t="shared" si="94"/>
        <v>250,</v>
      </c>
      <c r="W341" s="36"/>
      <c r="X341" s="36"/>
      <c r="Y341" s="36"/>
      <c r="Z341" s="36" t="str">
        <f t="shared" si="91"/>
        <v>-</v>
      </c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  <c r="AU341" s="36"/>
      <c r="AV341" s="36"/>
      <c r="AW341" s="36"/>
      <c r="AX341" s="36"/>
      <c r="AY341" s="36"/>
      <c r="AZ341" s="36"/>
      <c r="BA341" s="36"/>
      <c r="BB341" s="36"/>
      <c r="BC341" s="36"/>
      <c r="BD341" s="36"/>
      <c r="BE341" s="36"/>
      <c r="BF341" s="36"/>
      <c r="BG341" s="36"/>
      <c r="BH341" s="36"/>
      <c r="BI341" s="36"/>
      <c r="BJ341" s="36"/>
      <c r="BL341" s="36"/>
      <c r="BM341" s="36"/>
      <c r="BN341" s="36"/>
      <c r="BO341" s="36"/>
    </row>
    <row r="342" spans="2:67">
      <c r="B342" s="36"/>
      <c r="D342" s="36"/>
      <c r="E342" s="36"/>
      <c r="G342" s="36"/>
      <c r="H342" s="36"/>
      <c r="I342" s="36"/>
      <c r="J342" s="36"/>
      <c r="K342" s="36"/>
      <c r="L342" s="36"/>
      <c r="M342" s="36"/>
      <c r="N342" s="36" t="e">
        <f>SUMIF(#REF!,K342,#REF!)</f>
        <v>#REF!</v>
      </c>
      <c r="O342" s="36">
        <f t="shared" si="95"/>
        <v>0</v>
      </c>
      <c r="P342" s="36">
        <f>COUNTIF($T$1:T342,T342)</f>
        <v>10</v>
      </c>
      <c r="Q342" s="36" t="str">
        <f t="shared" si="96"/>
        <v>10-KVSC-80</v>
      </c>
      <c r="R342" s="36" t="s">
        <v>19</v>
      </c>
      <c r="S342" s="36">
        <v>80</v>
      </c>
      <c r="T342" s="36" t="str">
        <f t="shared" si="97"/>
        <v>KVSC-80</v>
      </c>
      <c r="U342" s="36">
        <v>300</v>
      </c>
      <c r="V342" s="36" t="str">
        <f t="shared" si="94"/>
        <v>300,</v>
      </c>
      <c r="W342" s="36"/>
      <c r="X342" s="36"/>
      <c r="Y342" s="36"/>
      <c r="Z342" s="36" t="str">
        <f t="shared" si="91"/>
        <v>-</v>
      </c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  <c r="AU342" s="36"/>
      <c r="AV342" s="36"/>
      <c r="AW342" s="36"/>
      <c r="AX342" s="36"/>
      <c r="AY342" s="36"/>
      <c r="AZ342" s="36"/>
      <c r="BA342" s="36"/>
      <c r="BB342" s="36"/>
      <c r="BC342" s="36"/>
      <c r="BD342" s="36"/>
      <c r="BE342" s="36"/>
      <c r="BF342" s="36"/>
      <c r="BG342" s="36"/>
      <c r="BH342" s="36"/>
      <c r="BI342" s="36"/>
      <c r="BJ342" s="36"/>
      <c r="BL342" s="36"/>
      <c r="BM342" s="36"/>
      <c r="BN342" s="36"/>
      <c r="BO342" s="36"/>
    </row>
    <row r="343" spans="2:67">
      <c r="B343" s="36"/>
      <c r="D343" s="36"/>
      <c r="E343" s="36"/>
      <c r="G343" s="36"/>
      <c r="H343" s="36"/>
      <c r="I343" s="36"/>
      <c r="J343" s="36"/>
      <c r="K343" s="36"/>
      <c r="L343" s="36"/>
      <c r="M343" s="36"/>
      <c r="N343" s="36" t="e">
        <f>SUMIF(#REF!,K343,#REF!)</f>
        <v>#REF!</v>
      </c>
      <c r="O343" s="36">
        <f t="shared" si="95"/>
        <v>0</v>
      </c>
      <c r="P343" s="36">
        <f>COUNTIF($T$1:T343,T343)</f>
        <v>11</v>
      </c>
      <c r="Q343" s="36" t="str">
        <f t="shared" si="96"/>
        <v>11-KVSC-80</v>
      </c>
      <c r="R343" s="36" t="s">
        <v>19</v>
      </c>
      <c r="S343" s="36">
        <v>80</v>
      </c>
      <c r="T343" s="36" t="str">
        <f t="shared" si="97"/>
        <v>KVSC-80</v>
      </c>
      <c r="U343" s="36">
        <v>320</v>
      </c>
      <c r="V343" s="36" t="str">
        <f t="shared" si="94"/>
        <v>320,</v>
      </c>
      <c r="W343" s="36"/>
      <c r="X343" s="36"/>
      <c r="Y343" s="36"/>
      <c r="Z343" s="36" t="str">
        <f t="shared" si="91"/>
        <v>-</v>
      </c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  <c r="AU343" s="36"/>
      <c r="AV343" s="36"/>
      <c r="AW343" s="36"/>
      <c r="AX343" s="36"/>
      <c r="AY343" s="36"/>
      <c r="AZ343" s="36"/>
      <c r="BA343" s="36"/>
      <c r="BB343" s="36"/>
      <c r="BC343" s="36"/>
      <c r="BD343" s="36"/>
      <c r="BE343" s="36"/>
      <c r="BF343" s="36"/>
      <c r="BG343" s="36"/>
      <c r="BH343" s="36"/>
      <c r="BI343" s="36"/>
      <c r="BJ343" s="36"/>
      <c r="BL343" s="36"/>
      <c r="BM343" s="36"/>
      <c r="BN343" s="36"/>
      <c r="BO343" s="36"/>
    </row>
    <row r="344" spans="2:67">
      <c r="B344" s="36"/>
      <c r="D344" s="36"/>
      <c r="E344" s="36"/>
      <c r="G344" s="36"/>
      <c r="H344" s="36"/>
      <c r="I344" s="36"/>
      <c r="J344" s="36"/>
      <c r="K344" s="36"/>
      <c r="L344" s="36"/>
      <c r="M344" s="36"/>
      <c r="N344" s="36" t="e">
        <f>SUMIF(#REF!,K344,#REF!)</f>
        <v>#REF!</v>
      </c>
      <c r="O344" s="36">
        <f t="shared" si="95"/>
        <v>0</v>
      </c>
      <c r="P344" s="36">
        <f>COUNTIF($T$1:T344,T344)</f>
        <v>12</v>
      </c>
      <c r="Q344" s="36" t="str">
        <f t="shared" si="96"/>
        <v>12-KVSC-80</v>
      </c>
      <c r="R344" s="36" t="s">
        <v>19</v>
      </c>
      <c r="S344" s="36">
        <v>80</v>
      </c>
      <c r="T344" s="36" t="str">
        <f t="shared" si="97"/>
        <v>KVSC-80</v>
      </c>
      <c r="U344" s="36">
        <v>400</v>
      </c>
      <c r="V344" s="36" t="str">
        <f t="shared" si="94"/>
        <v>400,</v>
      </c>
      <c r="W344" s="36"/>
      <c r="X344" s="36"/>
      <c r="Y344" s="36"/>
      <c r="Z344" s="36" t="str">
        <f t="shared" si="91"/>
        <v>-</v>
      </c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6"/>
      <c r="AV344" s="36"/>
      <c r="AW344" s="36"/>
      <c r="AX344" s="36"/>
      <c r="AY344" s="36"/>
      <c r="AZ344" s="36"/>
      <c r="BA344" s="36"/>
      <c r="BB344" s="36"/>
      <c r="BC344" s="36"/>
      <c r="BD344" s="36"/>
      <c r="BE344" s="36"/>
      <c r="BF344" s="36"/>
      <c r="BG344" s="36"/>
      <c r="BH344" s="36"/>
      <c r="BI344" s="36"/>
      <c r="BJ344" s="36"/>
      <c r="BL344" s="36"/>
      <c r="BM344" s="36"/>
      <c r="BN344" s="36"/>
      <c r="BO344" s="36"/>
    </row>
    <row r="345" spans="2:67">
      <c r="B345" s="36"/>
      <c r="D345" s="36"/>
      <c r="E345" s="36"/>
      <c r="G345" s="36"/>
      <c r="H345" s="36"/>
      <c r="I345" s="36"/>
      <c r="J345" s="36"/>
      <c r="K345" s="36"/>
      <c r="L345" s="36"/>
      <c r="M345" s="36"/>
      <c r="N345" s="36" t="e">
        <f>SUMIF(#REF!,K345,#REF!)</f>
        <v>#REF!</v>
      </c>
      <c r="O345" s="36">
        <f t="shared" si="95"/>
        <v>0</v>
      </c>
      <c r="P345" s="36">
        <f>COUNTIF($T$1:T345,T345)</f>
        <v>13</v>
      </c>
      <c r="Q345" s="36" t="str">
        <f t="shared" si="96"/>
        <v>13-KVSC-80</v>
      </c>
      <c r="R345" s="36" t="s">
        <v>19</v>
      </c>
      <c r="S345" s="36">
        <v>80</v>
      </c>
      <c r="T345" s="36" t="str">
        <f t="shared" si="97"/>
        <v>KVSC-80</v>
      </c>
      <c r="U345" s="36">
        <v>500</v>
      </c>
      <c r="V345" s="36" t="str">
        <f t="shared" si="94"/>
        <v>500,</v>
      </c>
      <c r="W345" s="36"/>
      <c r="X345" s="36"/>
      <c r="Y345" s="36"/>
      <c r="Z345" s="36" t="str">
        <f t="shared" si="91"/>
        <v>-</v>
      </c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  <c r="AU345" s="36"/>
      <c r="AV345" s="36"/>
      <c r="AW345" s="36"/>
      <c r="AX345" s="36"/>
      <c r="AY345" s="36"/>
      <c r="AZ345" s="36"/>
      <c r="BA345" s="36"/>
      <c r="BB345" s="36"/>
      <c r="BC345" s="36"/>
      <c r="BD345" s="36"/>
      <c r="BE345" s="36"/>
      <c r="BF345" s="36"/>
      <c r="BG345" s="36"/>
      <c r="BH345" s="36"/>
      <c r="BI345" s="36"/>
      <c r="BJ345" s="36"/>
      <c r="BL345" s="36"/>
      <c r="BM345" s="36"/>
      <c r="BN345" s="36"/>
      <c r="BO345" s="36"/>
    </row>
    <row r="346" spans="2:67">
      <c r="B346" s="36"/>
      <c r="D346" s="36"/>
      <c r="E346" s="36"/>
      <c r="G346" s="36"/>
      <c r="H346" s="36"/>
      <c r="I346" s="36"/>
      <c r="J346" s="36"/>
      <c r="K346" s="36"/>
      <c r="L346" s="36"/>
      <c r="M346" s="36"/>
      <c r="N346" s="36" t="e">
        <f>SUMIF(#REF!,K346,#REF!)</f>
        <v>#REF!</v>
      </c>
      <c r="O346" s="36">
        <f t="shared" si="95"/>
        <v>0</v>
      </c>
      <c r="P346" s="36">
        <f>COUNTIF($T$1:T346,T346)</f>
        <v>14</v>
      </c>
      <c r="Q346" s="36" t="str">
        <f t="shared" si="96"/>
        <v>14-KVSC-80</v>
      </c>
      <c r="R346" s="36" t="s">
        <v>19</v>
      </c>
      <c r="S346" s="36">
        <v>80</v>
      </c>
      <c r="T346" s="36" t="str">
        <f t="shared" si="97"/>
        <v>KVSC-80</v>
      </c>
      <c r="U346" s="36">
        <v>600</v>
      </c>
      <c r="V346" s="36" t="str">
        <f t="shared" si="94"/>
        <v>600,</v>
      </c>
      <c r="W346" s="36"/>
      <c r="X346" s="36"/>
      <c r="Y346" s="36"/>
      <c r="Z346" s="36" t="str">
        <f t="shared" si="91"/>
        <v>-</v>
      </c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  <c r="AU346" s="36"/>
      <c r="AV346" s="36"/>
      <c r="AW346" s="36"/>
      <c r="AX346" s="36"/>
      <c r="AY346" s="36"/>
      <c r="AZ346" s="36"/>
      <c r="BA346" s="36"/>
      <c r="BB346" s="36"/>
      <c r="BC346" s="36"/>
      <c r="BD346" s="36"/>
      <c r="BE346" s="36"/>
      <c r="BF346" s="36"/>
      <c r="BG346" s="36"/>
      <c r="BH346" s="36"/>
      <c r="BI346" s="36"/>
      <c r="BJ346" s="36"/>
      <c r="BL346" s="36"/>
      <c r="BM346" s="36"/>
      <c r="BN346" s="36"/>
      <c r="BO346" s="36"/>
    </row>
    <row r="347" spans="2:67">
      <c r="B347" s="36"/>
      <c r="D347" s="36"/>
      <c r="E347" s="36"/>
      <c r="G347" s="36"/>
      <c r="H347" s="36"/>
      <c r="I347" s="36"/>
      <c r="J347" s="36"/>
      <c r="K347" s="36"/>
      <c r="L347" s="36"/>
      <c r="M347" s="36"/>
      <c r="N347" s="36" t="e">
        <f>SUMIF(#REF!,K347,#REF!)</f>
        <v>#REF!</v>
      </c>
      <c r="O347" s="36">
        <f t="shared" si="95"/>
        <v>0</v>
      </c>
      <c r="P347" s="36">
        <f>COUNTIF($T$1:T347,T347)</f>
        <v>15</v>
      </c>
      <c r="Q347" s="36" t="str">
        <f t="shared" si="96"/>
        <v>15-KVSC-80</v>
      </c>
      <c r="R347" s="36" t="s">
        <v>19</v>
      </c>
      <c r="S347" s="36">
        <v>80</v>
      </c>
      <c r="T347" s="36" t="str">
        <f t="shared" si="97"/>
        <v>KVSC-80</v>
      </c>
      <c r="U347" s="36">
        <v>700</v>
      </c>
      <c r="V347" s="36" t="str">
        <f t="shared" si="94"/>
        <v>700,</v>
      </c>
      <c r="W347" s="36"/>
      <c r="X347" s="36"/>
      <c r="Y347" s="36"/>
      <c r="Z347" s="36" t="str">
        <f t="shared" si="91"/>
        <v>-</v>
      </c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  <c r="AU347" s="36"/>
      <c r="AV347" s="36"/>
      <c r="AW347" s="36"/>
      <c r="AX347" s="36"/>
      <c r="AY347" s="36"/>
      <c r="AZ347" s="36"/>
      <c r="BA347" s="36"/>
      <c r="BB347" s="36"/>
      <c r="BC347" s="36"/>
      <c r="BD347" s="36"/>
      <c r="BE347" s="36"/>
      <c r="BF347" s="36"/>
      <c r="BG347" s="36"/>
      <c r="BH347" s="36"/>
      <c r="BI347" s="36"/>
      <c r="BJ347" s="36"/>
      <c r="BL347" s="36"/>
      <c r="BM347" s="36"/>
      <c r="BN347" s="36"/>
      <c r="BO347" s="36"/>
    </row>
    <row r="348" spans="2:67">
      <c r="B348" s="36"/>
      <c r="D348" s="36"/>
      <c r="E348" s="36"/>
      <c r="G348" s="36"/>
      <c r="H348" s="36"/>
      <c r="I348" s="36"/>
      <c r="J348" s="36"/>
      <c r="K348" s="36"/>
      <c r="L348" s="36"/>
      <c r="M348" s="36"/>
      <c r="N348" s="36" t="e">
        <f>SUMIF(#REF!,K348,#REF!)</f>
        <v>#REF!</v>
      </c>
      <c r="O348" s="36">
        <f t="shared" si="95"/>
        <v>0</v>
      </c>
      <c r="P348" s="36">
        <f>COUNTIF($T$1:T348,T348)</f>
        <v>16</v>
      </c>
      <c r="Q348" s="36" t="str">
        <f t="shared" si="96"/>
        <v>16-KVSC-80</v>
      </c>
      <c r="R348" s="36" t="s">
        <v>19</v>
      </c>
      <c r="S348" s="36">
        <v>80</v>
      </c>
      <c r="T348" s="36" t="str">
        <f t="shared" si="97"/>
        <v>KVSC-80</v>
      </c>
      <c r="U348" s="36">
        <v>800</v>
      </c>
      <c r="V348" s="36" t="str">
        <f t="shared" si="94"/>
        <v>800,</v>
      </c>
      <c r="W348" s="36"/>
      <c r="X348" s="36"/>
      <c r="Y348" s="36"/>
      <c r="Z348" s="36" t="str">
        <f t="shared" si="91"/>
        <v>-</v>
      </c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6"/>
      <c r="AV348" s="36"/>
      <c r="AW348" s="36"/>
      <c r="AX348" s="36"/>
      <c r="AY348" s="36"/>
      <c r="AZ348" s="36"/>
      <c r="BA348" s="36"/>
      <c r="BB348" s="36"/>
      <c r="BC348" s="36"/>
      <c r="BD348" s="36"/>
      <c r="BE348" s="36"/>
      <c r="BF348" s="36"/>
      <c r="BG348" s="36"/>
      <c r="BH348" s="36"/>
      <c r="BI348" s="36"/>
      <c r="BJ348" s="36"/>
      <c r="BL348" s="36"/>
      <c r="BM348" s="36"/>
      <c r="BN348" s="36"/>
      <c r="BO348" s="36"/>
    </row>
    <row r="349" spans="2:67">
      <c r="B349" s="36"/>
      <c r="D349" s="36"/>
      <c r="E349" s="36"/>
      <c r="G349" s="36"/>
      <c r="H349" s="36"/>
      <c r="I349" s="36"/>
      <c r="J349" s="36"/>
      <c r="K349" s="36"/>
      <c r="L349" s="36"/>
      <c r="M349" s="36"/>
      <c r="N349" s="36" t="e">
        <f>SUMIF(#REF!,K349,#REF!)</f>
        <v>#REF!</v>
      </c>
      <c r="O349" s="36">
        <f t="shared" si="95"/>
        <v>0</v>
      </c>
      <c r="P349" s="36">
        <f>COUNTIF($T$1:T349,T349)</f>
        <v>17</v>
      </c>
      <c r="Q349" s="36" t="str">
        <f t="shared" si="96"/>
        <v>17-KVSC-80</v>
      </c>
      <c r="R349" s="36" t="s">
        <v>19</v>
      </c>
      <c r="S349" s="36">
        <v>80</v>
      </c>
      <c r="T349" s="36" t="str">
        <f t="shared" si="97"/>
        <v>KVSC-80</v>
      </c>
      <c r="U349" s="36">
        <v>1000</v>
      </c>
      <c r="V349" s="36" t="str">
        <f t="shared" si="94"/>
        <v>1000,</v>
      </c>
      <c r="W349" s="36"/>
      <c r="X349" s="36"/>
      <c r="Y349" s="36"/>
      <c r="Z349" s="36" t="str">
        <f t="shared" ref="Z349:Z412" si="98">CONCATENATE(X349,"-",Y349)</f>
        <v>-</v>
      </c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36"/>
      <c r="AV349" s="36"/>
      <c r="AW349" s="36"/>
      <c r="AX349" s="36"/>
      <c r="AY349" s="36"/>
      <c r="AZ349" s="36"/>
      <c r="BA349" s="36"/>
      <c r="BB349" s="36"/>
      <c r="BC349" s="36"/>
      <c r="BD349" s="36"/>
      <c r="BE349" s="36"/>
      <c r="BF349" s="36"/>
      <c r="BG349" s="36"/>
      <c r="BH349" s="36"/>
      <c r="BI349" s="36"/>
      <c r="BJ349" s="36"/>
      <c r="BL349" s="36"/>
      <c r="BM349" s="36"/>
      <c r="BN349" s="36"/>
      <c r="BO349" s="36"/>
    </row>
    <row r="350" spans="2:67">
      <c r="B350" s="36"/>
      <c r="D350" s="36"/>
      <c r="E350" s="36"/>
      <c r="G350" s="36"/>
      <c r="H350" s="36"/>
      <c r="I350" s="36"/>
      <c r="J350" s="36"/>
      <c r="K350" s="36"/>
      <c r="L350" s="36"/>
      <c r="M350" s="36"/>
      <c r="N350" s="36" t="e">
        <f>SUMIF(#REF!,K350,#REF!)</f>
        <v>#REF!</v>
      </c>
      <c r="O350" s="36">
        <f t="shared" si="95"/>
        <v>0</v>
      </c>
      <c r="P350" s="36">
        <f>COUNTIF($T$1:T350,T350)</f>
        <v>18</v>
      </c>
      <c r="Q350" s="36" t="str">
        <f t="shared" si="96"/>
        <v>18-KVSC-80</v>
      </c>
      <c r="R350" s="36" t="s">
        <v>19</v>
      </c>
      <c r="S350" s="36">
        <v>80</v>
      </c>
      <c r="T350" s="36" t="str">
        <f t="shared" si="97"/>
        <v>KVSC-80</v>
      </c>
      <c r="U350" s="36">
        <v>1250</v>
      </c>
      <c r="V350" s="36" t="str">
        <f t="shared" si="94"/>
        <v>1250</v>
      </c>
      <c r="W350" s="36"/>
      <c r="X350" s="36"/>
      <c r="Y350" s="36"/>
      <c r="Z350" s="36" t="str">
        <f t="shared" si="98"/>
        <v>-</v>
      </c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36"/>
      <c r="AV350" s="36"/>
      <c r="AW350" s="36"/>
      <c r="AX350" s="36"/>
      <c r="AY350" s="36"/>
      <c r="AZ350" s="36"/>
      <c r="BA350" s="36"/>
      <c r="BB350" s="36"/>
      <c r="BC350" s="36"/>
      <c r="BD350" s="36"/>
      <c r="BE350" s="36"/>
      <c r="BF350" s="36"/>
      <c r="BG350" s="36"/>
      <c r="BH350" s="36"/>
      <c r="BI350" s="36"/>
      <c r="BJ350" s="36"/>
      <c r="BL350" s="36"/>
      <c r="BM350" s="36"/>
      <c r="BN350" s="36"/>
      <c r="BO350" s="36"/>
    </row>
    <row r="351" spans="2:67">
      <c r="B351" s="36"/>
      <c r="D351" s="36"/>
      <c r="E351" s="36"/>
      <c r="G351" s="36"/>
      <c r="H351" s="36"/>
      <c r="I351" s="36"/>
      <c r="J351" s="36"/>
      <c r="K351" s="36"/>
      <c r="L351" s="36"/>
      <c r="M351" s="36"/>
      <c r="N351" s="36" t="e">
        <f>SUMIF(#REF!,K351,#REF!)</f>
        <v>#REF!</v>
      </c>
      <c r="O351" s="36">
        <f t="shared" si="95"/>
        <v>0</v>
      </c>
      <c r="P351" s="36">
        <f>COUNTIF($T$1:T351,T351)</f>
        <v>1</v>
      </c>
      <c r="Q351" s="36" t="str">
        <f t="shared" si="96"/>
        <v>1-KVSC-100</v>
      </c>
      <c r="R351" s="36" t="s">
        <v>19</v>
      </c>
      <c r="S351" s="36">
        <v>100</v>
      </c>
      <c r="T351" s="36" t="str">
        <f>CONCATENATE(R351,IF(S351=0,"","-"),S351)</f>
        <v>KVSC-100</v>
      </c>
      <c r="U351" s="36">
        <v>25</v>
      </c>
      <c r="V351" s="36" t="str">
        <f t="shared" si="94"/>
        <v>25,</v>
      </c>
      <c r="W351" s="36"/>
      <c r="X351" s="36"/>
      <c r="Y351" s="36"/>
      <c r="Z351" s="36" t="str">
        <f t="shared" si="98"/>
        <v>-</v>
      </c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  <c r="AU351" s="36"/>
      <c r="AV351" s="36"/>
      <c r="AW351" s="36"/>
      <c r="AX351" s="36"/>
      <c r="AY351" s="36"/>
      <c r="AZ351" s="36"/>
      <c r="BA351" s="36"/>
      <c r="BB351" s="36"/>
      <c r="BC351" s="36"/>
      <c r="BD351" s="36"/>
      <c r="BE351" s="36"/>
      <c r="BF351" s="36"/>
      <c r="BG351" s="36"/>
      <c r="BH351" s="36"/>
      <c r="BI351" s="36"/>
      <c r="BJ351" s="36"/>
      <c r="BL351" s="36"/>
      <c r="BM351" s="36"/>
      <c r="BN351" s="36"/>
      <c r="BO351" s="36"/>
    </row>
    <row r="352" spans="2:67">
      <c r="B352" s="36"/>
      <c r="D352" s="36"/>
      <c r="E352" s="36"/>
      <c r="G352" s="36"/>
      <c r="H352" s="36"/>
      <c r="I352" s="36"/>
      <c r="J352" s="36"/>
      <c r="K352" s="36"/>
      <c r="L352" s="36"/>
      <c r="M352" s="36"/>
      <c r="N352" s="36" t="e">
        <f>SUMIF(#REF!,K352,#REF!)</f>
        <v>#REF!</v>
      </c>
      <c r="O352" s="36">
        <f t="shared" si="95"/>
        <v>0</v>
      </c>
      <c r="P352" s="36">
        <f>COUNTIF($T$1:T352,T352)</f>
        <v>2</v>
      </c>
      <c r="Q352" s="36" t="str">
        <f t="shared" si="96"/>
        <v>2-KVSC-100</v>
      </c>
      <c r="R352" s="36" t="s">
        <v>19</v>
      </c>
      <c r="S352" s="36">
        <v>100</v>
      </c>
      <c r="T352" s="36" t="str">
        <f>CONCATENATE(R352,IF(S352=0,"","-"),S352)</f>
        <v>KVSC-100</v>
      </c>
      <c r="U352" s="36">
        <v>40</v>
      </c>
      <c r="V352" s="36" t="str">
        <f t="shared" si="94"/>
        <v>40,</v>
      </c>
      <c r="W352" s="36"/>
      <c r="X352" s="36"/>
      <c r="Y352" s="36"/>
      <c r="Z352" s="36" t="str">
        <f t="shared" si="98"/>
        <v>-</v>
      </c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  <c r="AU352" s="36"/>
      <c r="AV352" s="36"/>
      <c r="AW352" s="36"/>
      <c r="AX352" s="36"/>
      <c r="AY352" s="36"/>
      <c r="AZ352" s="36"/>
      <c r="BA352" s="36"/>
      <c r="BB352" s="36"/>
      <c r="BC352" s="36"/>
      <c r="BD352" s="36"/>
      <c r="BE352" s="36"/>
      <c r="BF352" s="36"/>
      <c r="BG352" s="36"/>
      <c r="BH352" s="36"/>
      <c r="BI352" s="36"/>
      <c r="BJ352" s="36"/>
      <c r="BL352" s="36"/>
      <c r="BM352" s="36"/>
      <c r="BN352" s="36"/>
      <c r="BO352" s="36"/>
    </row>
    <row r="353" spans="2:67">
      <c r="B353" s="36"/>
      <c r="D353" s="36"/>
      <c r="E353" s="36"/>
      <c r="G353" s="36"/>
      <c r="H353" s="36"/>
      <c r="I353" s="36"/>
      <c r="J353" s="36"/>
      <c r="K353" s="36"/>
      <c r="L353" s="36"/>
      <c r="M353" s="36"/>
      <c r="N353" s="36" t="e">
        <f>SUMIF(#REF!,K353,#REF!)</f>
        <v>#REF!</v>
      </c>
      <c r="O353" s="36">
        <f t="shared" si="95"/>
        <v>0</v>
      </c>
      <c r="P353" s="36">
        <f>COUNTIF($T$1:T353,T353)</f>
        <v>3</v>
      </c>
      <c r="Q353" s="36" t="str">
        <f t="shared" si="96"/>
        <v>3-KVSC-100</v>
      </c>
      <c r="R353" s="36" t="s">
        <v>19</v>
      </c>
      <c r="S353" s="36">
        <v>100</v>
      </c>
      <c r="T353" s="36" t="str">
        <f t="shared" ref="T353:T368" si="99">CONCATENATE(R353,IF(S353=0,"","-"),S353)</f>
        <v>KVSC-100</v>
      </c>
      <c r="U353" s="36">
        <v>50</v>
      </c>
      <c r="V353" s="36" t="str">
        <f t="shared" si="94"/>
        <v>50,</v>
      </c>
      <c r="W353" s="36"/>
      <c r="X353" s="36"/>
      <c r="Y353" s="36"/>
      <c r="Z353" s="36" t="str">
        <f t="shared" si="98"/>
        <v>-</v>
      </c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36"/>
      <c r="AV353" s="36"/>
      <c r="AW353" s="36"/>
      <c r="AX353" s="36"/>
      <c r="AY353" s="36"/>
      <c r="AZ353" s="36"/>
      <c r="BA353" s="36"/>
      <c r="BB353" s="36"/>
      <c r="BC353" s="36"/>
      <c r="BD353" s="36"/>
      <c r="BE353" s="36"/>
      <c r="BF353" s="36"/>
      <c r="BG353" s="36"/>
      <c r="BH353" s="36"/>
      <c r="BI353" s="36"/>
      <c r="BJ353" s="36"/>
      <c r="BL353" s="36"/>
      <c r="BM353" s="36"/>
      <c r="BN353" s="36"/>
      <c r="BO353" s="36"/>
    </row>
    <row r="354" spans="2:67">
      <c r="B354" s="36"/>
      <c r="D354" s="36"/>
      <c r="E354" s="36"/>
      <c r="G354" s="36"/>
      <c r="H354" s="36"/>
      <c r="I354" s="36"/>
      <c r="J354" s="36"/>
      <c r="K354" s="36"/>
      <c r="L354" s="36"/>
      <c r="M354" s="36"/>
      <c r="N354" s="36" t="e">
        <f>SUMIF(#REF!,K354,#REF!)</f>
        <v>#REF!</v>
      </c>
      <c r="O354" s="36">
        <f t="shared" si="95"/>
        <v>0</v>
      </c>
      <c r="P354" s="36">
        <f>COUNTIF($T$1:T354,T354)</f>
        <v>4</v>
      </c>
      <c r="Q354" s="36" t="str">
        <f t="shared" si="96"/>
        <v>4-KVSC-100</v>
      </c>
      <c r="R354" s="36" t="s">
        <v>19</v>
      </c>
      <c r="S354" s="36">
        <v>100</v>
      </c>
      <c r="T354" s="36" t="str">
        <f t="shared" si="99"/>
        <v>KVSC-100</v>
      </c>
      <c r="U354" s="36">
        <v>80</v>
      </c>
      <c r="V354" s="36" t="str">
        <f t="shared" si="94"/>
        <v>80,</v>
      </c>
      <c r="W354" s="36"/>
      <c r="X354" s="36"/>
      <c r="Y354" s="36"/>
      <c r="Z354" s="36" t="str">
        <f t="shared" si="98"/>
        <v>-</v>
      </c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  <c r="AW354" s="36"/>
      <c r="AX354" s="36"/>
      <c r="AY354" s="36"/>
      <c r="AZ354" s="36"/>
      <c r="BA354" s="36"/>
      <c r="BB354" s="36"/>
      <c r="BC354" s="36"/>
      <c r="BD354" s="36"/>
      <c r="BE354" s="36"/>
      <c r="BF354" s="36"/>
      <c r="BG354" s="36"/>
      <c r="BH354" s="36"/>
      <c r="BI354" s="36"/>
      <c r="BJ354" s="36"/>
      <c r="BL354" s="36"/>
      <c r="BM354" s="36"/>
      <c r="BN354" s="36"/>
      <c r="BO354" s="36"/>
    </row>
    <row r="355" spans="2:67">
      <c r="B355" s="36"/>
      <c r="D355" s="36"/>
      <c r="E355" s="36"/>
      <c r="G355" s="36"/>
      <c r="H355" s="36"/>
      <c r="I355" s="36"/>
      <c r="J355" s="36"/>
      <c r="K355" s="36"/>
      <c r="L355" s="36"/>
      <c r="M355" s="36"/>
      <c r="N355" s="36" t="e">
        <f>SUMIF(#REF!,K355,#REF!)</f>
        <v>#REF!</v>
      </c>
      <c r="O355" s="36">
        <f t="shared" si="95"/>
        <v>0</v>
      </c>
      <c r="P355" s="36">
        <f>COUNTIF($T$1:T355,T355)</f>
        <v>5</v>
      </c>
      <c r="Q355" s="36" t="str">
        <f t="shared" si="96"/>
        <v>5-KVSC-100</v>
      </c>
      <c r="R355" s="36" t="s">
        <v>19</v>
      </c>
      <c r="S355" s="36">
        <v>100</v>
      </c>
      <c r="T355" s="36" t="str">
        <f t="shared" si="99"/>
        <v>KVSC-100</v>
      </c>
      <c r="U355" s="36">
        <v>100</v>
      </c>
      <c r="V355" s="36" t="str">
        <f t="shared" si="94"/>
        <v>100,</v>
      </c>
      <c r="W355" s="36"/>
      <c r="X355" s="36"/>
      <c r="Y355" s="36"/>
      <c r="Z355" s="36" t="str">
        <f t="shared" si="98"/>
        <v>-</v>
      </c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36"/>
      <c r="AV355" s="36"/>
      <c r="AW355" s="36"/>
      <c r="AX355" s="36"/>
      <c r="AY355" s="36"/>
      <c r="AZ355" s="36"/>
      <c r="BA355" s="36"/>
      <c r="BB355" s="36"/>
      <c r="BC355" s="36"/>
      <c r="BD355" s="36"/>
      <c r="BE355" s="36"/>
      <c r="BF355" s="36"/>
      <c r="BG355" s="36"/>
      <c r="BH355" s="36"/>
      <c r="BI355" s="36"/>
      <c r="BJ355" s="36"/>
      <c r="BL355" s="36"/>
      <c r="BM355" s="36"/>
      <c r="BN355" s="36"/>
      <c r="BO355" s="36"/>
    </row>
    <row r="356" spans="2:67">
      <c r="B356" s="36"/>
      <c r="D356" s="36"/>
      <c r="E356" s="36"/>
      <c r="G356" s="36"/>
      <c r="H356" s="36"/>
      <c r="I356" s="36"/>
      <c r="J356" s="36"/>
      <c r="K356" s="36"/>
      <c r="L356" s="36"/>
      <c r="M356" s="36"/>
      <c r="N356" s="36" t="e">
        <f>SUMIF(#REF!,K356,#REF!)</f>
        <v>#REF!</v>
      </c>
      <c r="O356" s="36">
        <f t="shared" si="95"/>
        <v>0</v>
      </c>
      <c r="P356" s="36">
        <f>COUNTIF($T$1:T356,T356)</f>
        <v>6</v>
      </c>
      <c r="Q356" s="36" t="str">
        <f t="shared" si="96"/>
        <v>6-KVSC-100</v>
      </c>
      <c r="R356" s="36" t="s">
        <v>19</v>
      </c>
      <c r="S356" s="36">
        <v>100</v>
      </c>
      <c r="T356" s="36" t="str">
        <f t="shared" si="99"/>
        <v>KVSC-100</v>
      </c>
      <c r="U356" s="36">
        <v>120</v>
      </c>
      <c r="V356" s="36" t="str">
        <f t="shared" si="94"/>
        <v>120,</v>
      </c>
      <c r="W356" s="36"/>
      <c r="X356" s="36"/>
      <c r="Y356" s="36"/>
      <c r="Z356" s="36" t="str">
        <f t="shared" si="98"/>
        <v>-</v>
      </c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36"/>
      <c r="AV356" s="36"/>
      <c r="AW356" s="36"/>
      <c r="AX356" s="36"/>
      <c r="AY356" s="36"/>
      <c r="AZ356" s="36"/>
      <c r="BA356" s="36"/>
      <c r="BB356" s="36"/>
      <c r="BC356" s="36"/>
      <c r="BD356" s="36"/>
      <c r="BE356" s="36"/>
      <c r="BF356" s="36"/>
      <c r="BG356" s="36"/>
      <c r="BH356" s="36"/>
      <c r="BI356" s="36"/>
      <c r="BJ356" s="36"/>
      <c r="BL356" s="36"/>
      <c r="BM356" s="36"/>
      <c r="BN356" s="36"/>
      <c r="BO356" s="36"/>
    </row>
    <row r="357" spans="2:67">
      <c r="B357" s="36"/>
      <c r="D357" s="36"/>
      <c r="E357" s="36"/>
      <c r="G357" s="36"/>
      <c r="H357" s="36"/>
      <c r="I357" s="36"/>
      <c r="J357" s="36"/>
      <c r="K357" s="36"/>
      <c r="L357" s="36"/>
      <c r="M357" s="36"/>
      <c r="N357" s="36" t="e">
        <f>SUMIF(#REF!,K357,#REF!)</f>
        <v>#REF!</v>
      </c>
      <c r="O357" s="36">
        <f t="shared" si="95"/>
        <v>0</v>
      </c>
      <c r="P357" s="36">
        <f>COUNTIF($T$1:T357,T357)</f>
        <v>7</v>
      </c>
      <c r="Q357" s="36" t="str">
        <f t="shared" si="96"/>
        <v>7-KVSC-100</v>
      </c>
      <c r="R357" s="36" t="s">
        <v>19</v>
      </c>
      <c r="S357" s="36">
        <v>100</v>
      </c>
      <c r="T357" s="36" t="str">
        <f t="shared" si="99"/>
        <v>KVSC-100</v>
      </c>
      <c r="U357" s="36">
        <v>160</v>
      </c>
      <c r="V357" s="36" t="str">
        <f t="shared" si="94"/>
        <v>160,</v>
      </c>
      <c r="W357" s="36"/>
      <c r="X357" s="36"/>
      <c r="Y357" s="36"/>
      <c r="Z357" s="36" t="str">
        <f t="shared" si="98"/>
        <v>-</v>
      </c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  <c r="AX357" s="36"/>
      <c r="AY357" s="36"/>
      <c r="AZ357" s="36"/>
      <c r="BA357" s="36"/>
      <c r="BB357" s="36"/>
      <c r="BC357" s="36"/>
      <c r="BD357" s="36"/>
      <c r="BE357" s="36"/>
      <c r="BF357" s="36"/>
      <c r="BG357" s="36"/>
      <c r="BH357" s="36"/>
      <c r="BI357" s="36"/>
      <c r="BJ357" s="36"/>
      <c r="BL357" s="36"/>
      <c r="BM357" s="36"/>
      <c r="BN357" s="36"/>
      <c r="BO357" s="36"/>
    </row>
    <row r="358" spans="2:67">
      <c r="B358" s="36"/>
      <c r="D358" s="36"/>
      <c r="E358" s="36"/>
      <c r="G358" s="36"/>
      <c r="H358" s="36"/>
      <c r="I358" s="36"/>
      <c r="J358" s="36"/>
      <c r="K358" s="36"/>
      <c r="L358" s="36"/>
      <c r="M358" s="36"/>
      <c r="N358" s="36" t="e">
        <f>SUMIF(#REF!,K358,#REF!)</f>
        <v>#REF!</v>
      </c>
      <c r="O358" s="36">
        <f t="shared" si="95"/>
        <v>0</v>
      </c>
      <c r="P358" s="36">
        <f>COUNTIF($T$1:T358,T358)</f>
        <v>8</v>
      </c>
      <c r="Q358" s="36" t="str">
        <f t="shared" si="96"/>
        <v>8-KVSC-100</v>
      </c>
      <c r="R358" s="36" t="s">
        <v>19</v>
      </c>
      <c r="S358" s="36">
        <v>100</v>
      </c>
      <c r="T358" s="36" t="str">
        <f t="shared" si="99"/>
        <v>KVSC-100</v>
      </c>
      <c r="U358" s="36">
        <v>200</v>
      </c>
      <c r="V358" s="36" t="str">
        <f t="shared" si="94"/>
        <v>200,</v>
      </c>
      <c r="W358" s="36"/>
      <c r="X358" s="36"/>
      <c r="Y358" s="36"/>
      <c r="Z358" s="36" t="str">
        <f t="shared" si="98"/>
        <v>-</v>
      </c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36"/>
      <c r="BD358" s="36"/>
      <c r="BE358" s="36"/>
      <c r="BF358" s="36"/>
      <c r="BG358" s="36"/>
      <c r="BH358" s="36"/>
      <c r="BI358" s="36"/>
      <c r="BJ358" s="36"/>
      <c r="BL358" s="36"/>
      <c r="BM358" s="36"/>
      <c r="BN358" s="36"/>
      <c r="BO358" s="36"/>
    </row>
    <row r="359" spans="2:67">
      <c r="B359" s="36"/>
      <c r="D359" s="36"/>
      <c r="E359" s="36"/>
      <c r="G359" s="36"/>
      <c r="H359" s="36"/>
      <c r="I359" s="36"/>
      <c r="J359" s="36"/>
      <c r="K359" s="36"/>
      <c r="L359" s="36"/>
      <c r="M359" s="36"/>
      <c r="N359" s="36" t="e">
        <f>SUMIF(#REF!,K359,#REF!)</f>
        <v>#REF!</v>
      </c>
      <c r="O359" s="36">
        <f t="shared" si="95"/>
        <v>0</v>
      </c>
      <c r="P359" s="36">
        <f>COUNTIF($T$1:T359,T359)</f>
        <v>9</v>
      </c>
      <c r="Q359" s="36" t="str">
        <f t="shared" si="96"/>
        <v>9-KVSC-100</v>
      </c>
      <c r="R359" s="36" t="s">
        <v>19</v>
      </c>
      <c r="S359" s="36">
        <v>100</v>
      </c>
      <c r="T359" s="36" t="str">
        <f t="shared" si="99"/>
        <v>KVSC-100</v>
      </c>
      <c r="U359" s="36">
        <v>250</v>
      </c>
      <c r="V359" s="36" t="str">
        <f t="shared" si="94"/>
        <v>250,</v>
      </c>
      <c r="W359" s="36"/>
      <c r="X359" s="36"/>
      <c r="Y359" s="36"/>
      <c r="Z359" s="36" t="str">
        <f t="shared" si="98"/>
        <v>-</v>
      </c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  <c r="AX359" s="36"/>
      <c r="AY359" s="36"/>
      <c r="AZ359" s="36"/>
      <c r="BA359" s="36"/>
      <c r="BB359" s="36"/>
      <c r="BC359" s="36"/>
      <c r="BD359" s="36"/>
      <c r="BE359" s="36"/>
      <c r="BF359" s="36"/>
      <c r="BG359" s="36"/>
      <c r="BH359" s="36"/>
      <c r="BI359" s="36"/>
      <c r="BJ359" s="36"/>
      <c r="BL359" s="36"/>
      <c r="BM359" s="36"/>
      <c r="BN359" s="36"/>
      <c r="BO359" s="36"/>
    </row>
    <row r="360" spans="2:67">
      <c r="B360" s="36"/>
      <c r="D360" s="36"/>
      <c r="E360" s="36"/>
      <c r="G360" s="36"/>
      <c r="H360" s="36"/>
      <c r="I360" s="36"/>
      <c r="J360" s="36"/>
      <c r="K360" s="36"/>
      <c r="L360" s="36"/>
      <c r="M360" s="36"/>
      <c r="N360" s="36" t="e">
        <f>SUMIF(#REF!,K360,#REF!)</f>
        <v>#REF!</v>
      </c>
      <c r="O360" s="36">
        <f t="shared" si="95"/>
        <v>0</v>
      </c>
      <c r="P360" s="36">
        <f>COUNTIF($T$1:T360,T360)</f>
        <v>10</v>
      </c>
      <c r="Q360" s="36" t="str">
        <f t="shared" si="96"/>
        <v>10-KVSC-100</v>
      </c>
      <c r="R360" s="36" t="s">
        <v>19</v>
      </c>
      <c r="S360" s="36">
        <v>100</v>
      </c>
      <c r="T360" s="36" t="str">
        <f t="shared" si="99"/>
        <v>KVSC-100</v>
      </c>
      <c r="U360" s="36">
        <v>300</v>
      </c>
      <c r="V360" s="36" t="str">
        <f t="shared" si="94"/>
        <v>300,</v>
      </c>
      <c r="W360" s="36"/>
      <c r="X360" s="36"/>
      <c r="Y360" s="36"/>
      <c r="Z360" s="36" t="str">
        <f t="shared" si="98"/>
        <v>-</v>
      </c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6"/>
      <c r="AV360" s="36"/>
      <c r="AW360" s="36"/>
      <c r="AX360" s="36"/>
      <c r="AY360" s="36"/>
      <c r="AZ360" s="36"/>
      <c r="BA360" s="36"/>
      <c r="BB360" s="36"/>
      <c r="BC360" s="36"/>
      <c r="BD360" s="36"/>
      <c r="BE360" s="36"/>
      <c r="BF360" s="36"/>
      <c r="BG360" s="36"/>
      <c r="BH360" s="36"/>
      <c r="BI360" s="36"/>
      <c r="BJ360" s="36"/>
      <c r="BL360" s="36"/>
      <c r="BM360" s="36"/>
      <c r="BN360" s="36"/>
      <c r="BO360" s="36"/>
    </row>
    <row r="361" spans="2:67">
      <c r="B361" s="36"/>
      <c r="D361" s="36"/>
      <c r="E361" s="36"/>
      <c r="G361" s="36"/>
      <c r="H361" s="36"/>
      <c r="I361" s="36"/>
      <c r="J361" s="36"/>
      <c r="K361" s="36"/>
      <c r="L361" s="36"/>
      <c r="M361" s="36"/>
      <c r="N361" s="36" t="e">
        <f>SUMIF(#REF!,K361,#REF!)</f>
        <v>#REF!</v>
      </c>
      <c r="O361" s="36">
        <f t="shared" si="95"/>
        <v>0</v>
      </c>
      <c r="P361" s="36">
        <f>COUNTIF($T$1:T361,T361)</f>
        <v>11</v>
      </c>
      <c r="Q361" s="36" t="str">
        <f t="shared" si="96"/>
        <v>11-KVSC-100</v>
      </c>
      <c r="R361" s="36" t="s">
        <v>19</v>
      </c>
      <c r="S361" s="36">
        <v>100</v>
      </c>
      <c r="T361" s="36" t="str">
        <f t="shared" si="99"/>
        <v>KVSC-100</v>
      </c>
      <c r="U361" s="36">
        <v>320</v>
      </c>
      <c r="V361" s="36" t="str">
        <f t="shared" si="94"/>
        <v>320,</v>
      </c>
      <c r="W361" s="36"/>
      <c r="X361" s="36"/>
      <c r="Y361" s="36"/>
      <c r="Z361" s="36" t="str">
        <f t="shared" si="98"/>
        <v>-</v>
      </c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6"/>
      <c r="AV361" s="36"/>
      <c r="AW361" s="36"/>
      <c r="AX361" s="36"/>
      <c r="AY361" s="36"/>
      <c r="AZ361" s="36"/>
      <c r="BA361" s="36"/>
      <c r="BB361" s="36"/>
      <c r="BC361" s="36"/>
      <c r="BD361" s="36"/>
      <c r="BE361" s="36"/>
      <c r="BF361" s="36"/>
      <c r="BG361" s="36"/>
      <c r="BH361" s="36"/>
      <c r="BI361" s="36"/>
      <c r="BJ361" s="36"/>
      <c r="BL361" s="36"/>
      <c r="BM361" s="36"/>
      <c r="BN361" s="36"/>
      <c r="BO361" s="36"/>
    </row>
    <row r="362" spans="2:67">
      <c r="B362" s="36"/>
      <c r="D362" s="36"/>
      <c r="E362" s="36"/>
      <c r="G362" s="36"/>
      <c r="H362" s="36"/>
      <c r="I362" s="36"/>
      <c r="J362" s="36"/>
      <c r="K362" s="36"/>
      <c r="L362" s="36"/>
      <c r="M362" s="36"/>
      <c r="N362" s="36" t="e">
        <f>SUMIF(#REF!,K362,#REF!)</f>
        <v>#REF!</v>
      </c>
      <c r="O362" s="36">
        <f t="shared" si="95"/>
        <v>0</v>
      </c>
      <c r="P362" s="36">
        <f>COUNTIF($T$1:T362,T362)</f>
        <v>12</v>
      </c>
      <c r="Q362" s="36" t="str">
        <f t="shared" si="96"/>
        <v>12-KVSC-100</v>
      </c>
      <c r="R362" s="36" t="s">
        <v>19</v>
      </c>
      <c r="S362" s="36">
        <v>100</v>
      </c>
      <c r="T362" s="36" t="str">
        <f t="shared" si="99"/>
        <v>KVSC-100</v>
      </c>
      <c r="U362" s="36">
        <v>400</v>
      </c>
      <c r="V362" s="36" t="str">
        <f t="shared" si="94"/>
        <v>400,</v>
      </c>
      <c r="W362" s="36"/>
      <c r="X362" s="36"/>
      <c r="Y362" s="36"/>
      <c r="Z362" s="36" t="str">
        <f t="shared" si="98"/>
        <v>-</v>
      </c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  <c r="AU362" s="36"/>
      <c r="AV362" s="36"/>
      <c r="AW362" s="36"/>
      <c r="AX362" s="36"/>
      <c r="AY362" s="36"/>
      <c r="AZ362" s="36"/>
      <c r="BA362" s="36"/>
      <c r="BB362" s="36"/>
      <c r="BC362" s="36"/>
      <c r="BD362" s="36"/>
      <c r="BE362" s="36"/>
      <c r="BF362" s="36"/>
      <c r="BG362" s="36"/>
      <c r="BH362" s="36"/>
      <c r="BI362" s="36"/>
      <c r="BJ362" s="36"/>
      <c r="BL362" s="36"/>
      <c r="BM362" s="36"/>
      <c r="BN362" s="36"/>
      <c r="BO362" s="36"/>
    </row>
    <row r="363" spans="2:67">
      <c r="B363" s="36"/>
      <c r="D363" s="36"/>
      <c r="E363" s="36"/>
      <c r="G363" s="36"/>
      <c r="H363" s="36"/>
      <c r="I363" s="36"/>
      <c r="J363" s="36"/>
      <c r="K363" s="36"/>
      <c r="L363" s="36"/>
      <c r="M363" s="36"/>
      <c r="N363" s="36" t="e">
        <f>SUMIF(#REF!,K363,#REF!)</f>
        <v>#REF!</v>
      </c>
      <c r="O363" s="36">
        <f t="shared" si="95"/>
        <v>0</v>
      </c>
      <c r="P363" s="36">
        <f>COUNTIF($T$1:T363,T363)</f>
        <v>13</v>
      </c>
      <c r="Q363" s="36" t="str">
        <f t="shared" si="96"/>
        <v>13-KVSC-100</v>
      </c>
      <c r="R363" s="36" t="s">
        <v>19</v>
      </c>
      <c r="S363" s="36">
        <v>100</v>
      </c>
      <c r="T363" s="36" t="str">
        <f t="shared" si="99"/>
        <v>KVSC-100</v>
      </c>
      <c r="U363" s="36">
        <v>500</v>
      </c>
      <c r="V363" s="36" t="str">
        <f t="shared" si="94"/>
        <v>500,</v>
      </c>
      <c r="W363" s="36"/>
      <c r="X363" s="36"/>
      <c r="Y363" s="36"/>
      <c r="Z363" s="36" t="str">
        <f t="shared" si="98"/>
        <v>-</v>
      </c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  <c r="AU363" s="36"/>
      <c r="AV363" s="36"/>
      <c r="AW363" s="36"/>
      <c r="AX363" s="36"/>
      <c r="AY363" s="36"/>
      <c r="AZ363" s="36"/>
      <c r="BA363" s="36"/>
      <c r="BB363" s="36"/>
      <c r="BC363" s="36"/>
      <c r="BD363" s="36"/>
      <c r="BE363" s="36"/>
      <c r="BF363" s="36"/>
      <c r="BG363" s="36"/>
      <c r="BH363" s="36"/>
      <c r="BI363" s="36"/>
      <c r="BJ363" s="36"/>
      <c r="BL363" s="36"/>
      <c r="BM363" s="36"/>
      <c r="BN363" s="36"/>
      <c r="BO363" s="36"/>
    </row>
    <row r="364" spans="2:67">
      <c r="B364" s="36"/>
      <c r="D364" s="36"/>
      <c r="E364" s="36"/>
      <c r="G364" s="36"/>
      <c r="H364" s="36"/>
      <c r="I364" s="36"/>
      <c r="J364" s="36"/>
      <c r="K364" s="36"/>
      <c r="L364" s="36"/>
      <c r="M364" s="36"/>
      <c r="N364" s="36" t="e">
        <f>SUMIF(#REF!,K364,#REF!)</f>
        <v>#REF!</v>
      </c>
      <c r="O364" s="36">
        <f t="shared" si="95"/>
        <v>0</v>
      </c>
      <c r="P364" s="36">
        <f>COUNTIF($T$1:T364,T364)</f>
        <v>14</v>
      </c>
      <c r="Q364" s="36" t="str">
        <f t="shared" si="96"/>
        <v>14-KVSC-100</v>
      </c>
      <c r="R364" s="36" t="s">
        <v>19</v>
      </c>
      <c r="S364" s="36">
        <v>100</v>
      </c>
      <c r="T364" s="36" t="str">
        <f t="shared" si="99"/>
        <v>KVSC-100</v>
      </c>
      <c r="U364" s="36">
        <v>600</v>
      </c>
      <c r="V364" s="36" t="str">
        <f t="shared" si="94"/>
        <v>600,</v>
      </c>
      <c r="W364" s="36"/>
      <c r="X364" s="36"/>
      <c r="Y364" s="36"/>
      <c r="Z364" s="36" t="str">
        <f t="shared" si="98"/>
        <v>-</v>
      </c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  <c r="AU364" s="36"/>
      <c r="AV364" s="36"/>
      <c r="AW364" s="36"/>
      <c r="AX364" s="36"/>
      <c r="AY364" s="36"/>
      <c r="AZ364" s="36"/>
      <c r="BA364" s="36"/>
      <c r="BB364" s="36"/>
      <c r="BC364" s="36"/>
      <c r="BD364" s="36"/>
      <c r="BE364" s="36"/>
      <c r="BF364" s="36"/>
      <c r="BG364" s="36"/>
      <c r="BH364" s="36"/>
      <c r="BI364" s="36"/>
      <c r="BJ364" s="36"/>
      <c r="BL364" s="36"/>
      <c r="BM364" s="36"/>
      <c r="BN364" s="36"/>
      <c r="BO364" s="36"/>
    </row>
    <row r="365" spans="2:67">
      <c r="B365" s="36"/>
      <c r="D365" s="36"/>
      <c r="E365" s="36"/>
      <c r="G365" s="36"/>
      <c r="H365" s="36"/>
      <c r="I365" s="36"/>
      <c r="J365" s="36"/>
      <c r="K365" s="36"/>
      <c r="L365" s="36"/>
      <c r="M365" s="36"/>
      <c r="N365" s="36" t="e">
        <f>SUMIF(#REF!,K365,#REF!)</f>
        <v>#REF!</v>
      </c>
      <c r="O365" s="36">
        <f t="shared" si="95"/>
        <v>0</v>
      </c>
      <c r="P365" s="36">
        <f>COUNTIF($T$1:T365,T365)</f>
        <v>15</v>
      </c>
      <c r="Q365" s="36" t="str">
        <f t="shared" si="96"/>
        <v>15-KVSC-100</v>
      </c>
      <c r="R365" s="36" t="s">
        <v>19</v>
      </c>
      <c r="S365" s="36">
        <v>100</v>
      </c>
      <c r="T365" s="36" t="str">
        <f t="shared" si="99"/>
        <v>KVSC-100</v>
      </c>
      <c r="U365" s="36">
        <v>700</v>
      </c>
      <c r="V365" s="36" t="str">
        <f t="shared" si="94"/>
        <v>700,</v>
      </c>
      <c r="W365" s="36"/>
      <c r="X365" s="36"/>
      <c r="Y365" s="36"/>
      <c r="Z365" s="36" t="str">
        <f t="shared" si="98"/>
        <v>-</v>
      </c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  <c r="AU365" s="36"/>
      <c r="AV365" s="36"/>
      <c r="AW365" s="36"/>
      <c r="AX365" s="36"/>
      <c r="AY365" s="36"/>
      <c r="AZ365" s="36"/>
      <c r="BA365" s="36"/>
      <c r="BB365" s="36"/>
      <c r="BC365" s="36"/>
      <c r="BD365" s="36"/>
      <c r="BE365" s="36"/>
      <c r="BF365" s="36"/>
      <c r="BG365" s="36"/>
      <c r="BH365" s="36"/>
      <c r="BI365" s="36"/>
      <c r="BJ365" s="36"/>
      <c r="BL365" s="36"/>
      <c r="BM365" s="36"/>
      <c r="BN365" s="36"/>
      <c r="BO365" s="36"/>
    </row>
    <row r="366" spans="2:67">
      <c r="B366" s="36"/>
      <c r="D366" s="36"/>
      <c r="E366" s="36"/>
      <c r="G366" s="36"/>
      <c r="H366" s="36"/>
      <c r="I366" s="36"/>
      <c r="J366" s="36"/>
      <c r="K366" s="36"/>
      <c r="L366" s="36"/>
      <c r="M366" s="36"/>
      <c r="N366" s="36" t="e">
        <f>SUMIF(#REF!,K366,#REF!)</f>
        <v>#REF!</v>
      </c>
      <c r="O366" s="36">
        <f t="shared" si="95"/>
        <v>0</v>
      </c>
      <c r="P366" s="36">
        <f>COUNTIF($T$1:T366,T366)</f>
        <v>16</v>
      </c>
      <c r="Q366" s="36" t="str">
        <f t="shared" si="96"/>
        <v>16-KVSC-100</v>
      </c>
      <c r="R366" s="36" t="s">
        <v>19</v>
      </c>
      <c r="S366" s="36">
        <v>100</v>
      </c>
      <c r="T366" s="36" t="str">
        <f t="shared" si="99"/>
        <v>KVSC-100</v>
      </c>
      <c r="U366" s="36">
        <v>800</v>
      </c>
      <c r="V366" s="36" t="str">
        <f t="shared" si="94"/>
        <v>800,</v>
      </c>
      <c r="W366" s="36"/>
      <c r="X366" s="36"/>
      <c r="Y366" s="36"/>
      <c r="Z366" s="36" t="str">
        <f t="shared" si="98"/>
        <v>-</v>
      </c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6"/>
      <c r="AV366" s="36"/>
      <c r="AW366" s="36"/>
      <c r="AX366" s="36"/>
      <c r="AY366" s="36"/>
      <c r="AZ366" s="36"/>
      <c r="BA366" s="36"/>
      <c r="BB366" s="36"/>
      <c r="BC366" s="36"/>
      <c r="BD366" s="36"/>
      <c r="BE366" s="36"/>
      <c r="BF366" s="36"/>
      <c r="BG366" s="36"/>
      <c r="BH366" s="36"/>
      <c r="BI366" s="36"/>
      <c r="BJ366" s="36"/>
      <c r="BL366" s="36"/>
      <c r="BM366" s="36"/>
      <c r="BN366" s="36"/>
      <c r="BO366" s="36"/>
    </row>
    <row r="367" spans="2:67">
      <c r="B367" s="36"/>
      <c r="D367" s="36"/>
      <c r="E367" s="36"/>
      <c r="G367" s="36"/>
      <c r="H367" s="36"/>
      <c r="I367" s="36"/>
      <c r="J367" s="36"/>
      <c r="K367" s="36"/>
      <c r="L367" s="36"/>
      <c r="M367" s="36"/>
      <c r="N367" s="36" t="e">
        <f>SUMIF(#REF!,K367,#REF!)</f>
        <v>#REF!</v>
      </c>
      <c r="O367" s="36">
        <f t="shared" si="95"/>
        <v>0</v>
      </c>
      <c r="P367" s="36">
        <f>COUNTIF($T$1:T367,T367)</f>
        <v>17</v>
      </c>
      <c r="Q367" s="36" t="str">
        <f t="shared" si="96"/>
        <v>17-KVSC-100</v>
      </c>
      <c r="R367" s="36" t="s">
        <v>19</v>
      </c>
      <c r="S367" s="36">
        <v>100</v>
      </c>
      <c r="T367" s="36" t="str">
        <f t="shared" si="99"/>
        <v>KVSC-100</v>
      </c>
      <c r="U367" s="36">
        <v>1000</v>
      </c>
      <c r="V367" s="36" t="str">
        <f t="shared" si="94"/>
        <v>1000,</v>
      </c>
      <c r="W367" s="36"/>
      <c r="X367" s="36"/>
      <c r="Y367" s="36"/>
      <c r="Z367" s="36" t="str">
        <f t="shared" si="98"/>
        <v>-</v>
      </c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  <c r="AU367" s="36"/>
      <c r="AV367" s="36"/>
      <c r="AW367" s="36"/>
      <c r="AX367" s="36"/>
      <c r="AY367" s="36"/>
      <c r="AZ367" s="36"/>
      <c r="BA367" s="36"/>
      <c r="BB367" s="36"/>
      <c r="BC367" s="36"/>
      <c r="BD367" s="36"/>
      <c r="BE367" s="36"/>
      <c r="BF367" s="36"/>
      <c r="BG367" s="36"/>
      <c r="BH367" s="36"/>
      <c r="BI367" s="36"/>
      <c r="BJ367" s="36"/>
      <c r="BL367" s="36"/>
      <c r="BM367" s="36"/>
      <c r="BN367" s="36"/>
      <c r="BO367" s="36"/>
    </row>
    <row r="368" spans="2:67">
      <c r="B368" s="36"/>
      <c r="D368" s="36"/>
      <c r="E368" s="36"/>
      <c r="G368" s="36"/>
      <c r="H368" s="36"/>
      <c r="I368" s="36"/>
      <c r="J368" s="36"/>
      <c r="K368" s="36"/>
      <c r="L368" s="36"/>
      <c r="M368" s="36"/>
      <c r="N368" s="36" t="e">
        <f>SUMIF(#REF!,K368,#REF!)</f>
        <v>#REF!</v>
      </c>
      <c r="O368" s="36">
        <f t="shared" si="95"/>
        <v>0</v>
      </c>
      <c r="P368" s="36">
        <f>COUNTIF($T$1:T368,T368)</f>
        <v>18</v>
      </c>
      <c r="Q368" s="36" t="str">
        <f t="shared" si="96"/>
        <v>18-KVSC-100</v>
      </c>
      <c r="R368" s="36" t="s">
        <v>19</v>
      </c>
      <c r="S368" s="36">
        <v>100</v>
      </c>
      <c r="T368" s="36" t="str">
        <f t="shared" si="99"/>
        <v>KVSC-100</v>
      </c>
      <c r="U368" s="36">
        <v>1250</v>
      </c>
      <c r="V368" s="36" t="str">
        <f t="shared" si="94"/>
        <v>1250</v>
      </c>
      <c r="W368" s="36"/>
      <c r="X368" s="36"/>
      <c r="Y368" s="36"/>
      <c r="Z368" s="36" t="str">
        <f t="shared" si="98"/>
        <v>-</v>
      </c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  <c r="AU368" s="36"/>
      <c r="AV368" s="36"/>
      <c r="AW368" s="36"/>
      <c r="AX368" s="36"/>
      <c r="AY368" s="36"/>
      <c r="AZ368" s="36"/>
      <c r="BA368" s="36"/>
      <c r="BB368" s="36"/>
      <c r="BC368" s="36"/>
      <c r="BD368" s="36"/>
      <c r="BE368" s="36"/>
      <c r="BF368" s="36"/>
      <c r="BG368" s="36"/>
      <c r="BH368" s="36"/>
      <c r="BI368" s="36"/>
      <c r="BJ368" s="36"/>
      <c r="BL368" s="36"/>
      <c r="BM368" s="36"/>
      <c r="BN368" s="36"/>
      <c r="BO368" s="36"/>
    </row>
    <row r="369" spans="2:67">
      <c r="B369" s="36"/>
      <c r="D369" s="36"/>
      <c r="E369" s="36"/>
      <c r="G369" s="36"/>
      <c r="H369" s="36"/>
      <c r="I369" s="36"/>
      <c r="J369" s="36"/>
      <c r="K369" s="36"/>
      <c r="L369" s="36"/>
      <c r="M369" s="36"/>
      <c r="N369" s="36" t="e">
        <f>SUMIF(#REF!,K369,#REF!)</f>
        <v>#REF!</v>
      </c>
      <c r="O369" s="36">
        <f t="shared" si="95"/>
        <v>0</v>
      </c>
      <c r="P369" s="36">
        <f>COUNTIF($T$1:T369,T369)</f>
        <v>1</v>
      </c>
      <c r="Q369" s="36" t="str">
        <f t="shared" si="96"/>
        <v>1-KVSC-125</v>
      </c>
      <c r="R369" s="36" t="s">
        <v>19</v>
      </c>
      <c r="S369" s="36">
        <v>125</v>
      </c>
      <c r="T369" s="36" t="str">
        <f>CONCATENATE(R369,IF(S369=0,"","-"),S369)</f>
        <v>KVSC-125</v>
      </c>
      <c r="U369" s="36">
        <v>25</v>
      </c>
      <c r="V369" s="36" t="str">
        <f t="shared" si="94"/>
        <v>25,</v>
      </c>
      <c r="W369" s="36"/>
      <c r="X369" s="36"/>
      <c r="Y369" s="36"/>
      <c r="Z369" s="36" t="str">
        <f t="shared" si="98"/>
        <v>-</v>
      </c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36"/>
      <c r="AV369" s="36"/>
      <c r="AW369" s="36"/>
      <c r="AX369" s="36"/>
      <c r="AY369" s="36"/>
      <c r="AZ369" s="36"/>
      <c r="BA369" s="36"/>
      <c r="BB369" s="36"/>
      <c r="BC369" s="36"/>
      <c r="BD369" s="36"/>
      <c r="BE369" s="36"/>
      <c r="BF369" s="36"/>
      <c r="BG369" s="36"/>
      <c r="BH369" s="36"/>
      <c r="BI369" s="36"/>
      <c r="BJ369" s="36"/>
      <c r="BL369" s="36"/>
      <c r="BM369" s="36"/>
      <c r="BN369" s="36"/>
      <c r="BO369" s="36"/>
    </row>
    <row r="370" spans="2:67">
      <c r="B370" s="36"/>
      <c r="D370" s="36"/>
      <c r="E370" s="36"/>
      <c r="G370" s="36"/>
      <c r="H370" s="36"/>
      <c r="I370" s="36"/>
      <c r="J370" s="36"/>
      <c r="K370" s="36"/>
      <c r="L370" s="36"/>
      <c r="M370" s="36"/>
      <c r="N370" s="36" t="e">
        <f>SUMIF(#REF!,K370,#REF!)</f>
        <v>#REF!</v>
      </c>
      <c r="O370" s="36">
        <f t="shared" si="95"/>
        <v>0</v>
      </c>
      <c r="P370" s="36">
        <f>COUNTIF($T$1:T370,T370)</f>
        <v>2</v>
      </c>
      <c r="Q370" s="36" t="str">
        <f t="shared" si="96"/>
        <v>2-KVSC-125</v>
      </c>
      <c r="R370" s="36" t="s">
        <v>19</v>
      </c>
      <c r="S370" s="36">
        <v>125</v>
      </c>
      <c r="T370" s="36" t="str">
        <f>CONCATENATE(R370,IF(S370=0,"","-"),S370)</f>
        <v>KVSC-125</v>
      </c>
      <c r="U370" s="36">
        <v>40</v>
      </c>
      <c r="V370" s="36" t="str">
        <f t="shared" si="94"/>
        <v>40,</v>
      </c>
      <c r="W370" s="36"/>
      <c r="X370" s="36"/>
      <c r="Y370" s="36"/>
      <c r="Z370" s="36" t="str">
        <f t="shared" si="98"/>
        <v>-</v>
      </c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  <c r="AU370" s="36"/>
      <c r="AV370" s="36"/>
      <c r="AW370" s="36"/>
      <c r="AX370" s="36"/>
      <c r="AY370" s="36"/>
      <c r="AZ370" s="36"/>
      <c r="BA370" s="36"/>
      <c r="BB370" s="36"/>
      <c r="BC370" s="36"/>
      <c r="BD370" s="36"/>
      <c r="BE370" s="36"/>
      <c r="BF370" s="36"/>
      <c r="BG370" s="36"/>
      <c r="BH370" s="36"/>
      <c r="BI370" s="36"/>
      <c r="BJ370" s="36"/>
      <c r="BL370" s="36"/>
      <c r="BM370" s="36"/>
      <c r="BN370" s="36"/>
      <c r="BO370" s="36"/>
    </row>
    <row r="371" spans="2:67">
      <c r="B371" s="36"/>
      <c r="D371" s="36"/>
      <c r="E371" s="36"/>
      <c r="G371" s="36"/>
      <c r="H371" s="36"/>
      <c r="I371" s="36"/>
      <c r="J371" s="36"/>
      <c r="K371" s="36"/>
      <c r="L371" s="36"/>
      <c r="M371" s="36"/>
      <c r="N371" s="36" t="e">
        <f>SUMIF(#REF!,K371,#REF!)</f>
        <v>#REF!</v>
      </c>
      <c r="O371" s="36">
        <f t="shared" si="95"/>
        <v>0</v>
      </c>
      <c r="P371" s="36">
        <f>COUNTIF($T$1:T371,T371)</f>
        <v>3</v>
      </c>
      <c r="Q371" s="36" t="str">
        <f t="shared" si="96"/>
        <v>3-KVSC-125</v>
      </c>
      <c r="R371" s="36" t="s">
        <v>19</v>
      </c>
      <c r="S371" s="36">
        <v>125</v>
      </c>
      <c r="T371" s="36" t="str">
        <f t="shared" ref="T371:T386" si="100">CONCATENATE(R371,IF(S371=0,"","-"),S371)</f>
        <v>KVSC-125</v>
      </c>
      <c r="U371" s="36">
        <v>50</v>
      </c>
      <c r="V371" s="36" t="str">
        <f t="shared" si="94"/>
        <v>50,</v>
      </c>
      <c r="W371" s="36"/>
      <c r="X371" s="36"/>
      <c r="Y371" s="36"/>
      <c r="Z371" s="36" t="str">
        <f t="shared" si="98"/>
        <v>-</v>
      </c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  <c r="AU371" s="36"/>
      <c r="AV371" s="36"/>
      <c r="AW371" s="36"/>
      <c r="AX371" s="36"/>
      <c r="AY371" s="36"/>
      <c r="AZ371" s="36"/>
      <c r="BA371" s="36"/>
      <c r="BB371" s="36"/>
      <c r="BC371" s="36"/>
      <c r="BD371" s="36"/>
      <c r="BE371" s="36"/>
      <c r="BF371" s="36"/>
      <c r="BG371" s="36"/>
      <c r="BH371" s="36"/>
      <c r="BI371" s="36"/>
      <c r="BJ371" s="36"/>
      <c r="BL371" s="36"/>
      <c r="BM371" s="36"/>
      <c r="BN371" s="36"/>
      <c r="BO371" s="36"/>
    </row>
    <row r="372" spans="2:67">
      <c r="B372" s="36"/>
      <c r="D372" s="36"/>
      <c r="E372" s="36"/>
      <c r="G372" s="36"/>
      <c r="H372" s="36"/>
      <c r="I372" s="36"/>
      <c r="J372" s="36"/>
      <c r="K372" s="36"/>
      <c r="L372" s="36"/>
      <c r="M372" s="36"/>
      <c r="N372" s="36" t="e">
        <f>SUMIF(#REF!,K372,#REF!)</f>
        <v>#REF!</v>
      </c>
      <c r="O372" s="36">
        <f t="shared" si="95"/>
        <v>0</v>
      </c>
      <c r="P372" s="36">
        <f>COUNTIF($T$1:T372,T372)</f>
        <v>4</v>
      </c>
      <c r="Q372" s="36" t="str">
        <f t="shared" si="96"/>
        <v>4-KVSC-125</v>
      </c>
      <c r="R372" s="36" t="s">
        <v>19</v>
      </c>
      <c r="S372" s="36">
        <v>125</v>
      </c>
      <c r="T372" s="36" t="str">
        <f t="shared" si="100"/>
        <v>KVSC-125</v>
      </c>
      <c r="U372" s="36">
        <v>80</v>
      </c>
      <c r="V372" s="36" t="str">
        <f t="shared" si="94"/>
        <v>80,</v>
      </c>
      <c r="W372" s="36"/>
      <c r="X372" s="36"/>
      <c r="Y372" s="36"/>
      <c r="Z372" s="36" t="str">
        <f t="shared" si="98"/>
        <v>-</v>
      </c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  <c r="AU372" s="36"/>
      <c r="AV372" s="36"/>
      <c r="AW372" s="36"/>
      <c r="AX372" s="36"/>
      <c r="AY372" s="36"/>
      <c r="AZ372" s="36"/>
      <c r="BA372" s="36"/>
      <c r="BB372" s="36"/>
      <c r="BC372" s="36"/>
      <c r="BD372" s="36"/>
      <c r="BE372" s="36"/>
      <c r="BF372" s="36"/>
      <c r="BG372" s="36"/>
      <c r="BH372" s="36"/>
      <c r="BI372" s="36"/>
      <c r="BJ372" s="36"/>
      <c r="BL372" s="36"/>
      <c r="BM372" s="36"/>
      <c r="BN372" s="36"/>
      <c r="BO372" s="36"/>
    </row>
    <row r="373" spans="2:67">
      <c r="B373" s="36"/>
      <c r="D373" s="36"/>
      <c r="E373" s="36"/>
      <c r="G373" s="36"/>
      <c r="H373" s="36"/>
      <c r="I373" s="36"/>
      <c r="J373" s="36"/>
      <c r="K373" s="36"/>
      <c r="L373" s="36"/>
      <c r="M373" s="36"/>
      <c r="N373" s="36" t="e">
        <f>SUMIF(#REF!,K373,#REF!)</f>
        <v>#REF!</v>
      </c>
      <c r="O373" s="36">
        <f t="shared" si="95"/>
        <v>0</v>
      </c>
      <c r="P373" s="36">
        <f>COUNTIF($T$1:T373,T373)</f>
        <v>5</v>
      </c>
      <c r="Q373" s="36" t="str">
        <f t="shared" si="96"/>
        <v>5-KVSC-125</v>
      </c>
      <c r="R373" s="36" t="s">
        <v>19</v>
      </c>
      <c r="S373" s="36">
        <v>125</v>
      </c>
      <c r="T373" s="36" t="str">
        <f t="shared" si="100"/>
        <v>KVSC-125</v>
      </c>
      <c r="U373" s="36">
        <v>100</v>
      </c>
      <c r="V373" s="36" t="str">
        <f t="shared" si="94"/>
        <v>100,</v>
      </c>
      <c r="W373" s="36"/>
      <c r="X373" s="36"/>
      <c r="Y373" s="36"/>
      <c r="Z373" s="36" t="str">
        <f t="shared" si="98"/>
        <v>-</v>
      </c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  <c r="AU373" s="36"/>
      <c r="AV373" s="36"/>
      <c r="AW373" s="36"/>
      <c r="AX373" s="36"/>
      <c r="AY373" s="36"/>
      <c r="AZ373" s="36"/>
      <c r="BA373" s="36"/>
      <c r="BB373" s="36"/>
      <c r="BC373" s="36"/>
      <c r="BD373" s="36"/>
      <c r="BE373" s="36"/>
      <c r="BF373" s="36"/>
      <c r="BG373" s="36"/>
      <c r="BH373" s="36"/>
      <c r="BI373" s="36"/>
      <c r="BJ373" s="36"/>
      <c r="BL373" s="36"/>
      <c r="BM373" s="36"/>
      <c r="BN373" s="36"/>
      <c r="BO373" s="36"/>
    </row>
    <row r="374" spans="2:67">
      <c r="B374" s="36"/>
      <c r="D374" s="36"/>
      <c r="E374" s="36"/>
      <c r="G374" s="36"/>
      <c r="H374" s="36"/>
      <c r="I374" s="36"/>
      <c r="J374" s="36"/>
      <c r="K374" s="36"/>
      <c r="L374" s="36"/>
      <c r="M374" s="36"/>
      <c r="N374" s="36" t="e">
        <f>SUMIF(#REF!,K374,#REF!)</f>
        <v>#REF!</v>
      </c>
      <c r="O374" s="36">
        <f t="shared" si="95"/>
        <v>0</v>
      </c>
      <c r="P374" s="36">
        <f>COUNTIF($T$1:T374,T374)</f>
        <v>6</v>
      </c>
      <c r="Q374" s="36" t="str">
        <f t="shared" si="96"/>
        <v>6-KVSC-125</v>
      </c>
      <c r="R374" s="36" t="s">
        <v>19</v>
      </c>
      <c r="S374" s="36">
        <v>125</v>
      </c>
      <c r="T374" s="36" t="str">
        <f t="shared" si="100"/>
        <v>KVSC-125</v>
      </c>
      <c r="U374" s="36">
        <v>120</v>
      </c>
      <c r="V374" s="36" t="str">
        <f t="shared" si="94"/>
        <v>120,</v>
      </c>
      <c r="W374" s="36"/>
      <c r="X374" s="36"/>
      <c r="Y374" s="36"/>
      <c r="Z374" s="36" t="str">
        <f t="shared" si="98"/>
        <v>-</v>
      </c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  <c r="AU374" s="36"/>
      <c r="AV374" s="36"/>
      <c r="AW374" s="36"/>
      <c r="AX374" s="36"/>
      <c r="AY374" s="36"/>
      <c r="AZ374" s="36"/>
      <c r="BA374" s="36"/>
      <c r="BB374" s="36"/>
      <c r="BC374" s="36"/>
      <c r="BD374" s="36"/>
      <c r="BE374" s="36"/>
      <c r="BF374" s="36"/>
      <c r="BG374" s="36"/>
      <c r="BH374" s="36"/>
      <c r="BI374" s="36"/>
      <c r="BJ374" s="36"/>
      <c r="BL374" s="36"/>
      <c r="BM374" s="36"/>
      <c r="BN374" s="36"/>
      <c r="BO374" s="36"/>
    </row>
    <row r="375" spans="2:67">
      <c r="B375" s="36"/>
      <c r="D375" s="36"/>
      <c r="E375" s="36"/>
      <c r="G375" s="36"/>
      <c r="H375" s="36"/>
      <c r="I375" s="36"/>
      <c r="J375" s="36"/>
      <c r="K375" s="36"/>
      <c r="L375" s="36"/>
      <c r="M375" s="36"/>
      <c r="N375" s="36" t="e">
        <f>SUMIF(#REF!,K375,#REF!)</f>
        <v>#REF!</v>
      </c>
      <c r="O375" s="36">
        <f t="shared" si="95"/>
        <v>0</v>
      </c>
      <c r="P375" s="36">
        <f>COUNTIF($T$1:T375,T375)</f>
        <v>7</v>
      </c>
      <c r="Q375" s="36" t="str">
        <f t="shared" si="96"/>
        <v>7-KVSC-125</v>
      </c>
      <c r="R375" s="36" t="s">
        <v>19</v>
      </c>
      <c r="S375" s="36">
        <v>125</v>
      </c>
      <c r="T375" s="36" t="str">
        <f t="shared" si="100"/>
        <v>KVSC-125</v>
      </c>
      <c r="U375" s="36">
        <v>160</v>
      </c>
      <c r="V375" s="36" t="str">
        <f t="shared" si="94"/>
        <v>160,</v>
      </c>
      <c r="W375" s="36"/>
      <c r="X375" s="36"/>
      <c r="Y375" s="36"/>
      <c r="Z375" s="36" t="str">
        <f t="shared" si="98"/>
        <v>-</v>
      </c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  <c r="AU375" s="36"/>
      <c r="AV375" s="36"/>
      <c r="AW375" s="36"/>
      <c r="AX375" s="36"/>
      <c r="AY375" s="36"/>
      <c r="AZ375" s="36"/>
      <c r="BA375" s="36"/>
      <c r="BB375" s="36"/>
      <c r="BC375" s="36"/>
      <c r="BD375" s="36"/>
      <c r="BE375" s="36"/>
      <c r="BF375" s="36"/>
      <c r="BG375" s="36"/>
      <c r="BH375" s="36"/>
      <c r="BI375" s="36"/>
      <c r="BJ375" s="36"/>
      <c r="BL375" s="36"/>
      <c r="BM375" s="36"/>
      <c r="BN375" s="36"/>
      <c r="BO375" s="36"/>
    </row>
    <row r="376" spans="2:67">
      <c r="B376" s="36"/>
      <c r="D376" s="36"/>
      <c r="E376" s="36"/>
      <c r="G376" s="36"/>
      <c r="H376" s="36"/>
      <c r="I376" s="36"/>
      <c r="J376" s="36"/>
      <c r="K376" s="36"/>
      <c r="L376" s="36"/>
      <c r="M376" s="36"/>
      <c r="N376" s="36" t="e">
        <f>SUMIF(#REF!,K376,#REF!)</f>
        <v>#REF!</v>
      </c>
      <c r="O376" s="36">
        <f t="shared" si="95"/>
        <v>0</v>
      </c>
      <c r="P376" s="36">
        <f>COUNTIF($T$1:T376,T376)</f>
        <v>8</v>
      </c>
      <c r="Q376" s="36" t="str">
        <f t="shared" si="96"/>
        <v>8-KVSC-125</v>
      </c>
      <c r="R376" s="36" t="s">
        <v>19</v>
      </c>
      <c r="S376" s="36">
        <v>125</v>
      </c>
      <c r="T376" s="36" t="str">
        <f t="shared" si="100"/>
        <v>KVSC-125</v>
      </c>
      <c r="U376" s="36">
        <v>200</v>
      </c>
      <c r="V376" s="36" t="str">
        <f t="shared" si="94"/>
        <v>200,</v>
      </c>
      <c r="W376" s="36"/>
      <c r="X376" s="36"/>
      <c r="Y376" s="36"/>
      <c r="Z376" s="36" t="str">
        <f t="shared" si="98"/>
        <v>-</v>
      </c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6"/>
      <c r="AV376" s="36"/>
      <c r="AW376" s="36"/>
      <c r="AX376" s="36"/>
      <c r="AY376" s="36"/>
      <c r="AZ376" s="36"/>
      <c r="BA376" s="36"/>
      <c r="BB376" s="36"/>
      <c r="BC376" s="36"/>
      <c r="BD376" s="36"/>
      <c r="BE376" s="36"/>
      <c r="BF376" s="36"/>
      <c r="BG376" s="36"/>
      <c r="BH376" s="36"/>
      <c r="BI376" s="36"/>
      <c r="BJ376" s="36"/>
      <c r="BL376" s="36"/>
      <c r="BM376" s="36"/>
      <c r="BN376" s="36"/>
      <c r="BO376" s="36"/>
    </row>
    <row r="377" spans="2:67">
      <c r="B377" s="36"/>
      <c r="D377" s="36"/>
      <c r="E377" s="36"/>
      <c r="G377" s="36"/>
      <c r="H377" s="36"/>
      <c r="I377" s="36"/>
      <c r="J377" s="36"/>
      <c r="K377" s="36"/>
      <c r="L377" s="36"/>
      <c r="M377" s="36"/>
      <c r="N377" s="36" t="e">
        <f>SUMIF(#REF!,K377,#REF!)</f>
        <v>#REF!</v>
      </c>
      <c r="O377" s="36">
        <f t="shared" si="95"/>
        <v>0</v>
      </c>
      <c r="P377" s="36">
        <f>COUNTIF($T$1:T377,T377)</f>
        <v>9</v>
      </c>
      <c r="Q377" s="36" t="str">
        <f t="shared" si="96"/>
        <v>9-KVSC-125</v>
      </c>
      <c r="R377" s="36" t="s">
        <v>19</v>
      </c>
      <c r="S377" s="36">
        <v>125</v>
      </c>
      <c r="T377" s="36" t="str">
        <f t="shared" si="100"/>
        <v>KVSC-125</v>
      </c>
      <c r="U377" s="36">
        <v>250</v>
      </c>
      <c r="V377" s="36" t="str">
        <f t="shared" si="94"/>
        <v>250,</v>
      </c>
      <c r="W377" s="36"/>
      <c r="X377" s="36"/>
      <c r="Y377" s="36"/>
      <c r="Z377" s="36" t="str">
        <f t="shared" si="98"/>
        <v>-</v>
      </c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  <c r="AW377" s="36"/>
      <c r="AX377" s="36"/>
      <c r="AY377" s="36"/>
      <c r="AZ377" s="36"/>
      <c r="BA377" s="36"/>
      <c r="BB377" s="36"/>
      <c r="BC377" s="36"/>
      <c r="BD377" s="36"/>
      <c r="BE377" s="36"/>
      <c r="BF377" s="36"/>
      <c r="BG377" s="36"/>
      <c r="BH377" s="36"/>
      <c r="BI377" s="36"/>
      <c r="BJ377" s="36"/>
      <c r="BL377" s="36"/>
      <c r="BM377" s="36"/>
      <c r="BN377" s="36"/>
      <c r="BO377" s="36"/>
    </row>
    <row r="378" spans="2:67">
      <c r="B378" s="36"/>
      <c r="D378" s="36"/>
      <c r="E378" s="36"/>
      <c r="G378" s="36"/>
      <c r="H378" s="36"/>
      <c r="I378" s="36"/>
      <c r="J378" s="36"/>
      <c r="K378" s="36"/>
      <c r="L378" s="36"/>
      <c r="M378" s="36"/>
      <c r="N378" s="36" t="e">
        <f>SUMIF(#REF!,K378,#REF!)</f>
        <v>#REF!</v>
      </c>
      <c r="O378" s="36">
        <f t="shared" si="95"/>
        <v>0</v>
      </c>
      <c r="P378" s="36">
        <f>COUNTIF($T$1:T378,T378)</f>
        <v>10</v>
      </c>
      <c r="Q378" s="36" t="str">
        <f t="shared" si="96"/>
        <v>10-KVSC-125</v>
      </c>
      <c r="R378" s="36" t="s">
        <v>19</v>
      </c>
      <c r="S378" s="36">
        <v>125</v>
      </c>
      <c r="T378" s="36" t="str">
        <f t="shared" si="100"/>
        <v>KVSC-125</v>
      </c>
      <c r="U378" s="36">
        <v>300</v>
      </c>
      <c r="V378" s="36" t="str">
        <f t="shared" si="94"/>
        <v>300,</v>
      </c>
      <c r="W378" s="36"/>
      <c r="X378" s="36"/>
      <c r="Y378" s="36"/>
      <c r="Z378" s="36" t="str">
        <f t="shared" si="98"/>
        <v>-</v>
      </c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36"/>
      <c r="AV378" s="36"/>
      <c r="AW378" s="36"/>
      <c r="AX378" s="36"/>
      <c r="AY378" s="36"/>
      <c r="AZ378" s="36"/>
      <c r="BA378" s="36"/>
      <c r="BB378" s="36"/>
      <c r="BC378" s="36"/>
      <c r="BD378" s="36"/>
      <c r="BE378" s="36"/>
      <c r="BF378" s="36"/>
      <c r="BG378" s="36"/>
      <c r="BH378" s="36"/>
      <c r="BI378" s="36"/>
      <c r="BJ378" s="36"/>
      <c r="BL378" s="36"/>
      <c r="BM378" s="36"/>
      <c r="BN378" s="36"/>
      <c r="BO378" s="36"/>
    </row>
    <row r="379" spans="2:67">
      <c r="B379" s="36"/>
      <c r="D379" s="36"/>
      <c r="E379" s="36"/>
      <c r="G379" s="36"/>
      <c r="H379" s="36"/>
      <c r="I379" s="36"/>
      <c r="J379" s="36"/>
      <c r="K379" s="36"/>
      <c r="L379" s="36"/>
      <c r="M379" s="36"/>
      <c r="N379" s="36" t="e">
        <f>SUMIF(#REF!,K379,#REF!)</f>
        <v>#REF!</v>
      </c>
      <c r="O379" s="36">
        <f t="shared" si="95"/>
        <v>0</v>
      </c>
      <c r="P379" s="36">
        <f>COUNTIF($T$1:T379,T379)</f>
        <v>11</v>
      </c>
      <c r="Q379" s="36" t="str">
        <f t="shared" si="96"/>
        <v>11-KVSC-125</v>
      </c>
      <c r="R379" s="36" t="s">
        <v>19</v>
      </c>
      <c r="S379" s="36">
        <v>125</v>
      </c>
      <c r="T379" s="36" t="str">
        <f t="shared" si="100"/>
        <v>KVSC-125</v>
      </c>
      <c r="U379" s="36">
        <v>320</v>
      </c>
      <c r="V379" s="36" t="str">
        <f t="shared" si="94"/>
        <v>320,</v>
      </c>
      <c r="W379" s="36"/>
      <c r="X379" s="36"/>
      <c r="Y379" s="36"/>
      <c r="Z379" s="36" t="str">
        <f t="shared" si="98"/>
        <v>-</v>
      </c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36"/>
      <c r="AV379" s="36"/>
      <c r="AW379" s="36"/>
      <c r="AX379" s="36"/>
      <c r="AY379" s="36"/>
      <c r="AZ379" s="36"/>
      <c r="BA379" s="36"/>
      <c r="BB379" s="36"/>
      <c r="BC379" s="36"/>
      <c r="BD379" s="36"/>
      <c r="BE379" s="36"/>
      <c r="BF379" s="36"/>
      <c r="BG379" s="36"/>
      <c r="BH379" s="36"/>
      <c r="BI379" s="36"/>
      <c r="BJ379" s="36"/>
      <c r="BL379" s="36"/>
      <c r="BM379" s="36"/>
      <c r="BN379" s="36"/>
      <c r="BO379" s="36"/>
    </row>
    <row r="380" spans="2:67">
      <c r="B380" s="36"/>
      <c r="D380" s="36"/>
      <c r="E380" s="36"/>
      <c r="G380" s="36"/>
      <c r="H380" s="36"/>
      <c r="I380" s="36"/>
      <c r="J380" s="36"/>
      <c r="K380" s="36"/>
      <c r="L380" s="36"/>
      <c r="M380" s="36"/>
      <c r="N380" s="36" t="e">
        <f>SUMIF(#REF!,K380,#REF!)</f>
        <v>#REF!</v>
      </c>
      <c r="O380" s="36">
        <f t="shared" si="95"/>
        <v>0</v>
      </c>
      <c r="P380" s="36">
        <f>COUNTIF($T$1:T380,T380)</f>
        <v>12</v>
      </c>
      <c r="Q380" s="36" t="str">
        <f t="shared" si="96"/>
        <v>12-KVSC-125</v>
      </c>
      <c r="R380" s="36" t="s">
        <v>19</v>
      </c>
      <c r="S380" s="36">
        <v>125</v>
      </c>
      <c r="T380" s="36" t="str">
        <f t="shared" si="100"/>
        <v>KVSC-125</v>
      </c>
      <c r="U380" s="36">
        <v>400</v>
      </c>
      <c r="V380" s="36" t="str">
        <f t="shared" si="94"/>
        <v>400,</v>
      </c>
      <c r="W380" s="36"/>
      <c r="X380" s="36"/>
      <c r="Y380" s="36"/>
      <c r="Z380" s="36" t="str">
        <f t="shared" si="98"/>
        <v>-</v>
      </c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36"/>
      <c r="AV380" s="36"/>
      <c r="AW380" s="36"/>
      <c r="AX380" s="36"/>
      <c r="AY380" s="36"/>
      <c r="AZ380" s="36"/>
      <c r="BA380" s="36"/>
      <c r="BB380" s="36"/>
      <c r="BC380" s="36"/>
      <c r="BD380" s="36"/>
      <c r="BE380" s="36"/>
      <c r="BF380" s="36"/>
      <c r="BG380" s="36"/>
      <c r="BH380" s="36"/>
      <c r="BI380" s="36"/>
      <c r="BJ380" s="36"/>
      <c r="BL380" s="36"/>
      <c r="BM380" s="36"/>
      <c r="BN380" s="36"/>
      <c r="BO380" s="36"/>
    </row>
    <row r="381" spans="2:67">
      <c r="B381" s="36"/>
      <c r="D381" s="36"/>
      <c r="E381" s="36"/>
      <c r="G381" s="36"/>
      <c r="H381" s="36"/>
      <c r="I381" s="36"/>
      <c r="J381" s="36"/>
      <c r="K381" s="36"/>
      <c r="L381" s="36"/>
      <c r="M381" s="36"/>
      <c r="N381" s="36" t="e">
        <f>SUMIF(#REF!,K381,#REF!)</f>
        <v>#REF!</v>
      </c>
      <c r="O381" s="36">
        <f t="shared" si="95"/>
        <v>0</v>
      </c>
      <c r="P381" s="36">
        <f>COUNTIF($T$1:T381,T381)</f>
        <v>13</v>
      </c>
      <c r="Q381" s="36" t="str">
        <f t="shared" si="96"/>
        <v>13-KVSC-125</v>
      </c>
      <c r="R381" s="36" t="s">
        <v>19</v>
      </c>
      <c r="S381" s="36">
        <v>125</v>
      </c>
      <c r="T381" s="36" t="str">
        <f t="shared" si="100"/>
        <v>KVSC-125</v>
      </c>
      <c r="U381" s="36">
        <v>500</v>
      </c>
      <c r="V381" s="36" t="str">
        <f t="shared" si="94"/>
        <v>500,</v>
      </c>
      <c r="W381" s="36"/>
      <c r="X381" s="36"/>
      <c r="Y381" s="36"/>
      <c r="Z381" s="36" t="str">
        <f t="shared" si="98"/>
        <v>-</v>
      </c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  <c r="AU381" s="36"/>
      <c r="AV381" s="36"/>
      <c r="AW381" s="36"/>
      <c r="AX381" s="36"/>
      <c r="AY381" s="36"/>
      <c r="AZ381" s="36"/>
      <c r="BA381" s="36"/>
      <c r="BB381" s="36"/>
      <c r="BC381" s="36"/>
      <c r="BD381" s="36"/>
      <c r="BE381" s="36"/>
      <c r="BF381" s="36"/>
      <c r="BG381" s="36"/>
      <c r="BH381" s="36"/>
      <c r="BI381" s="36"/>
      <c r="BJ381" s="36"/>
      <c r="BL381" s="36"/>
      <c r="BM381" s="36"/>
      <c r="BN381" s="36"/>
      <c r="BO381" s="36"/>
    </row>
    <row r="382" spans="2:67">
      <c r="B382" s="36"/>
      <c r="D382" s="36"/>
      <c r="E382" s="36"/>
      <c r="G382" s="36"/>
      <c r="H382" s="36"/>
      <c r="I382" s="36"/>
      <c r="J382" s="36"/>
      <c r="K382" s="36"/>
      <c r="L382" s="36"/>
      <c r="M382" s="36"/>
      <c r="N382" s="36" t="e">
        <f>SUMIF(#REF!,K382,#REF!)</f>
        <v>#REF!</v>
      </c>
      <c r="O382" s="36">
        <f t="shared" si="95"/>
        <v>0</v>
      </c>
      <c r="P382" s="36">
        <f>COUNTIF($T$1:T382,T382)</f>
        <v>14</v>
      </c>
      <c r="Q382" s="36" t="str">
        <f t="shared" si="96"/>
        <v>14-KVSC-125</v>
      </c>
      <c r="R382" s="36" t="s">
        <v>19</v>
      </c>
      <c r="S382" s="36">
        <v>125</v>
      </c>
      <c r="T382" s="36" t="str">
        <f t="shared" si="100"/>
        <v>KVSC-125</v>
      </c>
      <c r="U382" s="36">
        <v>600</v>
      </c>
      <c r="V382" s="36" t="str">
        <f t="shared" si="94"/>
        <v>600,</v>
      </c>
      <c r="W382" s="36"/>
      <c r="X382" s="36"/>
      <c r="Y382" s="36"/>
      <c r="Z382" s="36" t="str">
        <f t="shared" si="98"/>
        <v>-</v>
      </c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  <c r="AU382" s="36"/>
      <c r="AV382" s="36"/>
      <c r="AW382" s="36"/>
      <c r="AX382" s="36"/>
      <c r="AY382" s="36"/>
      <c r="AZ382" s="36"/>
      <c r="BA382" s="36"/>
      <c r="BB382" s="36"/>
      <c r="BC382" s="36"/>
      <c r="BD382" s="36"/>
      <c r="BE382" s="36"/>
      <c r="BF382" s="36"/>
      <c r="BG382" s="36"/>
      <c r="BH382" s="36"/>
      <c r="BI382" s="36"/>
      <c r="BJ382" s="36"/>
      <c r="BL382" s="36"/>
      <c r="BM382" s="36"/>
      <c r="BN382" s="36"/>
      <c r="BO382" s="36"/>
    </row>
    <row r="383" spans="2:67">
      <c r="B383" s="36"/>
      <c r="D383" s="36"/>
      <c r="E383" s="36"/>
      <c r="G383" s="36"/>
      <c r="H383" s="36"/>
      <c r="I383" s="36"/>
      <c r="J383" s="36"/>
      <c r="K383" s="36"/>
      <c r="L383" s="36"/>
      <c r="M383" s="36"/>
      <c r="N383" s="36" t="e">
        <f>SUMIF(#REF!,K383,#REF!)</f>
        <v>#REF!</v>
      </c>
      <c r="O383" s="36">
        <f t="shared" si="95"/>
        <v>0</v>
      </c>
      <c r="P383" s="36">
        <f>COUNTIF($T$1:T383,T383)</f>
        <v>15</v>
      </c>
      <c r="Q383" s="36" t="str">
        <f t="shared" si="96"/>
        <v>15-KVSC-125</v>
      </c>
      <c r="R383" s="36" t="s">
        <v>19</v>
      </c>
      <c r="S383" s="36">
        <v>125</v>
      </c>
      <c r="T383" s="36" t="str">
        <f t="shared" si="100"/>
        <v>KVSC-125</v>
      </c>
      <c r="U383" s="36">
        <v>700</v>
      </c>
      <c r="V383" s="36" t="str">
        <f t="shared" si="94"/>
        <v>700,</v>
      </c>
      <c r="W383" s="36"/>
      <c r="X383" s="36"/>
      <c r="Y383" s="36"/>
      <c r="Z383" s="36" t="str">
        <f t="shared" si="98"/>
        <v>-</v>
      </c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  <c r="AU383" s="36"/>
      <c r="AV383" s="36"/>
      <c r="AW383" s="36"/>
      <c r="AX383" s="36"/>
      <c r="AY383" s="36"/>
      <c r="AZ383" s="36"/>
      <c r="BA383" s="36"/>
      <c r="BB383" s="36"/>
      <c r="BC383" s="36"/>
      <c r="BD383" s="36"/>
      <c r="BE383" s="36"/>
      <c r="BF383" s="36"/>
      <c r="BG383" s="36"/>
      <c r="BH383" s="36"/>
      <c r="BI383" s="36"/>
      <c r="BJ383" s="36"/>
      <c r="BL383" s="36"/>
      <c r="BM383" s="36"/>
      <c r="BN383" s="36"/>
      <c r="BO383" s="36"/>
    </row>
    <row r="384" spans="2:67">
      <c r="B384" s="36"/>
      <c r="D384" s="36"/>
      <c r="E384" s="36"/>
      <c r="G384" s="36"/>
      <c r="H384" s="36"/>
      <c r="I384" s="36"/>
      <c r="J384" s="36"/>
      <c r="K384" s="36"/>
      <c r="L384" s="36"/>
      <c r="M384" s="36"/>
      <c r="N384" s="36" t="e">
        <f>SUMIF(#REF!,K384,#REF!)</f>
        <v>#REF!</v>
      </c>
      <c r="O384" s="36">
        <f t="shared" si="95"/>
        <v>0</v>
      </c>
      <c r="P384" s="36">
        <f>COUNTIF($T$1:T384,T384)</f>
        <v>16</v>
      </c>
      <c r="Q384" s="36" t="str">
        <f t="shared" si="96"/>
        <v>16-KVSC-125</v>
      </c>
      <c r="R384" s="36" t="s">
        <v>19</v>
      </c>
      <c r="S384" s="36">
        <v>125</v>
      </c>
      <c r="T384" s="36" t="str">
        <f t="shared" si="100"/>
        <v>KVSC-125</v>
      </c>
      <c r="U384" s="36">
        <v>800</v>
      </c>
      <c r="V384" s="36" t="str">
        <f t="shared" si="94"/>
        <v>800,</v>
      </c>
      <c r="W384" s="36"/>
      <c r="X384" s="36"/>
      <c r="Y384" s="36"/>
      <c r="Z384" s="36" t="str">
        <f t="shared" si="98"/>
        <v>-</v>
      </c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36"/>
      <c r="BD384" s="36"/>
      <c r="BE384" s="36"/>
      <c r="BF384" s="36"/>
      <c r="BG384" s="36"/>
      <c r="BH384" s="36"/>
      <c r="BI384" s="36"/>
      <c r="BJ384" s="36"/>
      <c r="BL384" s="36"/>
      <c r="BM384" s="36"/>
      <c r="BN384" s="36"/>
      <c r="BO384" s="36"/>
    </row>
    <row r="385" spans="2:67">
      <c r="B385" s="36"/>
      <c r="D385" s="36"/>
      <c r="E385" s="36"/>
      <c r="G385" s="36"/>
      <c r="H385" s="36"/>
      <c r="I385" s="36"/>
      <c r="J385" s="36"/>
      <c r="K385" s="36"/>
      <c r="L385" s="36"/>
      <c r="M385" s="36"/>
      <c r="N385" s="36" t="e">
        <f>SUMIF(#REF!,K385,#REF!)</f>
        <v>#REF!</v>
      </c>
      <c r="O385" s="36">
        <f t="shared" si="95"/>
        <v>0</v>
      </c>
      <c r="P385" s="36">
        <f>COUNTIF($T$1:T385,T385)</f>
        <v>17</v>
      </c>
      <c r="Q385" s="36" t="str">
        <f t="shared" si="96"/>
        <v>17-KVSC-125</v>
      </c>
      <c r="R385" s="36" t="s">
        <v>19</v>
      </c>
      <c r="S385" s="36">
        <v>125</v>
      </c>
      <c r="T385" s="36" t="str">
        <f t="shared" si="100"/>
        <v>KVSC-125</v>
      </c>
      <c r="U385" s="36">
        <v>1000</v>
      </c>
      <c r="V385" s="36" t="str">
        <f t="shared" si="94"/>
        <v>1000,</v>
      </c>
      <c r="W385" s="36"/>
      <c r="X385" s="36"/>
      <c r="Y385" s="36"/>
      <c r="Z385" s="36" t="str">
        <f t="shared" si="98"/>
        <v>-</v>
      </c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  <c r="AV385" s="36"/>
      <c r="AW385" s="36"/>
      <c r="AX385" s="36"/>
      <c r="AY385" s="36"/>
      <c r="AZ385" s="36"/>
      <c r="BA385" s="36"/>
      <c r="BB385" s="36"/>
      <c r="BC385" s="36"/>
      <c r="BD385" s="36"/>
      <c r="BE385" s="36"/>
      <c r="BF385" s="36"/>
      <c r="BG385" s="36"/>
      <c r="BH385" s="36"/>
      <c r="BI385" s="36"/>
      <c r="BJ385" s="36"/>
      <c r="BL385" s="36"/>
      <c r="BM385" s="36"/>
      <c r="BN385" s="36"/>
      <c r="BO385" s="36"/>
    </row>
    <row r="386" spans="2:67">
      <c r="B386" s="36"/>
      <c r="D386" s="36"/>
      <c r="E386" s="36"/>
      <c r="G386" s="36"/>
      <c r="H386" s="36"/>
      <c r="I386" s="36"/>
      <c r="J386" s="36"/>
      <c r="K386" s="36"/>
      <c r="L386" s="36"/>
      <c r="M386" s="36"/>
      <c r="N386" s="36" t="e">
        <f>SUMIF(#REF!,K386,#REF!)</f>
        <v>#REF!</v>
      </c>
      <c r="O386" s="36">
        <f t="shared" si="95"/>
        <v>0</v>
      </c>
      <c r="P386" s="36">
        <f>COUNTIF($T$1:T386,T386)</f>
        <v>18</v>
      </c>
      <c r="Q386" s="36" t="str">
        <f t="shared" si="96"/>
        <v>18-KVSC-125</v>
      </c>
      <c r="R386" s="36" t="s">
        <v>19</v>
      </c>
      <c r="S386" s="36">
        <v>125</v>
      </c>
      <c r="T386" s="36" t="str">
        <f t="shared" si="100"/>
        <v>KVSC-125</v>
      </c>
      <c r="U386" s="36">
        <v>1250</v>
      </c>
      <c r="V386" s="36" t="str">
        <f t="shared" ref="V386:V449" si="101">CONCATENATE(U386,IF(P386=COUNTIF(T:T,T386),"",","))</f>
        <v>1250</v>
      </c>
      <c r="W386" s="36"/>
      <c r="X386" s="36"/>
      <c r="Y386" s="36"/>
      <c r="Z386" s="36" t="str">
        <f t="shared" si="98"/>
        <v>-</v>
      </c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  <c r="AU386" s="36"/>
      <c r="AV386" s="36"/>
      <c r="AW386" s="36"/>
      <c r="AX386" s="36"/>
      <c r="AY386" s="36"/>
      <c r="AZ386" s="36"/>
      <c r="BA386" s="36"/>
      <c r="BB386" s="36"/>
      <c r="BC386" s="36"/>
      <c r="BD386" s="36"/>
      <c r="BE386" s="36"/>
      <c r="BF386" s="36"/>
      <c r="BG386" s="36"/>
      <c r="BH386" s="36"/>
      <c r="BI386" s="36"/>
      <c r="BJ386" s="36"/>
      <c r="BL386" s="36"/>
      <c r="BM386" s="36"/>
      <c r="BN386" s="36"/>
      <c r="BO386" s="36"/>
    </row>
    <row r="387" spans="2:67">
      <c r="B387" s="36"/>
      <c r="D387" s="36"/>
      <c r="E387" s="36"/>
      <c r="G387" s="36"/>
      <c r="H387" s="36"/>
      <c r="I387" s="36"/>
      <c r="J387" s="36"/>
      <c r="K387" s="36"/>
      <c r="L387" s="36"/>
      <c r="M387" s="36"/>
      <c r="N387" s="36" t="e">
        <f>SUMIF(#REF!,K387,#REF!)</f>
        <v>#REF!</v>
      </c>
      <c r="O387" s="36">
        <f t="shared" ref="O387:O450" si="102">COUNTIF(Z:Z,K387)</f>
        <v>0</v>
      </c>
      <c r="P387" s="36">
        <f>COUNTIF($T$1:T387,T387)</f>
        <v>1</v>
      </c>
      <c r="Q387" s="36" t="str">
        <f t="shared" ref="Q387:Q450" si="103">CONCATENATE(P387,"-",T387)</f>
        <v>1-KVNC-32</v>
      </c>
      <c r="R387" s="36" t="s">
        <v>55</v>
      </c>
      <c r="S387" s="36">
        <v>32</v>
      </c>
      <c r="T387" s="36" t="str">
        <f>CONCATENATE(R387,IF(S387=0,"","-"),S387)</f>
        <v>KVNC-32</v>
      </c>
      <c r="U387" s="36">
        <v>25</v>
      </c>
      <c r="V387" s="36" t="str">
        <f t="shared" si="101"/>
        <v>25,</v>
      </c>
      <c r="W387" s="36"/>
      <c r="X387" s="36"/>
      <c r="Y387" s="36"/>
      <c r="Z387" s="36" t="str">
        <f t="shared" si="98"/>
        <v>-</v>
      </c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36"/>
      <c r="AV387" s="36"/>
      <c r="AW387" s="36"/>
      <c r="AX387" s="36"/>
      <c r="AY387" s="36"/>
      <c r="AZ387" s="36"/>
      <c r="BA387" s="36"/>
      <c r="BB387" s="36"/>
      <c r="BC387" s="36"/>
      <c r="BD387" s="36"/>
      <c r="BE387" s="36"/>
      <c r="BF387" s="36"/>
      <c r="BG387" s="36"/>
      <c r="BH387" s="36"/>
      <c r="BI387" s="36"/>
      <c r="BJ387" s="36"/>
      <c r="BL387" s="36"/>
      <c r="BM387" s="36"/>
      <c r="BN387" s="36"/>
      <c r="BO387" s="36"/>
    </row>
    <row r="388" spans="2:67">
      <c r="B388" s="36"/>
      <c r="D388" s="36"/>
      <c r="E388" s="36"/>
      <c r="G388" s="36"/>
      <c r="H388" s="36"/>
      <c r="I388" s="36"/>
      <c r="J388" s="36"/>
      <c r="K388" s="36"/>
      <c r="L388" s="36"/>
      <c r="M388" s="36"/>
      <c r="N388" s="36" t="e">
        <f>SUMIF(#REF!,K388,#REF!)</f>
        <v>#REF!</v>
      </c>
      <c r="O388" s="36">
        <f t="shared" si="102"/>
        <v>0</v>
      </c>
      <c r="P388" s="36">
        <f>COUNTIF($T$1:T388,T388)</f>
        <v>2</v>
      </c>
      <c r="Q388" s="36" t="str">
        <f t="shared" si="103"/>
        <v>2-KVNC-32</v>
      </c>
      <c r="R388" s="36" t="s">
        <v>55</v>
      </c>
      <c r="S388" s="36">
        <v>32</v>
      </c>
      <c r="T388" s="36" t="str">
        <f>CONCATENATE(R388,IF(S388=0,"","-"),S388)</f>
        <v>KVNC-32</v>
      </c>
      <c r="U388" s="36">
        <v>40</v>
      </c>
      <c r="V388" s="36" t="str">
        <f t="shared" si="101"/>
        <v>40,</v>
      </c>
      <c r="W388" s="36"/>
      <c r="X388" s="36"/>
      <c r="Y388" s="36"/>
      <c r="Z388" s="36" t="str">
        <f t="shared" si="98"/>
        <v>-</v>
      </c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36"/>
      <c r="AV388" s="36"/>
      <c r="AW388" s="36"/>
      <c r="AX388" s="36"/>
      <c r="AY388" s="36"/>
      <c r="AZ388" s="36"/>
      <c r="BA388" s="36"/>
      <c r="BB388" s="36"/>
      <c r="BC388" s="36"/>
      <c r="BD388" s="36"/>
      <c r="BE388" s="36"/>
      <c r="BF388" s="36"/>
      <c r="BG388" s="36"/>
      <c r="BH388" s="36"/>
      <c r="BI388" s="36"/>
      <c r="BJ388" s="36"/>
      <c r="BL388" s="36"/>
      <c r="BM388" s="36"/>
      <c r="BN388" s="36"/>
      <c r="BO388" s="36"/>
    </row>
    <row r="389" spans="2:67">
      <c r="B389" s="36"/>
      <c r="D389" s="36"/>
      <c r="E389" s="36"/>
      <c r="G389" s="36"/>
      <c r="H389" s="36"/>
      <c r="I389" s="36"/>
      <c r="J389" s="36"/>
      <c r="K389" s="36"/>
      <c r="L389" s="36"/>
      <c r="M389" s="36"/>
      <c r="N389" s="36" t="e">
        <f>SUMIF(#REF!,K389,#REF!)</f>
        <v>#REF!</v>
      </c>
      <c r="O389" s="36">
        <f t="shared" si="102"/>
        <v>0</v>
      </c>
      <c r="P389" s="36">
        <f>COUNTIF($T$1:T389,T389)</f>
        <v>3</v>
      </c>
      <c r="Q389" s="36" t="str">
        <f t="shared" si="103"/>
        <v>3-KVNC-32</v>
      </c>
      <c r="R389" s="36" t="s">
        <v>55</v>
      </c>
      <c r="S389" s="36">
        <v>32</v>
      </c>
      <c r="T389" s="36" t="str">
        <f t="shared" ref="T389:T404" si="104">CONCATENATE(R389,IF(S389=0,"","-"),S389)</f>
        <v>KVNC-32</v>
      </c>
      <c r="U389" s="36">
        <v>50</v>
      </c>
      <c r="V389" s="36" t="str">
        <f t="shared" si="101"/>
        <v>50,</v>
      </c>
      <c r="W389" s="36"/>
      <c r="X389" s="36"/>
      <c r="Y389" s="36"/>
      <c r="Z389" s="36" t="str">
        <f t="shared" si="98"/>
        <v>-</v>
      </c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36"/>
      <c r="AV389" s="36"/>
      <c r="AW389" s="36"/>
      <c r="AX389" s="36"/>
      <c r="AY389" s="36"/>
      <c r="AZ389" s="36"/>
      <c r="BA389" s="36"/>
      <c r="BB389" s="36"/>
      <c r="BC389" s="36"/>
      <c r="BD389" s="36"/>
      <c r="BE389" s="36"/>
      <c r="BF389" s="36"/>
      <c r="BG389" s="36"/>
      <c r="BH389" s="36"/>
      <c r="BI389" s="36"/>
      <c r="BJ389" s="36"/>
      <c r="BL389" s="36"/>
      <c r="BM389" s="36"/>
      <c r="BN389" s="36"/>
      <c r="BO389" s="36"/>
    </row>
    <row r="390" spans="2:67">
      <c r="B390" s="36"/>
      <c r="D390" s="36"/>
      <c r="E390" s="36"/>
      <c r="G390" s="36"/>
      <c r="H390" s="36"/>
      <c r="I390" s="36"/>
      <c r="J390" s="36"/>
      <c r="K390" s="36"/>
      <c r="L390" s="36"/>
      <c r="M390" s="36"/>
      <c r="N390" s="36" t="e">
        <f>SUMIF(#REF!,K390,#REF!)</f>
        <v>#REF!</v>
      </c>
      <c r="O390" s="36">
        <f t="shared" si="102"/>
        <v>0</v>
      </c>
      <c r="P390" s="36">
        <f>COUNTIF($T$1:T390,T390)</f>
        <v>4</v>
      </c>
      <c r="Q390" s="36" t="str">
        <f t="shared" si="103"/>
        <v>4-KVNC-32</v>
      </c>
      <c r="R390" s="36" t="s">
        <v>55</v>
      </c>
      <c r="S390" s="36">
        <v>32</v>
      </c>
      <c r="T390" s="36" t="str">
        <f t="shared" si="104"/>
        <v>KVNC-32</v>
      </c>
      <c r="U390" s="36">
        <v>80</v>
      </c>
      <c r="V390" s="36" t="str">
        <f t="shared" si="101"/>
        <v>80,</v>
      </c>
      <c r="W390" s="36"/>
      <c r="X390" s="36"/>
      <c r="Y390" s="36"/>
      <c r="Z390" s="36" t="str">
        <f t="shared" si="98"/>
        <v>-</v>
      </c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  <c r="AU390" s="36"/>
      <c r="AV390" s="36"/>
      <c r="AW390" s="36"/>
      <c r="AX390" s="36"/>
      <c r="AY390" s="36"/>
      <c r="AZ390" s="36"/>
      <c r="BA390" s="36"/>
      <c r="BB390" s="36"/>
      <c r="BC390" s="36"/>
      <c r="BD390" s="36"/>
      <c r="BE390" s="36"/>
      <c r="BF390" s="36"/>
      <c r="BG390" s="36"/>
      <c r="BH390" s="36"/>
      <c r="BI390" s="36"/>
      <c r="BJ390" s="36"/>
      <c r="BL390" s="36"/>
      <c r="BM390" s="36"/>
      <c r="BN390" s="36"/>
      <c r="BO390" s="36"/>
    </row>
    <row r="391" spans="2:67">
      <c r="B391" s="36"/>
      <c r="D391" s="36"/>
      <c r="E391" s="36"/>
      <c r="G391" s="36"/>
      <c r="H391" s="36"/>
      <c r="I391" s="36"/>
      <c r="J391" s="36"/>
      <c r="K391" s="36"/>
      <c r="L391" s="36"/>
      <c r="M391" s="36"/>
      <c r="N391" s="36" t="e">
        <f>SUMIF(#REF!,K391,#REF!)</f>
        <v>#REF!</v>
      </c>
      <c r="O391" s="36">
        <f t="shared" si="102"/>
        <v>0</v>
      </c>
      <c r="P391" s="36">
        <f>COUNTIF($T$1:T391,T391)</f>
        <v>5</v>
      </c>
      <c r="Q391" s="36" t="str">
        <f t="shared" si="103"/>
        <v>5-KVNC-32</v>
      </c>
      <c r="R391" s="36" t="s">
        <v>55</v>
      </c>
      <c r="S391" s="36">
        <v>32</v>
      </c>
      <c r="T391" s="36" t="str">
        <f t="shared" si="104"/>
        <v>KVNC-32</v>
      </c>
      <c r="U391" s="36">
        <v>100</v>
      </c>
      <c r="V391" s="36" t="str">
        <f t="shared" si="101"/>
        <v>100,</v>
      </c>
      <c r="W391" s="36"/>
      <c r="X391" s="36"/>
      <c r="Y391" s="36"/>
      <c r="Z391" s="36" t="str">
        <f t="shared" si="98"/>
        <v>-</v>
      </c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6"/>
      <c r="AV391" s="36"/>
      <c r="AW391" s="36"/>
      <c r="AX391" s="36"/>
      <c r="AY391" s="36"/>
      <c r="AZ391" s="36"/>
      <c r="BA391" s="36"/>
      <c r="BB391" s="36"/>
      <c r="BC391" s="36"/>
      <c r="BD391" s="36"/>
      <c r="BE391" s="36"/>
      <c r="BF391" s="36"/>
      <c r="BG391" s="36"/>
      <c r="BH391" s="36"/>
      <c r="BI391" s="36"/>
      <c r="BJ391" s="36"/>
      <c r="BL391" s="36"/>
      <c r="BM391" s="36"/>
      <c r="BN391" s="36"/>
      <c r="BO391" s="36"/>
    </row>
    <row r="392" spans="2:67">
      <c r="B392" s="36"/>
      <c r="D392" s="36"/>
      <c r="E392" s="36"/>
      <c r="G392" s="36"/>
      <c r="H392" s="36"/>
      <c r="I392" s="36"/>
      <c r="J392" s="36"/>
      <c r="K392" s="36"/>
      <c r="L392" s="36"/>
      <c r="M392" s="36"/>
      <c r="N392" s="36" t="e">
        <f>SUMIF(#REF!,K392,#REF!)</f>
        <v>#REF!</v>
      </c>
      <c r="O392" s="36">
        <f t="shared" si="102"/>
        <v>0</v>
      </c>
      <c r="P392" s="36">
        <f>COUNTIF($T$1:T392,T392)</f>
        <v>6</v>
      </c>
      <c r="Q392" s="36" t="str">
        <f t="shared" si="103"/>
        <v>6-KVNC-32</v>
      </c>
      <c r="R392" s="36" t="s">
        <v>55</v>
      </c>
      <c r="S392" s="36">
        <v>32</v>
      </c>
      <c r="T392" s="36" t="str">
        <f t="shared" si="104"/>
        <v>KVNC-32</v>
      </c>
      <c r="U392" s="36">
        <v>120</v>
      </c>
      <c r="V392" s="36" t="str">
        <f t="shared" si="101"/>
        <v>120,</v>
      </c>
      <c r="W392" s="36"/>
      <c r="X392" s="36"/>
      <c r="Y392" s="36"/>
      <c r="Z392" s="36" t="str">
        <f t="shared" si="98"/>
        <v>-</v>
      </c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6"/>
      <c r="AV392" s="36"/>
      <c r="AW392" s="36"/>
      <c r="AX392" s="36"/>
      <c r="AY392" s="36"/>
      <c r="AZ392" s="36"/>
      <c r="BA392" s="36"/>
      <c r="BB392" s="36"/>
      <c r="BC392" s="36"/>
      <c r="BD392" s="36"/>
      <c r="BE392" s="36"/>
      <c r="BF392" s="36"/>
      <c r="BG392" s="36"/>
      <c r="BH392" s="36"/>
      <c r="BI392" s="36"/>
      <c r="BJ392" s="36"/>
      <c r="BL392" s="36"/>
      <c r="BM392" s="36"/>
      <c r="BN392" s="36"/>
      <c r="BO392" s="36"/>
    </row>
    <row r="393" spans="2:67">
      <c r="B393" s="36"/>
      <c r="D393" s="36"/>
      <c r="E393" s="36"/>
      <c r="G393" s="36"/>
      <c r="H393" s="36"/>
      <c r="I393" s="36"/>
      <c r="J393" s="36"/>
      <c r="K393" s="36"/>
      <c r="L393" s="36"/>
      <c r="M393" s="36"/>
      <c r="N393" s="36" t="e">
        <f>SUMIF(#REF!,K393,#REF!)</f>
        <v>#REF!</v>
      </c>
      <c r="O393" s="36">
        <f t="shared" si="102"/>
        <v>0</v>
      </c>
      <c r="P393" s="36">
        <f>COUNTIF($T$1:T393,T393)</f>
        <v>7</v>
      </c>
      <c r="Q393" s="36" t="str">
        <f t="shared" si="103"/>
        <v>7-KVNC-32</v>
      </c>
      <c r="R393" s="36" t="s">
        <v>55</v>
      </c>
      <c r="S393" s="36">
        <v>32</v>
      </c>
      <c r="T393" s="36" t="str">
        <f t="shared" si="104"/>
        <v>KVNC-32</v>
      </c>
      <c r="U393" s="36">
        <v>160</v>
      </c>
      <c r="V393" s="36" t="str">
        <f t="shared" si="101"/>
        <v>160,</v>
      </c>
      <c r="W393" s="36"/>
      <c r="X393" s="36"/>
      <c r="Y393" s="36"/>
      <c r="Z393" s="36" t="str">
        <f t="shared" si="98"/>
        <v>-</v>
      </c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  <c r="AU393" s="36"/>
      <c r="AV393" s="36"/>
      <c r="AW393" s="36"/>
      <c r="AX393" s="36"/>
      <c r="AY393" s="36"/>
      <c r="AZ393" s="36"/>
      <c r="BA393" s="36"/>
      <c r="BB393" s="36"/>
      <c r="BC393" s="36"/>
      <c r="BD393" s="36"/>
      <c r="BE393" s="36"/>
      <c r="BF393" s="36"/>
      <c r="BG393" s="36"/>
      <c r="BH393" s="36"/>
      <c r="BI393" s="36"/>
      <c r="BJ393" s="36"/>
      <c r="BL393" s="36"/>
      <c r="BM393" s="36"/>
      <c r="BN393" s="36"/>
      <c r="BO393" s="36"/>
    </row>
    <row r="394" spans="2:67">
      <c r="B394" s="36"/>
      <c r="D394" s="36"/>
      <c r="E394" s="36"/>
      <c r="G394" s="36"/>
      <c r="H394" s="36"/>
      <c r="I394" s="36"/>
      <c r="J394" s="36"/>
      <c r="K394" s="36"/>
      <c r="L394" s="36"/>
      <c r="M394" s="36"/>
      <c r="N394" s="36" t="e">
        <f>SUMIF(#REF!,K394,#REF!)</f>
        <v>#REF!</v>
      </c>
      <c r="O394" s="36">
        <f t="shared" si="102"/>
        <v>0</v>
      </c>
      <c r="P394" s="36">
        <f>COUNTIF($T$1:T394,T394)</f>
        <v>8</v>
      </c>
      <c r="Q394" s="36" t="str">
        <f t="shared" si="103"/>
        <v>8-KVNC-32</v>
      </c>
      <c r="R394" s="36" t="s">
        <v>55</v>
      </c>
      <c r="S394" s="36">
        <v>32</v>
      </c>
      <c r="T394" s="36" t="str">
        <f t="shared" si="104"/>
        <v>KVNC-32</v>
      </c>
      <c r="U394" s="36">
        <v>200</v>
      </c>
      <c r="V394" s="36" t="str">
        <f t="shared" si="101"/>
        <v>200,</v>
      </c>
      <c r="W394" s="36"/>
      <c r="X394" s="36"/>
      <c r="Y394" s="36"/>
      <c r="Z394" s="36" t="str">
        <f t="shared" si="98"/>
        <v>-</v>
      </c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  <c r="AU394" s="36"/>
      <c r="AV394" s="36"/>
      <c r="AW394" s="36"/>
      <c r="AX394" s="36"/>
      <c r="AY394" s="36"/>
      <c r="AZ394" s="36"/>
      <c r="BA394" s="36"/>
      <c r="BB394" s="36"/>
      <c r="BC394" s="36"/>
      <c r="BD394" s="36"/>
      <c r="BE394" s="36"/>
      <c r="BF394" s="36"/>
      <c r="BG394" s="36"/>
      <c r="BH394" s="36"/>
      <c r="BI394" s="36"/>
      <c r="BJ394" s="36"/>
      <c r="BL394" s="36"/>
      <c r="BM394" s="36"/>
      <c r="BN394" s="36"/>
      <c r="BO394" s="36"/>
    </row>
    <row r="395" spans="2:67">
      <c r="B395" s="36"/>
      <c r="D395" s="36"/>
      <c r="E395" s="36"/>
      <c r="G395" s="36"/>
      <c r="H395" s="36"/>
      <c r="I395" s="36"/>
      <c r="J395" s="36"/>
      <c r="K395" s="36"/>
      <c r="L395" s="36"/>
      <c r="M395" s="36"/>
      <c r="N395" s="36" t="e">
        <f>SUMIF(#REF!,K395,#REF!)</f>
        <v>#REF!</v>
      </c>
      <c r="O395" s="36">
        <f t="shared" si="102"/>
        <v>0</v>
      </c>
      <c r="P395" s="36">
        <f>COUNTIF($T$1:T395,T395)</f>
        <v>9</v>
      </c>
      <c r="Q395" s="36" t="str">
        <f t="shared" si="103"/>
        <v>9-KVNC-32</v>
      </c>
      <c r="R395" s="36" t="s">
        <v>55</v>
      </c>
      <c r="S395" s="36">
        <v>32</v>
      </c>
      <c r="T395" s="36" t="str">
        <f t="shared" si="104"/>
        <v>KVNC-32</v>
      </c>
      <c r="U395" s="36">
        <v>250</v>
      </c>
      <c r="V395" s="36" t="str">
        <f t="shared" si="101"/>
        <v>250,</v>
      </c>
      <c r="W395" s="36"/>
      <c r="X395" s="36"/>
      <c r="Y395" s="36"/>
      <c r="Z395" s="36" t="str">
        <f t="shared" si="98"/>
        <v>-</v>
      </c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  <c r="AU395" s="36"/>
      <c r="AV395" s="36"/>
      <c r="AW395" s="36"/>
      <c r="AX395" s="36"/>
      <c r="AY395" s="36"/>
      <c r="AZ395" s="36"/>
      <c r="BA395" s="36"/>
      <c r="BB395" s="36"/>
      <c r="BC395" s="36"/>
      <c r="BD395" s="36"/>
      <c r="BE395" s="36"/>
      <c r="BF395" s="36"/>
      <c r="BG395" s="36"/>
      <c r="BH395" s="36"/>
      <c r="BI395" s="36"/>
      <c r="BJ395" s="36"/>
      <c r="BL395" s="36"/>
      <c r="BM395" s="36"/>
      <c r="BN395" s="36"/>
      <c r="BO395" s="36"/>
    </row>
    <row r="396" spans="2:67">
      <c r="B396" s="36"/>
      <c r="D396" s="36"/>
      <c r="E396" s="36"/>
      <c r="G396" s="36"/>
      <c r="H396" s="36"/>
      <c r="I396" s="36"/>
      <c r="J396" s="36"/>
      <c r="K396" s="36"/>
      <c r="L396" s="36"/>
      <c r="M396" s="36"/>
      <c r="N396" s="36" t="e">
        <f>SUMIF(#REF!,K396,#REF!)</f>
        <v>#REF!</v>
      </c>
      <c r="O396" s="36">
        <f t="shared" si="102"/>
        <v>0</v>
      </c>
      <c r="P396" s="36">
        <f>COUNTIF($T$1:T396,T396)</f>
        <v>10</v>
      </c>
      <c r="Q396" s="36" t="str">
        <f t="shared" si="103"/>
        <v>10-KVNC-32</v>
      </c>
      <c r="R396" s="36" t="s">
        <v>55</v>
      </c>
      <c r="S396" s="36">
        <v>32</v>
      </c>
      <c r="T396" s="36" t="str">
        <f t="shared" si="104"/>
        <v>KVNC-32</v>
      </c>
      <c r="U396" s="36">
        <v>300</v>
      </c>
      <c r="V396" s="36" t="str">
        <f t="shared" si="101"/>
        <v>300,</v>
      </c>
      <c r="W396" s="36"/>
      <c r="X396" s="36"/>
      <c r="Y396" s="36"/>
      <c r="Z396" s="36" t="str">
        <f t="shared" si="98"/>
        <v>-</v>
      </c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  <c r="AU396" s="36"/>
      <c r="AV396" s="36"/>
      <c r="AW396" s="36"/>
      <c r="AX396" s="36"/>
      <c r="AY396" s="36"/>
      <c r="AZ396" s="36"/>
      <c r="BA396" s="36"/>
      <c r="BB396" s="36"/>
      <c r="BC396" s="36"/>
      <c r="BD396" s="36"/>
      <c r="BE396" s="36"/>
      <c r="BF396" s="36"/>
      <c r="BG396" s="36"/>
      <c r="BH396" s="36"/>
      <c r="BI396" s="36"/>
      <c r="BJ396" s="36"/>
      <c r="BL396" s="36"/>
      <c r="BM396" s="36"/>
      <c r="BN396" s="36"/>
      <c r="BO396" s="36"/>
    </row>
    <row r="397" spans="2:67">
      <c r="B397" s="36"/>
      <c r="D397" s="36"/>
      <c r="E397" s="36"/>
      <c r="G397" s="36"/>
      <c r="H397" s="36"/>
      <c r="I397" s="36"/>
      <c r="J397" s="36"/>
      <c r="K397" s="36"/>
      <c r="L397" s="36"/>
      <c r="M397" s="36"/>
      <c r="N397" s="36" t="e">
        <f>SUMIF(#REF!,K397,#REF!)</f>
        <v>#REF!</v>
      </c>
      <c r="O397" s="36">
        <f t="shared" si="102"/>
        <v>0</v>
      </c>
      <c r="P397" s="36">
        <f>COUNTIF($T$1:T397,T397)</f>
        <v>11</v>
      </c>
      <c r="Q397" s="36" t="str">
        <f t="shared" si="103"/>
        <v>11-KVNC-32</v>
      </c>
      <c r="R397" s="36" t="s">
        <v>55</v>
      </c>
      <c r="S397" s="36">
        <v>32</v>
      </c>
      <c r="T397" s="36" t="str">
        <f t="shared" si="104"/>
        <v>KVNC-32</v>
      </c>
      <c r="U397" s="36">
        <v>320</v>
      </c>
      <c r="V397" s="36" t="str">
        <f t="shared" si="101"/>
        <v>320,</v>
      </c>
      <c r="W397" s="36"/>
      <c r="X397" s="36"/>
      <c r="Y397" s="36"/>
      <c r="Z397" s="36" t="str">
        <f t="shared" si="98"/>
        <v>-</v>
      </c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  <c r="AU397" s="36"/>
      <c r="AV397" s="36"/>
      <c r="AW397" s="36"/>
      <c r="AX397" s="36"/>
      <c r="AY397" s="36"/>
      <c r="AZ397" s="36"/>
      <c r="BA397" s="36"/>
      <c r="BB397" s="36"/>
      <c r="BC397" s="36"/>
      <c r="BD397" s="36"/>
      <c r="BE397" s="36"/>
      <c r="BF397" s="36"/>
      <c r="BG397" s="36"/>
      <c r="BH397" s="36"/>
      <c r="BI397" s="36"/>
      <c r="BJ397" s="36"/>
      <c r="BL397" s="36"/>
      <c r="BM397" s="36"/>
      <c r="BN397" s="36"/>
      <c r="BO397" s="36"/>
    </row>
    <row r="398" spans="2:67">
      <c r="B398" s="36"/>
      <c r="D398" s="36"/>
      <c r="E398" s="36"/>
      <c r="G398" s="36"/>
      <c r="H398" s="36"/>
      <c r="I398" s="36"/>
      <c r="J398" s="36"/>
      <c r="K398" s="36"/>
      <c r="L398" s="36"/>
      <c r="M398" s="36"/>
      <c r="N398" s="36" t="e">
        <f>SUMIF(#REF!,K398,#REF!)</f>
        <v>#REF!</v>
      </c>
      <c r="O398" s="36">
        <f t="shared" si="102"/>
        <v>0</v>
      </c>
      <c r="P398" s="36">
        <f>COUNTIF($T$1:T398,T398)</f>
        <v>12</v>
      </c>
      <c r="Q398" s="36" t="str">
        <f t="shared" si="103"/>
        <v>12-KVNC-32</v>
      </c>
      <c r="R398" s="36" t="s">
        <v>55</v>
      </c>
      <c r="S398" s="36">
        <v>32</v>
      </c>
      <c r="T398" s="36" t="str">
        <f t="shared" si="104"/>
        <v>KVNC-32</v>
      </c>
      <c r="U398" s="36">
        <v>400</v>
      </c>
      <c r="V398" s="36" t="str">
        <f t="shared" si="101"/>
        <v>400,</v>
      </c>
      <c r="W398" s="36"/>
      <c r="X398" s="36"/>
      <c r="Y398" s="36"/>
      <c r="Z398" s="36" t="str">
        <f t="shared" si="98"/>
        <v>-</v>
      </c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  <c r="AU398" s="36"/>
      <c r="AV398" s="36"/>
      <c r="AW398" s="36"/>
      <c r="AX398" s="36"/>
      <c r="AY398" s="36"/>
      <c r="AZ398" s="36"/>
      <c r="BA398" s="36"/>
      <c r="BB398" s="36"/>
      <c r="BC398" s="36"/>
      <c r="BD398" s="36"/>
      <c r="BE398" s="36"/>
      <c r="BF398" s="36"/>
      <c r="BG398" s="36"/>
      <c r="BH398" s="36"/>
      <c r="BI398" s="36"/>
      <c r="BJ398" s="36"/>
      <c r="BL398" s="36"/>
      <c r="BM398" s="36"/>
      <c r="BN398" s="36"/>
      <c r="BO398" s="36"/>
    </row>
    <row r="399" spans="2:67">
      <c r="B399" s="36"/>
      <c r="D399" s="36"/>
      <c r="E399" s="36"/>
      <c r="G399" s="36"/>
      <c r="H399" s="36"/>
      <c r="I399" s="36"/>
      <c r="J399" s="36"/>
      <c r="K399" s="36"/>
      <c r="L399" s="36"/>
      <c r="M399" s="36"/>
      <c r="N399" s="36" t="e">
        <f>SUMIF(#REF!,K399,#REF!)</f>
        <v>#REF!</v>
      </c>
      <c r="O399" s="36">
        <f t="shared" si="102"/>
        <v>0</v>
      </c>
      <c r="P399" s="36">
        <f>COUNTIF($T$1:T399,T399)</f>
        <v>13</v>
      </c>
      <c r="Q399" s="36" t="str">
        <f t="shared" si="103"/>
        <v>13-KVNC-32</v>
      </c>
      <c r="R399" s="36" t="s">
        <v>55</v>
      </c>
      <c r="S399" s="36">
        <v>32</v>
      </c>
      <c r="T399" s="36" t="str">
        <f t="shared" si="104"/>
        <v>KVNC-32</v>
      </c>
      <c r="U399" s="36">
        <v>500</v>
      </c>
      <c r="V399" s="36" t="str">
        <f t="shared" si="101"/>
        <v>500,</v>
      </c>
      <c r="W399" s="36"/>
      <c r="X399" s="36"/>
      <c r="Y399" s="36"/>
      <c r="Z399" s="36" t="str">
        <f t="shared" si="98"/>
        <v>-</v>
      </c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36"/>
      <c r="AV399" s="36"/>
      <c r="AW399" s="36"/>
      <c r="AX399" s="36"/>
      <c r="AY399" s="36"/>
      <c r="AZ399" s="36"/>
      <c r="BA399" s="36"/>
      <c r="BB399" s="36"/>
      <c r="BC399" s="36"/>
      <c r="BD399" s="36"/>
      <c r="BE399" s="36"/>
      <c r="BF399" s="36"/>
      <c r="BG399" s="36"/>
      <c r="BH399" s="36"/>
      <c r="BI399" s="36"/>
      <c r="BJ399" s="36"/>
      <c r="BL399" s="36"/>
      <c r="BM399" s="36"/>
      <c r="BN399" s="36"/>
      <c r="BO399" s="36"/>
    </row>
    <row r="400" spans="2:67">
      <c r="B400" s="36"/>
      <c r="D400" s="36"/>
      <c r="E400" s="36"/>
      <c r="G400" s="36"/>
      <c r="H400" s="36"/>
      <c r="I400" s="36"/>
      <c r="J400" s="36"/>
      <c r="K400" s="36"/>
      <c r="L400" s="36"/>
      <c r="M400" s="36"/>
      <c r="N400" s="36" t="e">
        <f>SUMIF(#REF!,K400,#REF!)</f>
        <v>#REF!</v>
      </c>
      <c r="O400" s="36">
        <f t="shared" si="102"/>
        <v>0</v>
      </c>
      <c r="P400" s="36">
        <f>COUNTIF($T$1:T400,T400)</f>
        <v>14</v>
      </c>
      <c r="Q400" s="36" t="str">
        <f t="shared" si="103"/>
        <v>14-KVNC-32</v>
      </c>
      <c r="R400" s="36" t="s">
        <v>55</v>
      </c>
      <c r="S400" s="36">
        <v>32</v>
      </c>
      <c r="T400" s="36" t="str">
        <f t="shared" si="104"/>
        <v>KVNC-32</v>
      </c>
      <c r="U400" s="36">
        <v>600</v>
      </c>
      <c r="V400" s="36" t="str">
        <f t="shared" si="101"/>
        <v>600,</v>
      </c>
      <c r="W400" s="36"/>
      <c r="X400" s="36"/>
      <c r="Y400" s="36"/>
      <c r="Z400" s="36" t="str">
        <f t="shared" si="98"/>
        <v>-</v>
      </c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  <c r="AU400" s="36"/>
      <c r="AV400" s="36"/>
      <c r="AW400" s="36"/>
      <c r="AX400" s="36"/>
      <c r="AY400" s="36"/>
      <c r="AZ400" s="36"/>
      <c r="BA400" s="36"/>
      <c r="BB400" s="36"/>
      <c r="BC400" s="36"/>
      <c r="BD400" s="36"/>
      <c r="BE400" s="36"/>
      <c r="BF400" s="36"/>
      <c r="BG400" s="36"/>
      <c r="BH400" s="36"/>
      <c r="BI400" s="36"/>
      <c r="BJ400" s="36"/>
      <c r="BL400" s="36"/>
      <c r="BM400" s="36"/>
      <c r="BN400" s="36"/>
      <c r="BO400" s="36"/>
    </row>
    <row r="401" spans="2:67">
      <c r="B401" s="36"/>
      <c r="D401" s="36"/>
      <c r="E401" s="36"/>
      <c r="G401" s="36"/>
      <c r="H401" s="36"/>
      <c r="I401" s="36"/>
      <c r="J401" s="36"/>
      <c r="K401" s="36"/>
      <c r="L401" s="36"/>
      <c r="M401" s="36"/>
      <c r="N401" s="36" t="e">
        <f>SUMIF(#REF!,K401,#REF!)</f>
        <v>#REF!</v>
      </c>
      <c r="O401" s="36">
        <f t="shared" si="102"/>
        <v>0</v>
      </c>
      <c r="P401" s="36">
        <f>COUNTIF($T$1:T401,T401)</f>
        <v>15</v>
      </c>
      <c r="Q401" s="36" t="str">
        <f t="shared" si="103"/>
        <v>15-KVNC-32</v>
      </c>
      <c r="R401" s="36" t="s">
        <v>55</v>
      </c>
      <c r="S401" s="36">
        <v>32</v>
      </c>
      <c r="T401" s="36" t="str">
        <f t="shared" si="104"/>
        <v>KVNC-32</v>
      </c>
      <c r="U401" s="36">
        <v>700</v>
      </c>
      <c r="V401" s="36" t="str">
        <f t="shared" si="101"/>
        <v>700,</v>
      </c>
      <c r="W401" s="36"/>
      <c r="X401" s="36"/>
      <c r="Y401" s="36"/>
      <c r="Z401" s="36" t="str">
        <f t="shared" si="98"/>
        <v>-</v>
      </c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  <c r="AU401" s="36"/>
      <c r="AV401" s="36"/>
      <c r="AW401" s="36"/>
      <c r="AX401" s="36"/>
      <c r="AY401" s="36"/>
      <c r="AZ401" s="36"/>
      <c r="BA401" s="36"/>
      <c r="BB401" s="36"/>
      <c r="BC401" s="36"/>
      <c r="BD401" s="36"/>
      <c r="BE401" s="36"/>
      <c r="BF401" s="36"/>
      <c r="BG401" s="36"/>
      <c r="BH401" s="36"/>
      <c r="BI401" s="36"/>
      <c r="BJ401" s="36"/>
      <c r="BL401" s="36"/>
      <c r="BM401" s="36"/>
      <c r="BN401" s="36"/>
      <c r="BO401" s="36"/>
    </row>
    <row r="402" spans="2:67">
      <c r="B402" s="36"/>
      <c r="D402" s="36"/>
      <c r="E402" s="36"/>
      <c r="G402" s="36"/>
      <c r="H402" s="36"/>
      <c r="I402" s="36"/>
      <c r="J402" s="36"/>
      <c r="K402" s="36"/>
      <c r="L402" s="36"/>
      <c r="M402" s="36"/>
      <c r="N402" s="36" t="e">
        <f>SUMIF(#REF!,K402,#REF!)</f>
        <v>#REF!</v>
      </c>
      <c r="O402" s="36">
        <f t="shared" si="102"/>
        <v>0</v>
      </c>
      <c r="P402" s="36">
        <f>COUNTIF($T$1:T402,T402)</f>
        <v>16</v>
      </c>
      <c r="Q402" s="36" t="str">
        <f t="shared" si="103"/>
        <v>16-KVNC-32</v>
      </c>
      <c r="R402" s="36" t="s">
        <v>55</v>
      </c>
      <c r="S402" s="36">
        <v>32</v>
      </c>
      <c r="T402" s="36" t="str">
        <f t="shared" si="104"/>
        <v>KVNC-32</v>
      </c>
      <c r="U402" s="36">
        <v>800</v>
      </c>
      <c r="V402" s="36" t="str">
        <f t="shared" si="101"/>
        <v>800,</v>
      </c>
      <c r="W402" s="36"/>
      <c r="X402" s="36"/>
      <c r="Y402" s="36"/>
      <c r="Z402" s="36" t="str">
        <f t="shared" si="98"/>
        <v>-</v>
      </c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X402" s="36"/>
      <c r="AY402" s="36"/>
      <c r="AZ402" s="36"/>
      <c r="BA402" s="36"/>
      <c r="BB402" s="36"/>
      <c r="BC402" s="36"/>
      <c r="BD402" s="36"/>
      <c r="BE402" s="36"/>
      <c r="BF402" s="36"/>
      <c r="BG402" s="36"/>
      <c r="BH402" s="36"/>
      <c r="BI402" s="36"/>
      <c r="BJ402" s="36"/>
      <c r="BL402" s="36"/>
      <c r="BM402" s="36"/>
      <c r="BN402" s="36"/>
      <c r="BO402" s="36"/>
    </row>
    <row r="403" spans="2:67">
      <c r="B403" s="36"/>
      <c r="D403" s="36"/>
      <c r="E403" s="36"/>
      <c r="G403" s="36"/>
      <c r="H403" s="36"/>
      <c r="I403" s="36"/>
      <c r="J403" s="36"/>
      <c r="K403" s="36"/>
      <c r="L403" s="36"/>
      <c r="M403" s="36"/>
      <c r="N403" s="36" t="e">
        <f>SUMIF(#REF!,K403,#REF!)</f>
        <v>#REF!</v>
      </c>
      <c r="O403" s="36">
        <f t="shared" si="102"/>
        <v>0</v>
      </c>
      <c r="P403" s="36">
        <f>COUNTIF($T$1:T403,T403)</f>
        <v>17</v>
      </c>
      <c r="Q403" s="36" t="str">
        <f t="shared" si="103"/>
        <v>17-KVNC-32</v>
      </c>
      <c r="R403" s="36" t="s">
        <v>55</v>
      </c>
      <c r="S403" s="36">
        <v>32</v>
      </c>
      <c r="T403" s="36" t="str">
        <f t="shared" si="104"/>
        <v>KVNC-32</v>
      </c>
      <c r="U403" s="36">
        <v>1000</v>
      </c>
      <c r="V403" s="36" t="str">
        <f t="shared" si="101"/>
        <v>1000,</v>
      </c>
      <c r="W403" s="36"/>
      <c r="X403" s="36"/>
      <c r="Y403" s="36"/>
      <c r="Z403" s="36" t="str">
        <f t="shared" si="98"/>
        <v>-</v>
      </c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X403" s="36"/>
      <c r="AY403" s="36"/>
      <c r="AZ403" s="36"/>
      <c r="BA403" s="36"/>
      <c r="BB403" s="36"/>
      <c r="BC403" s="36"/>
      <c r="BD403" s="36"/>
      <c r="BE403" s="36"/>
      <c r="BF403" s="36"/>
      <c r="BG403" s="36"/>
      <c r="BH403" s="36"/>
      <c r="BI403" s="36"/>
      <c r="BJ403" s="36"/>
      <c r="BL403" s="36"/>
      <c r="BM403" s="36"/>
      <c r="BN403" s="36"/>
      <c r="BO403" s="36"/>
    </row>
    <row r="404" spans="2:67">
      <c r="B404" s="36"/>
      <c r="D404" s="36"/>
      <c r="E404" s="36"/>
      <c r="G404" s="36"/>
      <c r="H404" s="36"/>
      <c r="I404" s="36"/>
      <c r="J404" s="36"/>
      <c r="K404" s="36"/>
      <c r="L404" s="36"/>
      <c r="M404" s="36"/>
      <c r="N404" s="36" t="e">
        <f>SUMIF(#REF!,K404,#REF!)</f>
        <v>#REF!</v>
      </c>
      <c r="O404" s="36">
        <f t="shared" si="102"/>
        <v>0</v>
      </c>
      <c r="P404" s="36">
        <f>COUNTIF($T$1:T404,T404)</f>
        <v>18</v>
      </c>
      <c r="Q404" s="36" t="str">
        <f t="shared" si="103"/>
        <v>18-KVNC-32</v>
      </c>
      <c r="R404" s="36" t="s">
        <v>55</v>
      </c>
      <c r="S404" s="36">
        <v>32</v>
      </c>
      <c r="T404" s="36" t="str">
        <f t="shared" si="104"/>
        <v>KVNC-32</v>
      </c>
      <c r="U404" s="36">
        <v>1250</v>
      </c>
      <c r="V404" s="36" t="str">
        <f t="shared" si="101"/>
        <v>1250</v>
      </c>
      <c r="W404" s="36"/>
      <c r="X404" s="36"/>
      <c r="Y404" s="36"/>
      <c r="Z404" s="36" t="str">
        <f t="shared" si="98"/>
        <v>-</v>
      </c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36"/>
      <c r="AV404" s="36"/>
      <c r="AW404" s="36"/>
      <c r="AX404" s="36"/>
      <c r="AY404" s="36"/>
      <c r="AZ404" s="36"/>
      <c r="BA404" s="36"/>
      <c r="BB404" s="36"/>
      <c r="BC404" s="36"/>
      <c r="BD404" s="36"/>
      <c r="BE404" s="36"/>
      <c r="BF404" s="36"/>
      <c r="BG404" s="36"/>
      <c r="BH404" s="36"/>
      <c r="BI404" s="36"/>
      <c r="BJ404" s="36"/>
      <c r="BL404" s="36"/>
      <c r="BM404" s="36"/>
      <c r="BN404" s="36"/>
      <c r="BO404" s="36"/>
    </row>
    <row r="405" spans="2:67">
      <c r="B405" s="36"/>
      <c r="D405" s="36"/>
      <c r="E405" s="36"/>
      <c r="G405" s="36"/>
      <c r="H405" s="36"/>
      <c r="I405" s="36"/>
      <c r="J405" s="36"/>
      <c r="K405" s="36"/>
      <c r="L405" s="36"/>
      <c r="M405" s="36"/>
      <c r="N405" s="36" t="e">
        <f>SUMIF(#REF!,K405,#REF!)</f>
        <v>#REF!</v>
      </c>
      <c r="O405" s="36">
        <f t="shared" si="102"/>
        <v>0</v>
      </c>
      <c r="P405" s="36">
        <f>COUNTIF($T$1:T405,T405)</f>
        <v>1</v>
      </c>
      <c r="Q405" s="36" t="str">
        <f t="shared" si="103"/>
        <v>1-KVNC-40</v>
      </c>
      <c r="R405" s="36" t="s">
        <v>55</v>
      </c>
      <c r="S405" s="36">
        <v>40</v>
      </c>
      <c r="T405" s="36" t="str">
        <f>CONCATENATE(R405,IF(S405=0,"","-"),S405)</f>
        <v>KVNC-40</v>
      </c>
      <c r="U405" s="36">
        <v>25</v>
      </c>
      <c r="V405" s="36" t="str">
        <f t="shared" si="101"/>
        <v>25,</v>
      </c>
      <c r="W405" s="36"/>
      <c r="X405" s="36"/>
      <c r="Y405" s="36"/>
      <c r="Z405" s="36" t="str">
        <f t="shared" si="98"/>
        <v>-</v>
      </c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  <c r="AU405" s="36"/>
      <c r="AV405" s="36"/>
      <c r="AW405" s="36"/>
      <c r="AX405" s="36"/>
      <c r="AY405" s="36"/>
      <c r="AZ405" s="36"/>
      <c r="BA405" s="36"/>
      <c r="BB405" s="36"/>
      <c r="BC405" s="36"/>
      <c r="BD405" s="36"/>
      <c r="BE405" s="36"/>
      <c r="BF405" s="36"/>
      <c r="BG405" s="36"/>
      <c r="BH405" s="36"/>
      <c r="BI405" s="36"/>
      <c r="BJ405" s="36"/>
      <c r="BL405" s="36"/>
      <c r="BM405" s="36"/>
      <c r="BN405" s="36"/>
      <c r="BO405" s="36"/>
    </row>
    <row r="406" spans="2:67">
      <c r="B406" s="36"/>
      <c r="D406" s="36"/>
      <c r="E406" s="36"/>
      <c r="G406" s="36"/>
      <c r="H406" s="36"/>
      <c r="I406" s="36"/>
      <c r="J406" s="36"/>
      <c r="K406" s="36"/>
      <c r="L406" s="36"/>
      <c r="M406" s="36"/>
      <c r="N406" s="36" t="e">
        <f>SUMIF(#REF!,K406,#REF!)</f>
        <v>#REF!</v>
      </c>
      <c r="O406" s="36">
        <f t="shared" si="102"/>
        <v>0</v>
      </c>
      <c r="P406" s="36">
        <f>COUNTIF($T$1:T406,T406)</f>
        <v>2</v>
      </c>
      <c r="Q406" s="36" t="str">
        <f t="shared" si="103"/>
        <v>2-KVNC-40</v>
      </c>
      <c r="R406" s="36" t="s">
        <v>55</v>
      </c>
      <c r="S406" s="36">
        <v>40</v>
      </c>
      <c r="T406" s="36" t="str">
        <f>CONCATENATE(R406,IF(S406=0,"","-"),S406)</f>
        <v>KVNC-40</v>
      </c>
      <c r="U406" s="36">
        <v>40</v>
      </c>
      <c r="V406" s="36" t="str">
        <f t="shared" si="101"/>
        <v>40,</v>
      </c>
      <c r="W406" s="36"/>
      <c r="X406" s="36"/>
      <c r="Y406" s="36"/>
      <c r="Z406" s="36" t="str">
        <f t="shared" si="98"/>
        <v>-</v>
      </c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  <c r="AU406" s="36"/>
      <c r="AV406" s="36"/>
      <c r="AW406" s="36"/>
      <c r="AX406" s="36"/>
      <c r="AY406" s="36"/>
      <c r="AZ406" s="36"/>
      <c r="BA406" s="36"/>
      <c r="BB406" s="36"/>
      <c r="BC406" s="36"/>
      <c r="BD406" s="36"/>
      <c r="BE406" s="36"/>
      <c r="BF406" s="36"/>
      <c r="BG406" s="36"/>
      <c r="BH406" s="36"/>
      <c r="BI406" s="36"/>
      <c r="BJ406" s="36"/>
      <c r="BL406" s="36"/>
      <c r="BM406" s="36"/>
      <c r="BN406" s="36"/>
      <c r="BO406" s="36"/>
    </row>
    <row r="407" spans="2:67">
      <c r="B407" s="36"/>
      <c r="D407" s="36"/>
      <c r="E407" s="36"/>
      <c r="G407" s="36"/>
      <c r="H407" s="36"/>
      <c r="I407" s="36"/>
      <c r="J407" s="36"/>
      <c r="K407" s="36"/>
      <c r="L407" s="36"/>
      <c r="M407" s="36"/>
      <c r="N407" s="36" t="e">
        <f>SUMIF(#REF!,K407,#REF!)</f>
        <v>#REF!</v>
      </c>
      <c r="O407" s="36">
        <f t="shared" si="102"/>
        <v>0</v>
      </c>
      <c r="P407" s="36">
        <f>COUNTIF($T$1:T407,T407)</f>
        <v>3</v>
      </c>
      <c r="Q407" s="36" t="str">
        <f t="shared" si="103"/>
        <v>3-KVNC-40</v>
      </c>
      <c r="R407" s="36" t="s">
        <v>55</v>
      </c>
      <c r="S407" s="36">
        <v>40</v>
      </c>
      <c r="T407" s="36" t="str">
        <f t="shared" ref="T407:T422" si="105">CONCATENATE(R407,IF(S407=0,"","-"),S407)</f>
        <v>KVNC-40</v>
      </c>
      <c r="U407" s="36">
        <v>50</v>
      </c>
      <c r="V407" s="36" t="str">
        <f t="shared" si="101"/>
        <v>50,</v>
      </c>
      <c r="W407" s="36"/>
      <c r="X407" s="36"/>
      <c r="Y407" s="36"/>
      <c r="Z407" s="36" t="str">
        <f t="shared" si="98"/>
        <v>-</v>
      </c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  <c r="AU407" s="36"/>
      <c r="AV407" s="36"/>
      <c r="AW407" s="36"/>
      <c r="AX407" s="36"/>
      <c r="AY407" s="36"/>
      <c r="AZ407" s="36"/>
      <c r="BA407" s="36"/>
      <c r="BB407" s="36"/>
      <c r="BC407" s="36"/>
      <c r="BD407" s="36"/>
      <c r="BE407" s="36"/>
      <c r="BF407" s="36"/>
      <c r="BG407" s="36"/>
      <c r="BH407" s="36"/>
      <c r="BI407" s="36"/>
      <c r="BJ407" s="36"/>
      <c r="BL407" s="36"/>
      <c r="BM407" s="36"/>
      <c r="BN407" s="36"/>
      <c r="BO407" s="36"/>
    </row>
    <row r="408" spans="2:67">
      <c r="B408" s="36"/>
      <c r="D408" s="36"/>
      <c r="E408" s="36"/>
      <c r="G408" s="36"/>
      <c r="H408" s="36"/>
      <c r="I408" s="36"/>
      <c r="J408" s="36"/>
      <c r="K408" s="36"/>
      <c r="L408" s="36"/>
      <c r="M408" s="36"/>
      <c r="N408" s="36" t="e">
        <f>SUMIF(#REF!,K408,#REF!)</f>
        <v>#REF!</v>
      </c>
      <c r="O408" s="36">
        <f t="shared" si="102"/>
        <v>0</v>
      </c>
      <c r="P408" s="36">
        <f>COUNTIF($T$1:T408,T408)</f>
        <v>4</v>
      </c>
      <c r="Q408" s="36" t="str">
        <f t="shared" si="103"/>
        <v>4-KVNC-40</v>
      </c>
      <c r="R408" s="36" t="s">
        <v>55</v>
      </c>
      <c r="S408" s="36">
        <v>40</v>
      </c>
      <c r="T408" s="36" t="str">
        <f t="shared" si="105"/>
        <v>KVNC-40</v>
      </c>
      <c r="U408" s="36">
        <v>80</v>
      </c>
      <c r="V408" s="36" t="str">
        <f t="shared" si="101"/>
        <v>80,</v>
      </c>
      <c r="W408" s="36"/>
      <c r="X408" s="36"/>
      <c r="Y408" s="36"/>
      <c r="Z408" s="36" t="str">
        <f t="shared" si="98"/>
        <v>-</v>
      </c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36"/>
      <c r="AV408" s="36"/>
      <c r="AW408" s="36"/>
      <c r="AX408" s="36"/>
      <c r="AY408" s="36"/>
      <c r="AZ408" s="36"/>
      <c r="BA408" s="36"/>
      <c r="BB408" s="36"/>
      <c r="BC408" s="36"/>
      <c r="BD408" s="36"/>
      <c r="BE408" s="36"/>
      <c r="BF408" s="36"/>
      <c r="BG408" s="36"/>
      <c r="BH408" s="36"/>
      <c r="BI408" s="36"/>
      <c r="BJ408" s="36"/>
      <c r="BL408" s="36"/>
      <c r="BM408" s="36"/>
      <c r="BN408" s="36"/>
      <c r="BO408" s="36"/>
    </row>
    <row r="409" spans="2:67">
      <c r="B409" s="36"/>
      <c r="D409" s="36"/>
      <c r="E409" s="36"/>
      <c r="G409" s="36"/>
      <c r="H409" s="36"/>
      <c r="I409" s="36"/>
      <c r="J409" s="36"/>
      <c r="K409" s="36"/>
      <c r="L409" s="36"/>
      <c r="M409" s="36"/>
      <c r="N409" s="36" t="e">
        <f>SUMIF(#REF!,K409,#REF!)</f>
        <v>#REF!</v>
      </c>
      <c r="O409" s="36">
        <f t="shared" si="102"/>
        <v>0</v>
      </c>
      <c r="P409" s="36">
        <f>COUNTIF($T$1:T409,T409)</f>
        <v>5</v>
      </c>
      <c r="Q409" s="36" t="str">
        <f t="shared" si="103"/>
        <v>5-KVNC-40</v>
      </c>
      <c r="R409" s="36" t="s">
        <v>55</v>
      </c>
      <c r="S409" s="36">
        <v>40</v>
      </c>
      <c r="T409" s="36" t="str">
        <f t="shared" si="105"/>
        <v>KVNC-40</v>
      </c>
      <c r="U409" s="36">
        <v>100</v>
      </c>
      <c r="V409" s="36" t="str">
        <f t="shared" si="101"/>
        <v>100,</v>
      </c>
      <c r="W409" s="36"/>
      <c r="X409" s="36"/>
      <c r="Y409" s="36"/>
      <c r="Z409" s="36" t="str">
        <f t="shared" si="98"/>
        <v>-</v>
      </c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36"/>
      <c r="AV409" s="36"/>
      <c r="AW409" s="36"/>
      <c r="AX409" s="36"/>
      <c r="AY409" s="36"/>
      <c r="AZ409" s="36"/>
      <c r="BA409" s="36"/>
      <c r="BB409" s="36"/>
      <c r="BC409" s="36"/>
      <c r="BD409" s="36"/>
      <c r="BE409" s="36"/>
      <c r="BF409" s="36"/>
      <c r="BG409" s="36"/>
      <c r="BH409" s="36"/>
      <c r="BI409" s="36"/>
      <c r="BJ409" s="36"/>
      <c r="BL409" s="36"/>
      <c r="BM409" s="36"/>
      <c r="BN409" s="36"/>
      <c r="BO409" s="36"/>
    </row>
    <row r="410" spans="2:67">
      <c r="B410" s="36"/>
      <c r="D410" s="36"/>
      <c r="E410" s="36"/>
      <c r="G410" s="36"/>
      <c r="H410" s="36"/>
      <c r="I410" s="36"/>
      <c r="J410" s="36"/>
      <c r="K410" s="36"/>
      <c r="L410" s="36"/>
      <c r="M410" s="36"/>
      <c r="N410" s="36" t="e">
        <f>SUMIF(#REF!,K410,#REF!)</f>
        <v>#REF!</v>
      </c>
      <c r="O410" s="36">
        <f t="shared" si="102"/>
        <v>0</v>
      </c>
      <c r="P410" s="36">
        <f>COUNTIF($T$1:T410,T410)</f>
        <v>6</v>
      </c>
      <c r="Q410" s="36" t="str">
        <f t="shared" si="103"/>
        <v>6-KVNC-40</v>
      </c>
      <c r="R410" s="36" t="s">
        <v>55</v>
      </c>
      <c r="S410" s="36">
        <v>40</v>
      </c>
      <c r="T410" s="36" t="str">
        <f t="shared" si="105"/>
        <v>KVNC-40</v>
      </c>
      <c r="U410" s="36">
        <v>120</v>
      </c>
      <c r="V410" s="36" t="str">
        <f t="shared" si="101"/>
        <v>120,</v>
      </c>
      <c r="W410" s="36"/>
      <c r="X410" s="36"/>
      <c r="Y410" s="36"/>
      <c r="Z410" s="36" t="str">
        <f t="shared" si="98"/>
        <v>-</v>
      </c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  <c r="AU410" s="36"/>
      <c r="AV410" s="36"/>
      <c r="AW410" s="36"/>
      <c r="AX410" s="36"/>
      <c r="AY410" s="36"/>
      <c r="AZ410" s="36"/>
      <c r="BA410" s="36"/>
      <c r="BB410" s="36"/>
      <c r="BC410" s="36"/>
      <c r="BD410" s="36"/>
      <c r="BE410" s="36"/>
      <c r="BF410" s="36"/>
      <c r="BG410" s="36"/>
      <c r="BH410" s="36"/>
      <c r="BI410" s="36"/>
      <c r="BJ410" s="36"/>
      <c r="BL410" s="36"/>
      <c r="BM410" s="36"/>
      <c r="BN410" s="36"/>
      <c r="BO410" s="36"/>
    </row>
    <row r="411" spans="2:67">
      <c r="B411" s="36"/>
      <c r="D411" s="36"/>
      <c r="E411" s="36"/>
      <c r="G411" s="36"/>
      <c r="H411" s="36"/>
      <c r="I411" s="36"/>
      <c r="J411" s="36"/>
      <c r="K411" s="36"/>
      <c r="L411" s="36"/>
      <c r="M411" s="36"/>
      <c r="N411" s="36" t="e">
        <f>SUMIF(#REF!,K411,#REF!)</f>
        <v>#REF!</v>
      </c>
      <c r="O411" s="36">
        <f t="shared" si="102"/>
        <v>0</v>
      </c>
      <c r="P411" s="36">
        <f>COUNTIF($T$1:T411,T411)</f>
        <v>7</v>
      </c>
      <c r="Q411" s="36" t="str">
        <f t="shared" si="103"/>
        <v>7-KVNC-40</v>
      </c>
      <c r="R411" s="36" t="s">
        <v>55</v>
      </c>
      <c r="S411" s="36">
        <v>40</v>
      </c>
      <c r="T411" s="36" t="str">
        <f t="shared" si="105"/>
        <v>KVNC-40</v>
      </c>
      <c r="U411" s="36">
        <v>160</v>
      </c>
      <c r="V411" s="36" t="str">
        <f t="shared" si="101"/>
        <v>160,</v>
      </c>
      <c r="W411" s="36"/>
      <c r="X411" s="36"/>
      <c r="Y411" s="36"/>
      <c r="Z411" s="36" t="str">
        <f t="shared" si="98"/>
        <v>-</v>
      </c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  <c r="AU411" s="36"/>
      <c r="AV411" s="36"/>
      <c r="AW411" s="36"/>
      <c r="AX411" s="36"/>
      <c r="AY411" s="36"/>
      <c r="AZ411" s="36"/>
      <c r="BA411" s="36"/>
      <c r="BB411" s="36"/>
      <c r="BC411" s="36"/>
      <c r="BD411" s="36"/>
      <c r="BE411" s="36"/>
      <c r="BF411" s="36"/>
      <c r="BG411" s="36"/>
      <c r="BH411" s="36"/>
      <c r="BI411" s="36"/>
      <c r="BJ411" s="36"/>
      <c r="BL411" s="36"/>
      <c r="BM411" s="36"/>
      <c r="BN411" s="36"/>
      <c r="BO411" s="36"/>
    </row>
    <row r="412" spans="2:67">
      <c r="B412" s="36"/>
      <c r="D412" s="36"/>
      <c r="E412" s="36"/>
      <c r="G412" s="36"/>
      <c r="H412" s="36"/>
      <c r="I412" s="36"/>
      <c r="J412" s="36"/>
      <c r="K412" s="36"/>
      <c r="L412" s="36"/>
      <c r="M412" s="36"/>
      <c r="N412" s="36" t="e">
        <f>SUMIF(#REF!,K412,#REF!)</f>
        <v>#REF!</v>
      </c>
      <c r="O412" s="36">
        <f t="shared" si="102"/>
        <v>0</v>
      </c>
      <c r="P412" s="36">
        <f>COUNTIF($T$1:T412,T412)</f>
        <v>8</v>
      </c>
      <c r="Q412" s="36" t="str">
        <f t="shared" si="103"/>
        <v>8-KVNC-40</v>
      </c>
      <c r="R412" s="36" t="s">
        <v>55</v>
      </c>
      <c r="S412" s="36">
        <v>40</v>
      </c>
      <c r="T412" s="36" t="str">
        <f t="shared" si="105"/>
        <v>KVNC-40</v>
      </c>
      <c r="U412" s="36">
        <v>200</v>
      </c>
      <c r="V412" s="36" t="str">
        <f t="shared" si="101"/>
        <v>200,</v>
      </c>
      <c r="W412" s="36"/>
      <c r="X412" s="36"/>
      <c r="Y412" s="36"/>
      <c r="Z412" s="36" t="str">
        <f t="shared" si="98"/>
        <v>-</v>
      </c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  <c r="AU412" s="36"/>
      <c r="AV412" s="36"/>
      <c r="AW412" s="36"/>
      <c r="AX412" s="36"/>
      <c r="AY412" s="36"/>
      <c r="AZ412" s="36"/>
      <c r="BA412" s="36"/>
      <c r="BB412" s="36"/>
      <c r="BC412" s="36"/>
      <c r="BD412" s="36"/>
      <c r="BE412" s="36"/>
      <c r="BF412" s="36"/>
      <c r="BG412" s="36"/>
      <c r="BH412" s="36"/>
      <c r="BI412" s="36"/>
      <c r="BJ412" s="36"/>
      <c r="BL412" s="36"/>
      <c r="BM412" s="36"/>
      <c r="BN412" s="36"/>
      <c r="BO412" s="36"/>
    </row>
    <row r="413" spans="2:67">
      <c r="B413" s="36"/>
      <c r="D413" s="36"/>
      <c r="E413" s="36"/>
      <c r="G413" s="36"/>
      <c r="H413" s="36"/>
      <c r="I413" s="36"/>
      <c r="J413" s="36"/>
      <c r="K413" s="36"/>
      <c r="L413" s="36"/>
      <c r="M413" s="36"/>
      <c r="N413" s="36" t="e">
        <f>SUMIF(#REF!,K413,#REF!)</f>
        <v>#REF!</v>
      </c>
      <c r="O413" s="36">
        <f t="shared" si="102"/>
        <v>0</v>
      </c>
      <c r="P413" s="36">
        <f>COUNTIF($T$1:T413,T413)</f>
        <v>9</v>
      </c>
      <c r="Q413" s="36" t="str">
        <f t="shared" si="103"/>
        <v>9-KVNC-40</v>
      </c>
      <c r="R413" s="36" t="s">
        <v>55</v>
      </c>
      <c r="S413" s="36">
        <v>40</v>
      </c>
      <c r="T413" s="36" t="str">
        <f t="shared" si="105"/>
        <v>KVNC-40</v>
      </c>
      <c r="U413" s="36">
        <v>250</v>
      </c>
      <c r="V413" s="36" t="str">
        <f t="shared" si="101"/>
        <v>250,</v>
      </c>
      <c r="W413" s="36"/>
      <c r="X413" s="36"/>
      <c r="Y413" s="36"/>
      <c r="Z413" s="36" t="str">
        <f t="shared" ref="Z413:Z476" si="106">CONCATENATE(X413,"-",Y413)</f>
        <v>-</v>
      </c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  <c r="AU413" s="36"/>
      <c r="AV413" s="36"/>
      <c r="AW413" s="36"/>
      <c r="AX413" s="36"/>
      <c r="AY413" s="36"/>
      <c r="AZ413" s="36"/>
      <c r="BA413" s="36"/>
      <c r="BB413" s="36"/>
      <c r="BC413" s="36"/>
      <c r="BD413" s="36"/>
      <c r="BE413" s="36"/>
      <c r="BF413" s="36"/>
      <c r="BG413" s="36"/>
      <c r="BH413" s="36"/>
      <c r="BI413" s="36"/>
      <c r="BJ413" s="36"/>
      <c r="BL413" s="36"/>
      <c r="BM413" s="36"/>
      <c r="BN413" s="36"/>
      <c r="BO413" s="36"/>
    </row>
    <row r="414" spans="2:67">
      <c r="B414" s="36"/>
      <c r="D414" s="36"/>
      <c r="E414" s="36"/>
      <c r="G414" s="36"/>
      <c r="H414" s="36"/>
      <c r="I414" s="36"/>
      <c r="J414" s="36"/>
      <c r="K414" s="36"/>
      <c r="L414" s="36"/>
      <c r="M414" s="36"/>
      <c r="N414" s="36" t="e">
        <f>SUMIF(#REF!,K414,#REF!)</f>
        <v>#REF!</v>
      </c>
      <c r="O414" s="36">
        <f t="shared" si="102"/>
        <v>0</v>
      </c>
      <c r="P414" s="36">
        <f>COUNTIF($T$1:T414,T414)</f>
        <v>10</v>
      </c>
      <c r="Q414" s="36" t="str">
        <f t="shared" si="103"/>
        <v>10-KVNC-40</v>
      </c>
      <c r="R414" s="36" t="s">
        <v>55</v>
      </c>
      <c r="S414" s="36">
        <v>40</v>
      </c>
      <c r="T414" s="36" t="str">
        <f t="shared" si="105"/>
        <v>KVNC-40</v>
      </c>
      <c r="U414" s="36">
        <v>300</v>
      </c>
      <c r="V414" s="36" t="str">
        <f t="shared" si="101"/>
        <v>300,</v>
      </c>
      <c r="W414" s="36"/>
      <c r="X414" s="36"/>
      <c r="Y414" s="36"/>
      <c r="Z414" s="36" t="str">
        <f t="shared" si="106"/>
        <v>-</v>
      </c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  <c r="AU414" s="36"/>
      <c r="AV414" s="36"/>
      <c r="AW414" s="36"/>
      <c r="AX414" s="36"/>
      <c r="AY414" s="36"/>
      <c r="AZ414" s="36"/>
      <c r="BA414" s="36"/>
      <c r="BB414" s="36"/>
      <c r="BC414" s="36"/>
      <c r="BD414" s="36"/>
      <c r="BE414" s="36"/>
      <c r="BF414" s="36"/>
      <c r="BG414" s="36"/>
      <c r="BH414" s="36"/>
      <c r="BI414" s="36"/>
      <c r="BJ414" s="36"/>
      <c r="BL414" s="36"/>
      <c r="BM414" s="36"/>
      <c r="BN414" s="36"/>
      <c r="BO414" s="36"/>
    </row>
    <row r="415" spans="2:67">
      <c r="B415" s="36"/>
      <c r="D415" s="36"/>
      <c r="E415" s="36"/>
      <c r="G415" s="36"/>
      <c r="H415" s="36"/>
      <c r="I415" s="36"/>
      <c r="J415" s="36"/>
      <c r="K415" s="36"/>
      <c r="L415" s="36"/>
      <c r="M415" s="36"/>
      <c r="N415" s="36" t="e">
        <f>SUMIF(#REF!,K415,#REF!)</f>
        <v>#REF!</v>
      </c>
      <c r="O415" s="36">
        <f t="shared" si="102"/>
        <v>0</v>
      </c>
      <c r="P415" s="36">
        <f>COUNTIF($T$1:T415,T415)</f>
        <v>11</v>
      </c>
      <c r="Q415" s="36" t="str">
        <f t="shared" si="103"/>
        <v>11-KVNC-40</v>
      </c>
      <c r="R415" s="36" t="s">
        <v>55</v>
      </c>
      <c r="S415" s="36">
        <v>40</v>
      </c>
      <c r="T415" s="36" t="str">
        <f t="shared" si="105"/>
        <v>KVNC-40</v>
      </c>
      <c r="U415" s="36">
        <v>320</v>
      </c>
      <c r="V415" s="36" t="str">
        <f t="shared" si="101"/>
        <v>320,</v>
      </c>
      <c r="W415" s="36"/>
      <c r="X415" s="36"/>
      <c r="Y415" s="36"/>
      <c r="Z415" s="36" t="str">
        <f t="shared" si="106"/>
        <v>-</v>
      </c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  <c r="AU415" s="36"/>
      <c r="AV415" s="36"/>
      <c r="AW415" s="36"/>
      <c r="AX415" s="36"/>
      <c r="AY415" s="36"/>
      <c r="AZ415" s="36"/>
      <c r="BA415" s="36"/>
      <c r="BB415" s="36"/>
      <c r="BC415" s="36"/>
      <c r="BD415" s="36"/>
      <c r="BE415" s="36"/>
      <c r="BF415" s="36"/>
      <c r="BG415" s="36"/>
      <c r="BH415" s="36"/>
      <c r="BI415" s="36"/>
      <c r="BJ415" s="36"/>
      <c r="BL415" s="36"/>
      <c r="BM415" s="36"/>
      <c r="BN415" s="36"/>
      <c r="BO415" s="36"/>
    </row>
    <row r="416" spans="2:67">
      <c r="B416" s="36"/>
      <c r="D416" s="36"/>
      <c r="E416" s="36"/>
      <c r="G416" s="36"/>
      <c r="H416" s="36"/>
      <c r="I416" s="36"/>
      <c r="J416" s="36"/>
      <c r="K416" s="36"/>
      <c r="L416" s="36"/>
      <c r="M416" s="36"/>
      <c r="N416" s="36" t="e">
        <f>SUMIF(#REF!,K416,#REF!)</f>
        <v>#REF!</v>
      </c>
      <c r="O416" s="36">
        <f t="shared" si="102"/>
        <v>0</v>
      </c>
      <c r="P416" s="36">
        <f>COUNTIF($T$1:T416,T416)</f>
        <v>12</v>
      </c>
      <c r="Q416" s="36" t="str">
        <f t="shared" si="103"/>
        <v>12-KVNC-40</v>
      </c>
      <c r="R416" s="36" t="s">
        <v>55</v>
      </c>
      <c r="S416" s="36">
        <v>40</v>
      </c>
      <c r="T416" s="36" t="str">
        <f t="shared" si="105"/>
        <v>KVNC-40</v>
      </c>
      <c r="U416" s="36">
        <v>400</v>
      </c>
      <c r="V416" s="36" t="str">
        <f t="shared" si="101"/>
        <v>400,</v>
      </c>
      <c r="W416" s="36"/>
      <c r="X416" s="36"/>
      <c r="Y416" s="36"/>
      <c r="Z416" s="36" t="str">
        <f t="shared" si="106"/>
        <v>-</v>
      </c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  <c r="AU416" s="36"/>
      <c r="AV416" s="36"/>
      <c r="AW416" s="36"/>
      <c r="AX416" s="36"/>
      <c r="AY416" s="36"/>
      <c r="AZ416" s="36"/>
      <c r="BA416" s="36"/>
      <c r="BB416" s="36"/>
      <c r="BC416" s="36"/>
      <c r="BD416" s="36"/>
      <c r="BE416" s="36"/>
      <c r="BF416" s="36"/>
      <c r="BG416" s="36"/>
      <c r="BH416" s="36"/>
      <c r="BI416" s="36"/>
      <c r="BJ416" s="36"/>
      <c r="BL416" s="36"/>
      <c r="BM416" s="36"/>
      <c r="BN416" s="36"/>
      <c r="BO416" s="36"/>
    </row>
    <row r="417" spans="2:67">
      <c r="B417" s="36"/>
      <c r="D417" s="36"/>
      <c r="E417" s="36"/>
      <c r="G417" s="36"/>
      <c r="H417" s="36"/>
      <c r="I417" s="36"/>
      <c r="J417" s="36"/>
      <c r="K417" s="36"/>
      <c r="L417" s="36"/>
      <c r="M417" s="36"/>
      <c r="N417" s="36" t="e">
        <f>SUMIF(#REF!,K417,#REF!)</f>
        <v>#REF!</v>
      </c>
      <c r="O417" s="36">
        <f t="shared" si="102"/>
        <v>0</v>
      </c>
      <c r="P417" s="36">
        <f>COUNTIF($T$1:T417,T417)</f>
        <v>13</v>
      </c>
      <c r="Q417" s="36" t="str">
        <f t="shared" si="103"/>
        <v>13-KVNC-40</v>
      </c>
      <c r="R417" s="36" t="s">
        <v>55</v>
      </c>
      <c r="S417" s="36">
        <v>40</v>
      </c>
      <c r="T417" s="36" t="str">
        <f t="shared" si="105"/>
        <v>KVNC-40</v>
      </c>
      <c r="U417" s="36">
        <v>500</v>
      </c>
      <c r="V417" s="36" t="str">
        <f t="shared" si="101"/>
        <v>500,</v>
      </c>
      <c r="W417" s="36"/>
      <c r="X417" s="36"/>
      <c r="Y417" s="36"/>
      <c r="Z417" s="36" t="str">
        <f t="shared" si="106"/>
        <v>-</v>
      </c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  <c r="AU417" s="36"/>
      <c r="AV417" s="36"/>
      <c r="AW417" s="36"/>
      <c r="AX417" s="36"/>
      <c r="AY417" s="36"/>
      <c r="AZ417" s="36"/>
      <c r="BA417" s="36"/>
      <c r="BB417" s="36"/>
      <c r="BC417" s="36"/>
      <c r="BD417" s="36"/>
      <c r="BE417" s="36"/>
      <c r="BF417" s="36"/>
      <c r="BG417" s="36"/>
      <c r="BH417" s="36"/>
      <c r="BI417" s="36"/>
      <c r="BJ417" s="36"/>
      <c r="BL417" s="36"/>
      <c r="BM417" s="36"/>
      <c r="BN417" s="36"/>
      <c r="BO417" s="36"/>
    </row>
    <row r="418" spans="2:67">
      <c r="B418" s="36"/>
      <c r="D418" s="36"/>
      <c r="E418" s="36"/>
      <c r="G418" s="36"/>
      <c r="H418" s="36"/>
      <c r="I418" s="36"/>
      <c r="J418" s="36"/>
      <c r="K418" s="36"/>
      <c r="L418" s="36"/>
      <c r="M418" s="36"/>
      <c r="N418" s="36" t="e">
        <f>SUMIF(#REF!,K418,#REF!)</f>
        <v>#REF!</v>
      </c>
      <c r="O418" s="36">
        <f t="shared" si="102"/>
        <v>0</v>
      </c>
      <c r="P418" s="36">
        <f>COUNTIF($T$1:T418,T418)</f>
        <v>14</v>
      </c>
      <c r="Q418" s="36" t="str">
        <f t="shared" si="103"/>
        <v>14-KVNC-40</v>
      </c>
      <c r="R418" s="36" t="s">
        <v>55</v>
      </c>
      <c r="S418" s="36">
        <v>40</v>
      </c>
      <c r="T418" s="36" t="str">
        <f t="shared" si="105"/>
        <v>KVNC-40</v>
      </c>
      <c r="U418" s="36">
        <v>600</v>
      </c>
      <c r="V418" s="36" t="str">
        <f t="shared" si="101"/>
        <v>600,</v>
      </c>
      <c r="W418" s="36"/>
      <c r="X418" s="36"/>
      <c r="Y418" s="36"/>
      <c r="Z418" s="36" t="str">
        <f t="shared" si="106"/>
        <v>-</v>
      </c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  <c r="AU418" s="36"/>
      <c r="AV418" s="36"/>
      <c r="AW418" s="36"/>
      <c r="AX418" s="36"/>
      <c r="AY418" s="36"/>
      <c r="AZ418" s="36"/>
      <c r="BA418" s="36"/>
      <c r="BB418" s="36"/>
      <c r="BC418" s="36"/>
      <c r="BD418" s="36"/>
      <c r="BE418" s="36"/>
      <c r="BF418" s="36"/>
      <c r="BG418" s="36"/>
      <c r="BH418" s="36"/>
      <c r="BI418" s="36"/>
      <c r="BJ418" s="36"/>
      <c r="BL418" s="36"/>
      <c r="BM418" s="36"/>
      <c r="BN418" s="36"/>
      <c r="BO418" s="36"/>
    </row>
    <row r="419" spans="2:67">
      <c r="B419" s="36"/>
      <c r="D419" s="36"/>
      <c r="E419" s="36"/>
      <c r="G419" s="36"/>
      <c r="H419" s="36"/>
      <c r="I419" s="36"/>
      <c r="J419" s="36"/>
      <c r="K419" s="36"/>
      <c r="L419" s="36"/>
      <c r="M419" s="36"/>
      <c r="N419" s="36" t="e">
        <f>SUMIF(#REF!,K419,#REF!)</f>
        <v>#REF!</v>
      </c>
      <c r="O419" s="36">
        <f t="shared" si="102"/>
        <v>0</v>
      </c>
      <c r="P419" s="36">
        <f>COUNTIF($T$1:T419,T419)</f>
        <v>15</v>
      </c>
      <c r="Q419" s="36" t="str">
        <f t="shared" si="103"/>
        <v>15-KVNC-40</v>
      </c>
      <c r="R419" s="36" t="s">
        <v>55</v>
      </c>
      <c r="S419" s="36">
        <v>40</v>
      </c>
      <c r="T419" s="36" t="str">
        <f t="shared" si="105"/>
        <v>KVNC-40</v>
      </c>
      <c r="U419" s="36">
        <v>700</v>
      </c>
      <c r="V419" s="36" t="str">
        <f t="shared" si="101"/>
        <v>700,</v>
      </c>
      <c r="W419" s="36"/>
      <c r="X419" s="36"/>
      <c r="Y419" s="36"/>
      <c r="Z419" s="36" t="str">
        <f t="shared" si="106"/>
        <v>-</v>
      </c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36"/>
      <c r="AV419" s="36"/>
      <c r="AW419" s="36"/>
      <c r="AX419" s="36"/>
      <c r="AY419" s="36"/>
      <c r="AZ419" s="36"/>
      <c r="BA419" s="36"/>
      <c r="BB419" s="36"/>
      <c r="BC419" s="36"/>
      <c r="BD419" s="36"/>
      <c r="BE419" s="36"/>
      <c r="BF419" s="36"/>
      <c r="BG419" s="36"/>
      <c r="BH419" s="36"/>
      <c r="BI419" s="36"/>
      <c r="BJ419" s="36"/>
      <c r="BL419" s="36"/>
      <c r="BM419" s="36"/>
      <c r="BN419" s="36"/>
      <c r="BO419" s="36"/>
    </row>
    <row r="420" spans="2:67">
      <c r="B420" s="36"/>
      <c r="D420" s="36"/>
      <c r="E420" s="36"/>
      <c r="G420" s="36"/>
      <c r="H420" s="36"/>
      <c r="I420" s="36"/>
      <c r="J420" s="36"/>
      <c r="K420" s="36"/>
      <c r="L420" s="36"/>
      <c r="M420" s="36"/>
      <c r="N420" s="36" t="e">
        <f>SUMIF(#REF!,K420,#REF!)</f>
        <v>#REF!</v>
      </c>
      <c r="O420" s="36">
        <f t="shared" si="102"/>
        <v>0</v>
      </c>
      <c r="P420" s="36">
        <f>COUNTIF($T$1:T420,T420)</f>
        <v>16</v>
      </c>
      <c r="Q420" s="36" t="str">
        <f t="shared" si="103"/>
        <v>16-KVNC-40</v>
      </c>
      <c r="R420" s="36" t="s">
        <v>55</v>
      </c>
      <c r="S420" s="36">
        <v>40</v>
      </c>
      <c r="T420" s="36" t="str">
        <f t="shared" si="105"/>
        <v>KVNC-40</v>
      </c>
      <c r="U420" s="36">
        <v>800</v>
      </c>
      <c r="V420" s="36" t="str">
        <f t="shared" si="101"/>
        <v>800,</v>
      </c>
      <c r="W420" s="36"/>
      <c r="X420" s="36"/>
      <c r="Y420" s="36"/>
      <c r="Z420" s="36" t="str">
        <f t="shared" si="106"/>
        <v>-</v>
      </c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  <c r="AU420" s="36"/>
      <c r="AV420" s="36"/>
      <c r="AW420" s="36"/>
      <c r="AX420" s="36"/>
      <c r="AY420" s="36"/>
      <c r="AZ420" s="36"/>
      <c r="BA420" s="36"/>
      <c r="BB420" s="36"/>
      <c r="BC420" s="36"/>
      <c r="BD420" s="36"/>
      <c r="BE420" s="36"/>
      <c r="BF420" s="36"/>
      <c r="BG420" s="36"/>
      <c r="BH420" s="36"/>
      <c r="BI420" s="36"/>
      <c r="BJ420" s="36"/>
      <c r="BL420" s="36"/>
      <c r="BM420" s="36"/>
      <c r="BN420" s="36"/>
      <c r="BO420" s="36"/>
    </row>
    <row r="421" spans="2:67">
      <c r="B421" s="36"/>
      <c r="D421" s="36"/>
      <c r="E421" s="36"/>
      <c r="G421" s="36"/>
      <c r="H421" s="36"/>
      <c r="I421" s="36"/>
      <c r="J421" s="36"/>
      <c r="K421" s="36"/>
      <c r="L421" s="36"/>
      <c r="M421" s="36"/>
      <c r="N421" s="36" t="e">
        <f>SUMIF(#REF!,K421,#REF!)</f>
        <v>#REF!</v>
      </c>
      <c r="O421" s="36">
        <f t="shared" si="102"/>
        <v>0</v>
      </c>
      <c r="P421" s="36">
        <f>COUNTIF($T$1:T421,T421)</f>
        <v>17</v>
      </c>
      <c r="Q421" s="36" t="str">
        <f t="shared" si="103"/>
        <v>17-KVNC-40</v>
      </c>
      <c r="R421" s="36" t="s">
        <v>55</v>
      </c>
      <c r="S421" s="36">
        <v>40</v>
      </c>
      <c r="T421" s="36" t="str">
        <f t="shared" si="105"/>
        <v>KVNC-40</v>
      </c>
      <c r="U421" s="36">
        <v>1000</v>
      </c>
      <c r="V421" s="36" t="str">
        <f t="shared" si="101"/>
        <v>1000,</v>
      </c>
      <c r="W421" s="36"/>
      <c r="X421" s="36"/>
      <c r="Y421" s="36"/>
      <c r="Z421" s="36" t="str">
        <f t="shared" si="106"/>
        <v>-</v>
      </c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6"/>
      <c r="AV421" s="36"/>
      <c r="AW421" s="36"/>
      <c r="AX421" s="36"/>
      <c r="AY421" s="36"/>
      <c r="AZ421" s="36"/>
      <c r="BA421" s="36"/>
      <c r="BB421" s="36"/>
      <c r="BC421" s="36"/>
      <c r="BD421" s="36"/>
      <c r="BE421" s="36"/>
      <c r="BF421" s="36"/>
      <c r="BG421" s="36"/>
      <c r="BH421" s="36"/>
      <c r="BI421" s="36"/>
      <c r="BJ421" s="36"/>
      <c r="BL421" s="36"/>
      <c r="BM421" s="36"/>
      <c r="BN421" s="36"/>
      <c r="BO421" s="36"/>
    </row>
    <row r="422" spans="2:67">
      <c r="B422" s="36"/>
      <c r="D422" s="36"/>
      <c r="E422" s="36"/>
      <c r="G422" s="36"/>
      <c r="H422" s="36"/>
      <c r="I422" s="36"/>
      <c r="J422" s="36"/>
      <c r="K422" s="36"/>
      <c r="L422" s="36"/>
      <c r="M422" s="36"/>
      <c r="N422" s="36" t="e">
        <f>SUMIF(#REF!,K422,#REF!)</f>
        <v>#REF!</v>
      </c>
      <c r="O422" s="36">
        <f t="shared" si="102"/>
        <v>0</v>
      </c>
      <c r="P422" s="36">
        <f>COUNTIF($T$1:T422,T422)</f>
        <v>18</v>
      </c>
      <c r="Q422" s="36" t="str">
        <f t="shared" si="103"/>
        <v>18-KVNC-40</v>
      </c>
      <c r="R422" s="36" t="s">
        <v>55</v>
      </c>
      <c r="S422" s="36">
        <v>40</v>
      </c>
      <c r="T422" s="36" t="str">
        <f t="shared" si="105"/>
        <v>KVNC-40</v>
      </c>
      <c r="U422" s="36">
        <v>1250</v>
      </c>
      <c r="V422" s="36" t="str">
        <f t="shared" si="101"/>
        <v>1250</v>
      </c>
      <c r="W422" s="36"/>
      <c r="X422" s="36"/>
      <c r="Y422" s="36"/>
      <c r="Z422" s="36" t="str">
        <f t="shared" si="106"/>
        <v>-</v>
      </c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  <c r="AU422" s="36"/>
      <c r="AV422" s="36"/>
      <c r="AW422" s="36"/>
      <c r="AX422" s="36"/>
      <c r="AY422" s="36"/>
      <c r="AZ422" s="36"/>
      <c r="BA422" s="36"/>
      <c r="BB422" s="36"/>
      <c r="BC422" s="36"/>
      <c r="BD422" s="36"/>
      <c r="BE422" s="36"/>
      <c r="BF422" s="36"/>
      <c r="BG422" s="36"/>
      <c r="BH422" s="36"/>
      <c r="BI422" s="36"/>
      <c r="BJ422" s="36"/>
      <c r="BL422" s="36"/>
      <c r="BM422" s="36"/>
      <c r="BN422" s="36"/>
      <c r="BO422" s="36"/>
    </row>
    <row r="423" spans="2:67">
      <c r="B423" s="36"/>
      <c r="D423" s="36"/>
      <c r="E423" s="36"/>
      <c r="G423" s="36"/>
      <c r="H423" s="36"/>
      <c r="I423" s="36"/>
      <c r="J423" s="36"/>
      <c r="K423" s="36"/>
      <c r="L423" s="36"/>
      <c r="M423" s="36"/>
      <c r="N423" s="36" t="e">
        <f>SUMIF(#REF!,K423,#REF!)</f>
        <v>#REF!</v>
      </c>
      <c r="O423" s="36">
        <f t="shared" si="102"/>
        <v>0</v>
      </c>
      <c r="P423" s="36">
        <f>COUNTIF($T$1:T423,T423)</f>
        <v>1</v>
      </c>
      <c r="Q423" s="36" t="str">
        <f t="shared" si="103"/>
        <v>1-KVNC-50</v>
      </c>
      <c r="R423" s="36" t="s">
        <v>55</v>
      </c>
      <c r="S423" s="36">
        <v>50</v>
      </c>
      <c r="T423" s="36" t="str">
        <f>CONCATENATE(R423,IF(S423=0,"","-"),S423)</f>
        <v>KVNC-50</v>
      </c>
      <c r="U423" s="36">
        <v>25</v>
      </c>
      <c r="V423" s="36" t="str">
        <f t="shared" si="101"/>
        <v>25,</v>
      </c>
      <c r="W423" s="36"/>
      <c r="X423" s="36"/>
      <c r="Y423" s="36"/>
      <c r="Z423" s="36" t="str">
        <f t="shared" si="106"/>
        <v>-</v>
      </c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  <c r="AU423" s="36"/>
      <c r="AV423" s="36"/>
      <c r="AW423" s="36"/>
      <c r="AX423" s="36"/>
      <c r="AY423" s="36"/>
      <c r="AZ423" s="36"/>
      <c r="BA423" s="36"/>
      <c r="BB423" s="36"/>
      <c r="BC423" s="36"/>
      <c r="BD423" s="36"/>
      <c r="BE423" s="36"/>
      <c r="BF423" s="36"/>
      <c r="BG423" s="36"/>
      <c r="BH423" s="36"/>
      <c r="BI423" s="36"/>
      <c r="BJ423" s="36"/>
      <c r="BL423" s="36"/>
      <c r="BM423" s="36"/>
      <c r="BN423" s="36"/>
      <c r="BO423" s="36"/>
    </row>
    <row r="424" spans="2:67">
      <c r="B424" s="36"/>
      <c r="D424" s="36"/>
      <c r="E424" s="36"/>
      <c r="G424" s="36"/>
      <c r="H424" s="36"/>
      <c r="I424" s="36"/>
      <c r="J424" s="36"/>
      <c r="K424" s="36"/>
      <c r="L424" s="36"/>
      <c r="M424" s="36"/>
      <c r="N424" s="36" t="e">
        <f>SUMIF(#REF!,K424,#REF!)</f>
        <v>#REF!</v>
      </c>
      <c r="O424" s="36">
        <f t="shared" si="102"/>
        <v>0</v>
      </c>
      <c r="P424" s="36">
        <f>COUNTIF($T$1:T424,T424)</f>
        <v>2</v>
      </c>
      <c r="Q424" s="36" t="str">
        <f t="shared" si="103"/>
        <v>2-KVNC-50</v>
      </c>
      <c r="R424" s="36" t="s">
        <v>55</v>
      </c>
      <c r="S424" s="36">
        <v>50</v>
      </c>
      <c r="T424" s="36" t="str">
        <f>CONCATENATE(R424,IF(S424=0,"","-"),S424)</f>
        <v>KVNC-50</v>
      </c>
      <c r="U424" s="36">
        <v>40</v>
      </c>
      <c r="V424" s="36" t="str">
        <f t="shared" si="101"/>
        <v>40,</v>
      </c>
      <c r="W424" s="36"/>
      <c r="X424" s="36"/>
      <c r="Y424" s="36"/>
      <c r="Z424" s="36" t="str">
        <f t="shared" si="106"/>
        <v>-</v>
      </c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  <c r="AU424" s="36"/>
      <c r="AV424" s="36"/>
      <c r="AW424" s="36"/>
      <c r="AX424" s="36"/>
      <c r="AY424" s="36"/>
      <c r="AZ424" s="36"/>
      <c r="BA424" s="36"/>
      <c r="BB424" s="36"/>
      <c r="BC424" s="36"/>
      <c r="BD424" s="36"/>
      <c r="BE424" s="36"/>
      <c r="BF424" s="36"/>
      <c r="BG424" s="36"/>
      <c r="BH424" s="36"/>
      <c r="BI424" s="36"/>
      <c r="BJ424" s="36"/>
      <c r="BL424" s="36"/>
      <c r="BM424" s="36"/>
      <c r="BN424" s="36"/>
      <c r="BO424" s="36"/>
    </row>
    <row r="425" spans="2:67">
      <c r="B425" s="36"/>
      <c r="D425" s="36"/>
      <c r="E425" s="36"/>
      <c r="G425" s="36"/>
      <c r="H425" s="36"/>
      <c r="I425" s="36"/>
      <c r="J425" s="36"/>
      <c r="K425" s="36"/>
      <c r="L425" s="36"/>
      <c r="M425" s="36"/>
      <c r="N425" s="36" t="e">
        <f>SUMIF(#REF!,K425,#REF!)</f>
        <v>#REF!</v>
      </c>
      <c r="O425" s="36">
        <f t="shared" si="102"/>
        <v>0</v>
      </c>
      <c r="P425" s="36">
        <f>COUNTIF($T$1:T425,T425)</f>
        <v>3</v>
      </c>
      <c r="Q425" s="36" t="str">
        <f t="shared" si="103"/>
        <v>3-KVNC-50</v>
      </c>
      <c r="R425" s="36" t="s">
        <v>55</v>
      </c>
      <c r="S425" s="36">
        <v>50</v>
      </c>
      <c r="T425" s="36" t="str">
        <f t="shared" ref="T425:T440" si="107">CONCATENATE(R425,IF(S425=0,"","-"),S425)</f>
        <v>KVNC-50</v>
      </c>
      <c r="U425" s="36">
        <v>50</v>
      </c>
      <c r="V425" s="36" t="str">
        <f t="shared" si="101"/>
        <v>50,</v>
      </c>
      <c r="W425" s="36"/>
      <c r="X425" s="36"/>
      <c r="Y425" s="36"/>
      <c r="Z425" s="36" t="str">
        <f t="shared" si="106"/>
        <v>-</v>
      </c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  <c r="AU425" s="36"/>
      <c r="AV425" s="36"/>
      <c r="AW425" s="36"/>
      <c r="AX425" s="36"/>
      <c r="AY425" s="36"/>
      <c r="AZ425" s="36"/>
      <c r="BA425" s="36"/>
      <c r="BB425" s="36"/>
      <c r="BC425" s="36"/>
      <c r="BD425" s="36"/>
      <c r="BE425" s="36"/>
      <c r="BF425" s="36"/>
      <c r="BG425" s="36"/>
      <c r="BH425" s="36"/>
      <c r="BI425" s="36"/>
      <c r="BJ425" s="36"/>
      <c r="BL425" s="36"/>
      <c r="BM425" s="36"/>
      <c r="BN425" s="36"/>
      <c r="BO425" s="36"/>
    </row>
    <row r="426" spans="2:67">
      <c r="B426" s="36"/>
      <c r="D426" s="36"/>
      <c r="E426" s="36"/>
      <c r="G426" s="36"/>
      <c r="H426" s="36"/>
      <c r="I426" s="36"/>
      <c r="J426" s="36"/>
      <c r="K426" s="36"/>
      <c r="L426" s="36"/>
      <c r="M426" s="36"/>
      <c r="N426" s="36" t="e">
        <f>SUMIF(#REF!,K426,#REF!)</f>
        <v>#REF!</v>
      </c>
      <c r="O426" s="36">
        <f t="shared" si="102"/>
        <v>0</v>
      </c>
      <c r="P426" s="36">
        <f>COUNTIF($T$1:T426,T426)</f>
        <v>4</v>
      </c>
      <c r="Q426" s="36" t="str">
        <f t="shared" si="103"/>
        <v>4-KVNC-50</v>
      </c>
      <c r="R426" s="36" t="s">
        <v>55</v>
      </c>
      <c r="S426" s="36">
        <v>50</v>
      </c>
      <c r="T426" s="36" t="str">
        <f t="shared" si="107"/>
        <v>KVNC-50</v>
      </c>
      <c r="U426" s="36">
        <v>80</v>
      </c>
      <c r="V426" s="36" t="str">
        <f t="shared" si="101"/>
        <v>80,</v>
      </c>
      <c r="W426" s="36"/>
      <c r="X426" s="36"/>
      <c r="Y426" s="36"/>
      <c r="Z426" s="36" t="str">
        <f t="shared" si="106"/>
        <v>-</v>
      </c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  <c r="AU426" s="36"/>
      <c r="AV426" s="36"/>
      <c r="AW426" s="36"/>
      <c r="AX426" s="36"/>
      <c r="AY426" s="36"/>
      <c r="AZ426" s="36"/>
      <c r="BA426" s="36"/>
      <c r="BB426" s="36"/>
      <c r="BC426" s="36"/>
      <c r="BD426" s="36"/>
      <c r="BE426" s="36"/>
      <c r="BF426" s="36"/>
      <c r="BG426" s="36"/>
      <c r="BH426" s="36"/>
      <c r="BI426" s="36"/>
      <c r="BJ426" s="36"/>
      <c r="BL426" s="36"/>
      <c r="BM426" s="36"/>
      <c r="BN426" s="36"/>
      <c r="BO426" s="36"/>
    </row>
    <row r="427" spans="2:67">
      <c r="B427" s="36"/>
      <c r="D427" s="36"/>
      <c r="E427" s="36"/>
      <c r="G427" s="36"/>
      <c r="H427" s="36"/>
      <c r="I427" s="36"/>
      <c r="J427" s="36"/>
      <c r="K427" s="36"/>
      <c r="L427" s="36"/>
      <c r="M427" s="36"/>
      <c r="N427" s="36" t="e">
        <f>SUMIF(#REF!,K427,#REF!)</f>
        <v>#REF!</v>
      </c>
      <c r="O427" s="36">
        <f t="shared" si="102"/>
        <v>0</v>
      </c>
      <c r="P427" s="36">
        <f>COUNTIF($T$1:T427,T427)</f>
        <v>5</v>
      </c>
      <c r="Q427" s="36" t="str">
        <f t="shared" si="103"/>
        <v>5-KVNC-50</v>
      </c>
      <c r="R427" s="36" t="s">
        <v>55</v>
      </c>
      <c r="S427" s="36">
        <v>50</v>
      </c>
      <c r="T427" s="36" t="str">
        <f t="shared" si="107"/>
        <v>KVNC-50</v>
      </c>
      <c r="U427" s="36">
        <v>100</v>
      </c>
      <c r="V427" s="36" t="str">
        <f t="shared" si="101"/>
        <v>100,</v>
      </c>
      <c r="W427" s="36"/>
      <c r="X427" s="36"/>
      <c r="Y427" s="36"/>
      <c r="Z427" s="36" t="str">
        <f t="shared" si="106"/>
        <v>-</v>
      </c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  <c r="AU427" s="36"/>
      <c r="AV427" s="36"/>
      <c r="AW427" s="36"/>
      <c r="AX427" s="36"/>
      <c r="AY427" s="36"/>
      <c r="AZ427" s="36"/>
      <c r="BA427" s="36"/>
      <c r="BB427" s="36"/>
      <c r="BC427" s="36"/>
      <c r="BD427" s="36"/>
      <c r="BE427" s="36"/>
      <c r="BF427" s="36"/>
      <c r="BG427" s="36"/>
      <c r="BH427" s="36"/>
      <c r="BI427" s="36"/>
      <c r="BJ427" s="36"/>
      <c r="BL427" s="36"/>
      <c r="BM427" s="36"/>
      <c r="BN427" s="36"/>
      <c r="BO427" s="36"/>
    </row>
    <row r="428" spans="2:67">
      <c r="B428" s="36"/>
      <c r="D428" s="36"/>
      <c r="E428" s="36"/>
      <c r="G428" s="36"/>
      <c r="H428" s="36"/>
      <c r="I428" s="36"/>
      <c r="J428" s="36"/>
      <c r="K428" s="36"/>
      <c r="L428" s="36"/>
      <c r="M428" s="36"/>
      <c r="N428" s="36" t="e">
        <f>SUMIF(#REF!,K428,#REF!)</f>
        <v>#REF!</v>
      </c>
      <c r="O428" s="36">
        <f t="shared" si="102"/>
        <v>0</v>
      </c>
      <c r="P428" s="36">
        <f>COUNTIF($T$1:T428,T428)</f>
        <v>6</v>
      </c>
      <c r="Q428" s="36" t="str">
        <f t="shared" si="103"/>
        <v>6-KVNC-50</v>
      </c>
      <c r="R428" s="36" t="s">
        <v>55</v>
      </c>
      <c r="S428" s="36">
        <v>50</v>
      </c>
      <c r="T428" s="36" t="str">
        <f t="shared" si="107"/>
        <v>KVNC-50</v>
      </c>
      <c r="U428" s="36">
        <v>120</v>
      </c>
      <c r="V428" s="36" t="str">
        <f t="shared" si="101"/>
        <v>120,</v>
      </c>
      <c r="W428" s="36"/>
      <c r="X428" s="36"/>
      <c r="Y428" s="36"/>
      <c r="Z428" s="36" t="str">
        <f t="shared" si="106"/>
        <v>-</v>
      </c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  <c r="AU428" s="36"/>
      <c r="AV428" s="36"/>
      <c r="AW428" s="36"/>
      <c r="AX428" s="36"/>
      <c r="AY428" s="36"/>
      <c r="AZ428" s="36"/>
      <c r="BA428" s="36"/>
      <c r="BB428" s="36"/>
      <c r="BC428" s="36"/>
      <c r="BD428" s="36"/>
      <c r="BE428" s="36"/>
      <c r="BF428" s="36"/>
      <c r="BG428" s="36"/>
      <c r="BH428" s="36"/>
      <c r="BI428" s="36"/>
      <c r="BJ428" s="36"/>
      <c r="BL428" s="36"/>
      <c r="BM428" s="36"/>
      <c r="BN428" s="36"/>
      <c r="BO428" s="36"/>
    </row>
    <row r="429" spans="2:67">
      <c r="B429" s="36"/>
      <c r="D429" s="36"/>
      <c r="E429" s="36"/>
      <c r="G429" s="36"/>
      <c r="H429" s="36"/>
      <c r="I429" s="36"/>
      <c r="J429" s="36"/>
      <c r="K429" s="36"/>
      <c r="L429" s="36"/>
      <c r="M429" s="36"/>
      <c r="N429" s="36" t="e">
        <f>SUMIF(#REF!,K429,#REF!)</f>
        <v>#REF!</v>
      </c>
      <c r="O429" s="36">
        <f t="shared" si="102"/>
        <v>0</v>
      </c>
      <c r="P429" s="36">
        <f>COUNTIF($T$1:T429,T429)</f>
        <v>7</v>
      </c>
      <c r="Q429" s="36" t="str">
        <f t="shared" si="103"/>
        <v>7-KVNC-50</v>
      </c>
      <c r="R429" s="36" t="s">
        <v>55</v>
      </c>
      <c r="S429" s="36">
        <v>50</v>
      </c>
      <c r="T429" s="36" t="str">
        <f t="shared" si="107"/>
        <v>KVNC-50</v>
      </c>
      <c r="U429" s="36">
        <v>160</v>
      </c>
      <c r="V429" s="36" t="str">
        <f t="shared" si="101"/>
        <v>160,</v>
      </c>
      <c r="W429" s="36"/>
      <c r="X429" s="36"/>
      <c r="Y429" s="36"/>
      <c r="Z429" s="36" t="str">
        <f t="shared" si="106"/>
        <v>-</v>
      </c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  <c r="AU429" s="36"/>
      <c r="AV429" s="36"/>
      <c r="AW429" s="36"/>
      <c r="AX429" s="36"/>
      <c r="AY429" s="36"/>
      <c r="AZ429" s="36"/>
      <c r="BA429" s="36"/>
      <c r="BB429" s="36"/>
      <c r="BC429" s="36"/>
      <c r="BD429" s="36"/>
      <c r="BE429" s="36"/>
      <c r="BF429" s="36"/>
      <c r="BG429" s="36"/>
      <c r="BH429" s="36"/>
      <c r="BI429" s="36"/>
      <c r="BJ429" s="36"/>
      <c r="BL429" s="36"/>
      <c r="BM429" s="36"/>
      <c r="BN429" s="36"/>
      <c r="BO429" s="36"/>
    </row>
    <row r="430" spans="2:67">
      <c r="B430" s="36"/>
      <c r="D430" s="36"/>
      <c r="E430" s="36"/>
      <c r="G430" s="36"/>
      <c r="H430" s="36"/>
      <c r="I430" s="36"/>
      <c r="J430" s="36"/>
      <c r="K430" s="36"/>
      <c r="L430" s="36"/>
      <c r="M430" s="36"/>
      <c r="N430" s="36" t="e">
        <f>SUMIF(#REF!,K430,#REF!)</f>
        <v>#REF!</v>
      </c>
      <c r="O430" s="36">
        <f t="shared" si="102"/>
        <v>0</v>
      </c>
      <c r="P430" s="36">
        <f>COUNTIF($T$1:T430,T430)</f>
        <v>8</v>
      </c>
      <c r="Q430" s="36" t="str">
        <f t="shared" si="103"/>
        <v>8-KVNC-50</v>
      </c>
      <c r="R430" s="36" t="s">
        <v>55</v>
      </c>
      <c r="S430" s="36">
        <v>50</v>
      </c>
      <c r="T430" s="36" t="str">
        <f t="shared" si="107"/>
        <v>KVNC-50</v>
      </c>
      <c r="U430" s="36">
        <v>200</v>
      </c>
      <c r="V430" s="36" t="str">
        <f t="shared" si="101"/>
        <v>200,</v>
      </c>
      <c r="W430" s="36"/>
      <c r="X430" s="36"/>
      <c r="Y430" s="36"/>
      <c r="Z430" s="36" t="str">
        <f t="shared" si="106"/>
        <v>-</v>
      </c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  <c r="AU430" s="36"/>
      <c r="AV430" s="36"/>
      <c r="AW430" s="36"/>
      <c r="AX430" s="36"/>
      <c r="AY430" s="36"/>
      <c r="AZ430" s="36"/>
      <c r="BA430" s="36"/>
      <c r="BB430" s="36"/>
      <c r="BC430" s="36"/>
      <c r="BD430" s="36"/>
      <c r="BE430" s="36"/>
      <c r="BF430" s="36"/>
      <c r="BG430" s="36"/>
      <c r="BH430" s="36"/>
      <c r="BI430" s="36"/>
      <c r="BJ430" s="36"/>
      <c r="BL430" s="36"/>
      <c r="BM430" s="36"/>
      <c r="BN430" s="36"/>
      <c r="BO430" s="36"/>
    </row>
    <row r="431" spans="2:67">
      <c r="B431" s="36"/>
      <c r="D431" s="36"/>
      <c r="E431" s="36"/>
      <c r="G431" s="36"/>
      <c r="H431" s="36"/>
      <c r="I431" s="36"/>
      <c r="J431" s="36"/>
      <c r="K431" s="36"/>
      <c r="L431" s="36"/>
      <c r="M431" s="36"/>
      <c r="N431" s="36" t="e">
        <f>SUMIF(#REF!,K431,#REF!)</f>
        <v>#REF!</v>
      </c>
      <c r="O431" s="36">
        <f t="shared" si="102"/>
        <v>0</v>
      </c>
      <c r="P431" s="36">
        <f>COUNTIF($T$1:T431,T431)</f>
        <v>9</v>
      </c>
      <c r="Q431" s="36" t="str">
        <f t="shared" si="103"/>
        <v>9-KVNC-50</v>
      </c>
      <c r="R431" s="36" t="s">
        <v>55</v>
      </c>
      <c r="S431" s="36">
        <v>50</v>
      </c>
      <c r="T431" s="36" t="str">
        <f t="shared" si="107"/>
        <v>KVNC-50</v>
      </c>
      <c r="U431" s="36">
        <v>250</v>
      </c>
      <c r="V431" s="36" t="str">
        <f t="shared" si="101"/>
        <v>250,</v>
      </c>
      <c r="W431" s="36"/>
      <c r="X431" s="36"/>
      <c r="Y431" s="36"/>
      <c r="Z431" s="36" t="str">
        <f t="shared" si="106"/>
        <v>-</v>
      </c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  <c r="AU431" s="36"/>
      <c r="AV431" s="36"/>
      <c r="AW431" s="36"/>
      <c r="AX431" s="36"/>
      <c r="AY431" s="36"/>
      <c r="AZ431" s="36"/>
      <c r="BA431" s="36"/>
      <c r="BB431" s="36"/>
      <c r="BC431" s="36"/>
      <c r="BD431" s="36"/>
      <c r="BE431" s="36"/>
      <c r="BF431" s="36"/>
      <c r="BG431" s="36"/>
      <c r="BH431" s="36"/>
      <c r="BI431" s="36"/>
      <c r="BJ431" s="36"/>
      <c r="BL431" s="36"/>
      <c r="BM431" s="36"/>
      <c r="BN431" s="36"/>
      <c r="BO431" s="36"/>
    </row>
    <row r="432" spans="2:67">
      <c r="B432" s="36"/>
      <c r="D432" s="36"/>
      <c r="E432" s="36"/>
      <c r="G432" s="36"/>
      <c r="H432" s="36"/>
      <c r="I432" s="36"/>
      <c r="J432" s="36"/>
      <c r="K432" s="36"/>
      <c r="L432" s="36"/>
      <c r="M432" s="36"/>
      <c r="N432" s="36" t="e">
        <f>SUMIF(#REF!,K432,#REF!)</f>
        <v>#REF!</v>
      </c>
      <c r="O432" s="36">
        <f t="shared" si="102"/>
        <v>0</v>
      </c>
      <c r="P432" s="36">
        <f>COUNTIF($T$1:T432,T432)</f>
        <v>10</v>
      </c>
      <c r="Q432" s="36" t="str">
        <f t="shared" si="103"/>
        <v>10-KVNC-50</v>
      </c>
      <c r="R432" s="36" t="s">
        <v>55</v>
      </c>
      <c r="S432" s="36">
        <v>50</v>
      </c>
      <c r="T432" s="36" t="str">
        <f t="shared" si="107"/>
        <v>KVNC-50</v>
      </c>
      <c r="U432" s="36">
        <v>300</v>
      </c>
      <c r="V432" s="36" t="str">
        <f t="shared" si="101"/>
        <v>300,</v>
      </c>
      <c r="W432" s="36"/>
      <c r="X432" s="36"/>
      <c r="Y432" s="36"/>
      <c r="Z432" s="36" t="str">
        <f t="shared" si="106"/>
        <v>-</v>
      </c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  <c r="AU432" s="36"/>
      <c r="AV432" s="36"/>
      <c r="AW432" s="36"/>
      <c r="AX432" s="36"/>
      <c r="AY432" s="36"/>
      <c r="AZ432" s="36"/>
      <c r="BA432" s="36"/>
      <c r="BB432" s="36"/>
      <c r="BC432" s="36"/>
      <c r="BD432" s="36"/>
      <c r="BE432" s="36"/>
      <c r="BF432" s="36"/>
      <c r="BG432" s="36"/>
      <c r="BH432" s="36"/>
      <c r="BI432" s="36"/>
      <c r="BJ432" s="36"/>
      <c r="BL432" s="36"/>
      <c r="BM432" s="36"/>
      <c r="BN432" s="36"/>
      <c r="BO432" s="36"/>
    </row>
    <row r="433" spans="2:67">
      <c r="B433" s="36"/>
      <c r="D433" s="36"/>
      <c r="E433" s="36"/>
      <c r="G433" s="36"/>
      <c r="H433" s="36"/>
      <c r="I433" s="36"/>
      <c r="J433" s="36"/>
      <c r="K433" s="36"/>
      <c r="L433" s="36"/>
      <c r="M433" s="36"/>
      <c r="N433" s="36" t="e">
        <f>SUMIF(#REF!,K433,#REF!)</f>
        <v>#REF!</v>
      </c>
      <c r="O433" s="36">
        <f t="shared" si="102"/>
        <v>0</v>
      </c>
      <c r="P433" s="36">
        <f>COUNTIF($T$1:T433,T433)</f>
        <v>11</v>
      </c>
      <c r="Q433" s="36" t="str">
        <f t="shared" si="103"/>
        <v>11-KVNC-50</v>
      </c>
      <c r="R433" s="36" t="s">
        <v>55</v>
      </c>
      <c r="S433" s="36">
        <v>50</v>
      </c>
      <c r="T433" s="36" t="str">
        <f t="shared" si="107"/>
        <v>KVNC-50</v>
      </c>
      <c r="U433" s="36">
        <v>320</v>
      </c>
      <c r="V433" s="36" t="str">
        <f t="shared" si="101"/>
        <v>320,</v>
      </c>
      <c r="W433" s="36"/>
      <c r="X433" s="36"/>
      <c r="Y433" s="36"/>
      <c r="Z433" s="36" t="str">
        <f t="shared" si="106"/>
        <v>-</v>
      </c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6"/>
      <c r="AV433" s="36"/>
      <c r="AW433" s="36"/>
      <c r="AX433" s="36"/>
      <c r="AY433" s="36"/>
      <c r="AZ433" s="36"/>
      <c r="BA433" s="36"/>
      <c r="BB433" s="36"/>
      <c r="BC433" s="36"/>
      <c r="BD433" s="36"/>
      <c r="BE433" s="36"/>
      <c r="BF433" s="36"/>
      <c r="BG433" s="36"/>
      <c r="BH433" s="36"/>
      <c r="BI433" s="36"/>
      <c r="BJ433" s="36"/>
      <c r="BL433" s="36"/>
      <c r="BM433" s="36"/>
      <c r="BN433" s="36"/>
      <c r="BO433" s="36"/>
    </row>
    <row r="434" spans="2:67">
      <c r="B434" s="36"/>
      <c r="D434" s="36"/>
      <c r="E434" s="36"/>
      <c r="G434" s="36"/>
      <c r="H434" s="36"/>
      <c r="I434" s="36"/>
      <c r="J434" s="36"/>
      <c r="K434" s="36"/>
      <c r="L434" s="36"/>
      <c r="M434" s="36"/>
      <c r="N434" s="36" t="e">
        <f>SUMIF(#REF!,K434,#REF!)</f>
        <v>#REF!</v>
      </c>
      <c r="O434" s="36">
        <f t="shared" si="102"/>
        <v>0</v>
      </c>
      <c r="P434" s="36">
        <f>COUNTIF($T$1:T434,T434)</f>
        <v>12</v>
      </c>
      <c r="Q434" s="36" t="str">
        <f t="shared" si="103"/>
        <v>12-KVNC-50</v>
      </c>
      <c r="R434" s="36" t="s">
        <v>55</v>
      </c>
      <c r="S434" s="36">
        <v>50</v>
      </c>
      <c r="T434" s="36" t="str">
        <f t="shared" si="107"/>
        <v>KVNC-50</v>
      </c>
      <c r="U434" s="36">
        <v>400</v>
      </c>
      <c r="V434" s="36" t="str">
        <f t="shared" si="101"/>
        <v>400,</v>
      </c>
      <c r="W434" s="36"/>
      <c r="X434" s="36"/>
      <c r="Y434" s="36"/>
      <c r="Z434" s="36" t="str">
        <f t="shared" si="106"/>
        <v>-</v>
      </c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6"/>
      <c r="AV434" s="36"/>
      <c r="AW434" s="36"/>
      <c r="AX434" s="36"/>
      <c r="AY434" s="36"/>
      <c r="AZ434" s="36"/>
      <c r="BA434" s="36"/>
      <c r="BB434" s="36"/>
      <c r="BC434" s="36"/>
      <c r="BD434" s="36"/>
      <c r="BE434" s="36"/>
      <c r="BF434" s="36"/>
      <c r="BG434" s="36"/>
      <c r="BH434" s="36"/>
      <c r="BI434" s="36"/>
      <c r="BJ434" s="36"/>
      <c r="BL434" s="36"/>
      <c r="BM434" s="36"/>
      <c r="BN434" s="36"/>
      <c r="BO434" s="36"/>
    </row>
    <row r="435" spans="2:67">
      <c r="B435" s="36"/>
      <c r="D435" s="36"/>
      <c r="E435" s="36"/>
      <c r="G435" s="36"/>
      <c r="H435" s="36"/>
      <c r="I435" s="36"/>
      <c r="J435" s="36"/>
      <c r="K435" s="36"/>
      <c r="L435" s="36"/>
      <c r="M435" s="36"/>
      <c r="N435" s="36" t="e">
        <f>SUMIF(#REF!,K435,#REF!)</f>
        <v>#REF!</v>
      </c>
      <c r="O435" s="36">
        <f t="shared" si="102"/>
        <v>0</v>
      </c>
      <c r="P435" s="36">
        <f>COUNTIF($T$1:T435,T435)</f>
        <v>13</v>
      </c>
      <c r="Q435" s="36" t="str">
        <f t="shared" si="103"/>
        <v>13-KVNC-50</v>
      </c>
      <c r="R435" s="36" t="s">
        <v>55</v>
      </c>
      <c r="S435" s="36">
        <v>50</v>
      </c>
      <c r="T435" s="36" t="str">
        <f t="shared" si="107"/>
        <v>KVNC-50</v>
      </c>
      <c r="U435" s="36">
        <v>500</v>
      </c>
      <c r="V435" s="36" t="str">
        <f t="shared" si="101"/>
        <v>500,</v>
      </c>
      <c r="W435" s="36"/>
      <c r="X435" s="36"/>
      <c r="Y435" s="36"/>
      <c r="Z435" s="36" t="str">
        <f t="shared" si="106"/>
        <v>-</v>
      </c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36"/>
      <c r="AV435" s="36"/>
      <c r="AW435" s="36"/>
      <c r="AX435" s="36"/>
      <c r="AY435" s="36"/>
      <c r="AZ435" s="36"/>
      <c r="BA435" s="36"/>
      <c r="BB435" s="36"/>
      <c r="BC435" s="36"/>
      <c r="BD435" s="36"/>
      <c r="BE435" s="36"/>
      <c r="BF435" s="36"/>
      <c r="BG435" s="36"/>
      <c r="BH435" s="36"/>
      <c r="BI435" s="36"/>
      <c r="BJ435" s="36"/>
      <c r="BL435" s="36"/>
      <c r="BM435" s="36"/>
      <c r="BN435" s="36"/>
      <c r="BO435" s="36"/>
    </row>
    <row r="436" spans="2:67">
      <c r="B436" s="36"/>
      <c r="D436" s="36"/>
      <c r="E436" s="36"/>
      <c r="G436" s="36"/>
      <c r="H436" s="36"/>
      <c r="I436" s="36"/>
      <c r="J436" s="36"/>
      <c r="K436" s="36"/>
      <c r="L436" s="36"/>
      <c r="M436" s="36"/>
      <c r="N436" s="36" t="e">
        <f>SUMIF(#REF!,K436,#REF!)</f>
        <v>#REF!</v>
      </c>
      <c r="O436" s="36">
        <f t="shared" si="102"/>
        <v>0</v>
      </c>
      <c r="P436" s="36">
        <f>COUNTIF($T$1:T436,T436)</f>
        <v>14</v>
      </c>
      <c r="Q436" s="36" t="str">
        <f t="shared" si="103"/>
        <v>14-KVNC-50</v>
      </c>
      <c r="R436" s="36" t="s">
        <v>55</v>
      </c>
      <c r="S436" s="36">
        <v>50</v>
      </c>
      <c r="T436" s="36" t="str">
        <f t="shared" si="107"/>
        <v>KVNC-50</v>
      </c>
      <c r="U436" s="36">
        <v>600</v>
      </c>
      <c r="V436" s="36" t="str">
        <f t="shared" si="101"/>
        <v>600,</v>
      </c>
      <c r="W436" s="36"/>
      <c r="X436" s="36"/>
      <c r="Y436" s="36"/>
      <c r="Z436" s="36" t="str">
        <f t="shared" si="106"/>
        <v>-</v>
      </c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  <c r="AU436" s="36"/>
      <c r="AV436" s="36"/>
      <c r="AW436" s="36"/>
      <c r="AX436" s="36"/>
      <c r="AY436" s="36"/>
      <c r="AZ436" s="36"/>
      <c r="BA436" s="36"/>
      <c r="BB436" s="36"/>
      <c r="BC436" s="36"/>
      <c r="BD436" s="36"/>
      <c r="BE436" s="36"/>
      <c r="BF436" s="36"/>
      <c r="BG436" s="36"/>
      <c r="BH436" s="36"/>
      <c r="BI436" s="36"/>
      <c r="BJ436" s="36"/>
      <c r="BL436" s="36"/>
      <c r="BM436" s="36"/>
      <c r="BN436" s="36"/>
      <c r="BO436" s="36"/>
    </row>
    <row r="437" spans="2:67">
      <c r="B437" s="36"/>
      <c r="D437" s="36"/>
      <c r="E437" s="36"/>
      <c r="G437" s="36"/>
      <c r="H437" s="36"/>
      <c r="I437" s="36"/>
      <c r="J437" s="36"/>
      <c r="K437" s="36"/>
      <c r="L437" s="36"/>
      <c r="M437" s="36"/>
      <c r="N437" s="36" t="e">
        <f>SUMIF(#REF!,K437,#REF!)</f>
        <v>#REF!</v>
      </c>
      <c r="O437" s="36">
        <f t="shared" si="102"/>
        <v>0</v>
      </c>
      <c r="P437" s="36">
        <f>COUNTIF($T$1:T437,T437)</f>
        <v>15</v>
      </c>
      <c r="Q437" s="36" t="str">
        <f t="shared" si="103"/>
        <v>15-KVNC-50</v>
      </c>
      <c r="R437" s="36" t="s">
        <v>55</v>
      </c>
      <c r="S437" s="36">
        <v>50</v>
      </c>
      <c r="T437" s="36" t="str">
        <f t="shared" si="107"/>
        <v>KVNC-50</v>
      </c>
      <c r="U437" s="36">
        <v>700</v>
      </c>
      <c r="V437" s="36" t="str">
        <f t="shared" si="101"/>
        <v>700,</v>
      </c>
      <c r="W437" s="36"/>
      <c r="X437" s="36"/>
      <c r="Y437" s="36"/>
      <c r="Z437" s="36" t="str">
        <f t="shared" si="106"/>
        <v>-</v>
      </c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36"/>
      <c r="AV437" s="36"/>
      <c r="AW437" s="36"/>
      <c r="AX437" s="36"/>
      <c r="AY437" s="36"/>
      <c r="AZ437" s="36"/>
      <c r="BA437" s="36"/>
      <c r="BB437" s="36"/>
      <c r="BC437" s="36"/>
      <c r="BD437" s="36"/>
      <c r="BE437" s="36"/>
      <c r="BF437" s="36"/>
      <c r="BG437" s="36"/>
      <c r="BH437" s="36"/>
      <c r="BI437" s="36"/>
      <c r="BJ437" s="36"/>
      <c r="BL437" s="36"/>
      <c r="BM437" s="36"/>
      <c r="BN437" s="36"/>
      <c r="BO437" s="36"/>
    </row>
    <row r="438" spans="2:67">
      <c r="B438" s="36"/>
      <c r="D438" s="36"/>
      <c r="E438" s="36"/>
      <c r="G438" s="36"/>
      <c r="H438" s="36"/>
      <c r="I438" s="36"/>
      <c r="J438" s="36"/>
      <c r="K438" s="36"/>
      <c r="L438" s="36"/>
      <c r="M438" s="36"/>
      <c r="N438" s="36" t="e">
        <f>SUMIF(#REF!,K438,#REF!)</f>
        <v>#REF!</v>
      </c>
      <c r="O438" s="36">
        <f t="shared" si="102"/>
        <v>0</v>
      </c>
      <c r="P438" s="36">
        <f>COUNTIF($T$1:T438,T438)</f>
        <v>16</v>
      </c>
      <c r="Q438" s="36" t="str">
        <f t="shared" si="103"/>
        <v>16-KVNC-50</v>
      </c>
      <c r="R438" s="36" t="s">
        <v>55</v>
      </c>
      <c r="S438" s="36">
        <v>50</v>
      </c>
      <c r="T438" s="36" t="str">
        <f t="shared" si="107"/>
        <v>KVNC-50</v>
      </c>
      <c r="U438" s="36">
        <v>800</v>
      </c>
      <c r="V438" s="36" t="str">
        <f t="shared" si="101"/>
        <v>800,</v>
      </c>
      <c r="W438" s="36"/>
      <c r="X438" s="36"/>
      <c r="Y438" s="36"/>
      <c r="Z438" s="36" t="str">
        <f t="shared" si="106"/>
        <v>-</v>
      </c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  <c r="AU438" s="36"/>
      <c r="AV438" s="36"/>
      <c r="AW438" s="36"/>
      <c r="AX438" s="36"/>
      <c r="AY438" s="36"/>
      <c r="AZ438" s="36"/>
      <c r="BA438" s="36"/>
      <c r="BB438" s="36"/>
      <c r="BC438" s="36"/>
      <c r="BD438" s="36"/>
      <c r="BE438" s="36"/>
      <c r="BF438" s="36"/>
      <c r="BG438" s="36"/>
      <c r="BH438" s="36"/>
      <c r="BI438" s="36"/>
      <c r="BJ438" s="36"/>
      <c r="BL438" s="36"/>
      <c r="BM438" s="36"/>
      <c r="BN438" s="36"/>
      <c r="BO438" s="36"/>
    </row>
    <row r="439" spans="2:67">
      <c r="B439" s="36"/>
      <c r="D439" s="36"/>
      <c r="E439" s="36"/>
      <c r="G439" s="36"/>
      <c r="H439" s="36"/>
      <c r="I439" s="36"/>
      <c r="J439" s="36"/>
      <c r="K439" s="36"/>
      <c r="L439" s="36"/>
      <c r="M439" s="36"/>
      <c r="N439" s="36" t="e">
        <f>SUMIF(#REF!,K439,#REF!)</f>
        <v>#REF!</v>
      </c>
      <c r="O439" s="36">
        <f t="shared" si="102"/>
        <v>0</v>
      </c>
      <c r="P439" s="36">
        <f>COUNTIF($T$1:T439,T439)</f>
        <v>17</v>
      </c>
      <c r="Q439" s="36" t="str">
        <f t="shared" si="103"/>
        <v>17-KVNC-50</v>
      </c>
      <c r="R439" s="36" t="s">
        <v>55</v>
      </c>
      <c r="S439" s="36">
        <v>50</v>
      </c>
      <c r="T439" s="36" t="str">
        <f t="shared" si="107"/>
        <v>KVNC-50</v>
      </c>
      <c r="U439" s="36">
        <v>1000</v>
      </c>
      <c r="V439" s="36" t="str">
        <f t="shared" si="101"/>
        <v>1000,</v>
      </c>
      <c r="W439" s="36"/>
      <c r="X439" s="36"/>
      <c r="Y439" s="36"/>
      <c r="Z439" s="36" t="str">
        <f t="shared" si="106"/>
        <v>-</v>
      </c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36"/>
      <c r="AV439" s="36"/>
      <c r="AW439" s="36"/>
      <c r="AX439" s="36"/>
      <c r="AY439" s="36"/>
      <c r="AZ439" s="36"/>
      <c r="BA439" s="36"/>
      <c r="BB439" s="36"/>
      <c r="BC439" s="36"/>
      <c r="BD439" s="36"/>
      <c r="BE439" s="36"/>
      <c r="BF439" s="36"/>
      <c r="BG439" s="36"/>
      <c r="BH439" s="36"/>
      <c r="BI439" s="36"/>
      <c r="BJ439" s="36"/>
      <c r="BL439" s="36"/>
      <c r="BM439" s="36"/>
      <c r="BN439" s="36"/>
      <c r="BO439" s="36"/>
    </row>
    <row r="440" spans="2:67">
      <c r="B440" s="36"/>
      <c r="D440" s="36"/>
      <c r="E440" s="36"/>
      <c r="G440" s="36"/>
      <c r="H440" s="36"/>
      <c r="I440" s="36"/>
      <c r="J440" s="36"/>
      <c r="K440" s="36"/>
      <c r="L440" s="36"/>
      <c r="M440" s="36"/>
      <c r="N440" s="36" t="e">
        <f>SUMIF(#REF!,K440,#REF!)</f>
        <v>#REF!</v>
      </c>
      <c r="O440" s="36">
        <f t="shared" si="102"/>
        <v>0</v>
      </c>
      <c r="P440" s="36">
        <f>COUNTIF($T$1:T440,T440)</f>
        <v>18</v>
      </c>
      <c r="Q440" s="36" t="str">
        <f t="shared" si="103"/>
        <v>18-KVNC-50</v>
      </c>
      <c r="R440" s="36" t="s">
        <v>55</v>
      </c>
      <c r="S440" s="36">
        <v>50</v>
      </c>
      <c r="T440" s="36" t="str">
        <f t="shared" si="107"/>
        <v>KVNC-50</v>
      </c>
      <c r="U440" s="36">
        <v>1250</v>
      </c>
      <c r="V440" s="36" t="str">
        <f t="shared" si="101"/>
        <v>1250</v>
      </c>
      <c r="W440" s="36"/>
      <c r="X440" s="36"/>
      <c r="Y440" s="36"/>
      <c r="Z440" s="36" t="str">
        <f t="shared" si="106"/>
        <v>-</v>
      </c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  <c r="AU440" s="36"/>
      <c r="AV440" s="36"/>
      <c r="AW440" s="36"/>
      <c r="AX440" s="36"/>
      <c r="AY440" s="36"/>
      <c r="AZ440" s="36"/>
      <c r="BA440" s="36"/>
      <c r="BB440" s="36"/>
      <c r="BC440" s="36"/>
      <c r="BD440" s="36"/>
      <c r="BE440" s="36"/>
      <c r="BF440" s="36"/>
      <c r="BG440" s="36"/>
      <c r="BH440" s="36"/>
      <c r="BI440" s="36"/>
      <c r="BJ440" s="36"/>
      <c r="BL440" s="36"/>
      <c r="BM440" s="36"/>
      <c r="BN440" s="36"/>
      <c r="BO440" s="36"/>
    </row>
    <row r="441" spans="2:67">
      <c r="B441" s="36"/>
      <c r="D441" s="36"/>
      <c r="E441" s="36"/>
      <c r="G441" s="36"/>
      <c r="H441" s="36"/>
      <c r="I441" s="36"/>
      <c r="J441" s="36"/>
      <c r="K441" s="36"/>
      <c r="L441" s="36"/>
      <c r="M441" s="36"/>
      <c r="N441" s="36" t="e">
        <f>SUMIF(#REF!,K441,#REF!)</f>
        <v>#REF!</v>
      </c>
      <c r="O441" s="36">
        <f t="shared" si="102"/>
        <v>0</v>
      </c>
      <c r="P441" s="36">
        <f>COUNTIF($T$1:T441,T441)</f>
        <v>1</v>
      </c>
      <c r="Q441" s="36" t="str">
        <f t="shared" si="103"/>
        <v>1-KVNC-63</v>
      </c>
      <c r="R441" s="36" t="s">
        <v>55</v>
      </c>
      <c r="S441" s="36">
        <v>63</v>
      </c>
      <c r="T441" s="36" t="str">
        <f>CONCATENATE(R441,IF(S441=0,"","-"),S441)</f>
        <v>KVNC-63</v>
      </c>
      <c r="U441" s="36">
        <v>25</v>
      </c>
      <c r="V441" s="36" t="str">
        <f t="shared" si="101"/>
        <v>25,</v>
      </c>
      <c r="W441" s="36"/>
      <c r="X441" s="36"/>
      <c r="Y441" s="36"/>
      <c r="Z441" s="36" t="str">
        <f t="shared" si="106"/>
        <v>-</v>
      </c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  <c r="AU441" s="36"/>
      <c r="AV441" s="36"/>
      <c r="AW441" s="36"/>
      <c r="AX441" s="36"/>
      <c r="AY441" s="36"/>
      <c r="AZ441" s="36"/>
      <c r="BA441" s="36"/>
      <c r="BB441" s="36"/>
      <c r="BC441" s="36"/>
      <c r="BD441" s="36"/>
      <c r="BE441" s="36"/>
      <c r="BF441" s="36"/>
      <c r="BG441" s="36"/>
      <c r="BH441" s="36"/>
      <c r="BI441" s="36"/>
      <c r="BJ441" s="36"/>
      <c r="BL441" s="36"/>
      <c r="BM441" s="36"/>
      <c r="BN441" s="36"/>
      <c r="BO441" s="36"/>
    </row>
    <row r="442" spans="2:67">
      <c r="B442" s="36"/>
      <c r="D442" s="36"/>
      <c r="E442" s="36"/>
      <c r="G442" s="36"/>
      <c r="H442" s="36"/>
      <c r="I442" s="36"/>
      <c r="J442" s="36"/>
      <c r="K442" s="36"/>
      <c r="L442" s="36"/>
      <c r="M442" s="36"/>
      <c r="N442" s="36" t="e">
        <f>SUMIF(#REF!,K442,#REF!)</f>
        <v>#REF!</v>
      </c>
      <c r="O442" s="36">
        <f t="shared" si="102"/>
        <v>0</v>
      </c>
      <c r="P442" s="36">
        <f>COUNTIF($T$1:T442,T442)</f>
        <v>2</v>
      </c>
      <c r="Q442" s="36" t="str">
        <f t="shared" si="103"/>
        <v>2-KVNC-63</v>
      </c>
      <c r="R442" s="36" t="s">
        <v>55</v>
      </c>
      <c r="S442" s="36">
        <v>63</v>
      </c>
      <c r="T442" s="36" t="str">
        <f>CONCATENATE(R442,IF(S442=0,"","-"),S442)</f>
        <v>KVNC-63</v>
      </c>
      <c r="U442" s="36">
        <v>40</v>
      </c>
      <c r="V442" s="36" t="str">
        <f t="shared" si="101"/>
        <v>40,</v>
      </c>
      <c r="W442" s="36"/>
      <c r="X442" s="36"/>
      <c r="Y442" s="36"/>
      <c r="Z442" s="36" t="str">
        <f t="shared" si="106"/>
        <v>-</v>
      </c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  <c r="AU442" s="36"/>
      <c r="AV442" s="36"/>
      <c r="AW442" s="36"/>
      <c r="AX442" s="36"/>
      <c r="AY442" s="36"/>
      <c r="AZ442" s="36"/>
      <c r="BA442" s="36"/>
      <c r="BB442" s="36"/>
      <c r="BC442" s="36"/>
      <c r="BD442" s="36"/>
      <c r="BE442" s="36"/>
      <c r="BF442" s="36"/>
      <c r="BG442" s="36"/>
      <c r="BH442" s="36"/>
      <c r="BI442" s="36"/>
      <c r="BJ442" s="36"/>
      <c r="BL442" s="36"/>
      <c r="BM442" s="36"/>
      <c r="BN442" s="36"/>
      <c r="BO442" s="36"/>
    </row>
    <row r="443" spans="2:67">
      <c r="B443" s="36"/>
      <c r="D443" s="36"/>
      <c r="E443" s="36"/>
      <c r="G443" s="36"/>
      <c r="H443" s="36"/>
      <c r="I443" s="36"/>
      <c r="J443" s="36"/>
      <c r="K443" s="36"/>
      <c r="L443" s="36"/>
      <c r="M443" s="36"/>
      <c r="N443" s="36" t="e">
        <f>SUMIF(#REF!,K443,#REF!)</f>
        <v>#REF!</v>
      </c>
      <c r="O443" s="36">
        <f t="shared" si="102"/>
        <v>0</v>
      </c>
      <c r="P443" s="36">
        <f>COUNTIF($T$1:T443,T443)</f>
        <v>3</v>
      </c>
      <c r="Q443" s="36" t="str">
        <f t="shared" si="103"/>
        <v>3-KVNC-63</v>
      </c>
      <c r="R443" s="36" t="s">
        <v>55</v>
      </c>
      <c r="S443" s="36">
        <v>63</v>
      </c>
      <c r="T443" s="36" t="str">
        <f t="shared" ref="T443:T458" si="108">CONCATENATE(R443,IF(S443=0,"","-"),S443)</f>
        <v>KVNC-63</v>
      </c>
      <c r="U443" s="36">
        <v>50</v>
      </c>
      <c r="V443" s="36" t="str">
        <f t="shared" si="101"/>
        <v>50,</v>
      </c>
      <c r="W443" s="36"/>
      <c r="X443" s="36"/>
      <c r="Y443" s="36"/>
      <c r="Z443" s="36" t="str">
        <f t="shared" si="106"/>
        <v>-</v>
      </c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  <c r="AU443" s="36"/>
      <c r="AV443" s="36"/>
      <c r="AW443" s="36"/>
      <c r="AX443" s="36"/>
      <c r="AY443" s="36"/>
      <c r="AZ443" s="36"/>
      <c r="BA443" s="36"/>
      <c r="BB443" s="36"/>
      <c r="BC443" s="36"/>
      <c r="BD443" s="36"/>
      <c r="BE443" s="36"/>
      <c r="BF443" s="36"/>
      <c r="BG443" s="36"/>
      <c r="BH443" s="36"/>
      <c r="BI443" s="36"/>
      <c r="BJ443" s="36"/>
      <c r="BL443" s="36"/>
      <c r="BM443" s="36"/>
      <c r="BN443" s="36"/>
      <c r="BO443" s="36"/>
    </row>
    <row r="444" spans="2:67">
      <c r="B444" s="36"/>
      <c r="D444" s="36"/>
      <c r="E444" s="36"/>
      <c r="G444" s="36"/>
      <c r="H444" s="36"/>
      <c r="I444" s="36"/>
      <c r="J444" s="36"/>
      <c r="K444" s="36"/>
      <c r="L444" s="36"/>
      <c r="M444" s="36"/>
      <c r="N444" s="36" t="e">
        <f>SUMIF(#REF!,K444,#REF!)</f>
        <v>#REF!</v>
      </c>
      <c r="O444" s="36">
        <f t="shared" si="102"/>
        <v>0</v>
      </c>
      <c r="P444" s="36">
        <f>COUNTIF($T$1:T444,T444)</f>
        <v>4</v>
      </c>
      <c r="Q444" s="36" t="str">
        <f t="shared" si="103"/>
        <v>4-KVNC-63</v>
      </c>
      <c r="R444" s="36" t="s">
        <v>55</v>
      </c>
      <c r="S444" s="36">
        <v>63</v>
      </c>
      <c r="T444" s="36" t="str">
        <f t="shared" si="108"/>
        <v>KVNC-63</v>
      </c>
      <c r="U444" s="36">
        <v>80</v>
      </c>
      <c r="V444" s="36" t="str">
        <f t="shared" si="101"/>
        <v>80,</v>
      </c>
      <c r="W444" s="36"/>
      <c r="X444" s="36"/>
      <c r="Y444" s="36"/>
      <c r="Z444" s="36" t="str">
        <f t="shared" si="106"/>
        <v>-</v>
      </c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  <c r="AU444" s="36"/>
      <c r="AV444" s="36"/>
      <c r="AW444" s="36"/>
      <c r="AX444" s="36"/>
      <c r="AY444" s="36"/>
      <c r="AZ444" s="36"/>
      <c r="BA444" s="36"/>
      <c r="BB444" s="36"/>
      <c r="BC444" s="36"/>
      <c r="BD444" s="36"/>
      <c r="BE444" s="36"/>
      <c r="BF444" s="36"/>
      <c r="BG444" s="36"/>
      <c r="BH444" s="36"/>
      <c r="BI444" s="36"/>
      <c r="BJ444" s="36"/>
      <c r="BL444" s="36"/>
      <c r="BM444" s="36"/>
      <c r="BN444" s="36"/>
      <c r="BO444" s="36"/>
    </row>
    <row r="445" spans="2:67">
      <c r="B445" s="36"/>
      <c r="D445" s="36"/>
      <c r="E445" s="36"/>
      <c r="G445" s="36"/>
      <c r="H445" s="36"/>
      <c r="I445" s="36"/>
      <c r="J445" s="36"/>
      <c r="K445" s="36"/>
      <c r="L445" s="36"/>
      <c r="M445" s="36"/>
      <c r="N445" s="36" t="e">
        <f>SUMIF(#REF!,K445,#REF!)</f>
        <v>#REF!</v>
      </c>
      <c r="O445" s="36">
        <f t="shared" si="102"/>
        <v>0</v>
      </c>
      <c r="P445" s="36">
        <f>COUNTIF($T$1:T445,T445)</f>
        <v>5</v>
      </c>
      <c r="Q445" s="36" t="str">
        <f t="shared" si="103"/>
        <v>5-KVNC-63</v>
      </c>
      <c r="R445" s="36" t="s">
        <v>55</v>
      </c>
      <c r="S445" s="36">
        <v>63</v>
      </c>
      <c r="T445" s="36" t="str">
        <f t="shared" si="108"/>
        <v>KVNC-63</v>
      </c>
      <c r="U445" s="36">
        <v>100</v>
      </c>
      <c r="V445" s="36" t="str">
        <f t="shared" si="101"/>
        <v>100,</v>
      </c>
      <c r="W445" s="36"/>
      <c r="X445" s="36"/>
      <c r="Y445" s="36"/>
      <c r="Z445" s="36" t="str">
        <f t="shared" si="106"/>
        <v>-</v>
      </c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6"/>
      <c r="AV445" s="36"/>
      <c r="AW445" s="36"/>
      <c r="AX445" s="36"/>
      <c r="AY445" s="36"/>
      <c r="AZ445" s="36"/>
      <c r="BA445" s="36"/>
      <c r="BB445" s="36"/>
      <c r="BC445" s="36"/>
      <c r="BD445" s="36"/>
      <c r="BE445" s="36"/>
      <c r="BF445" s="36"/>
      <c r="BG445" s="36"/>
      <c r="BH445" s="36"/>
      <c r="BI445" s="36"/>
      <c r="BJ445" s="36"/>
      <c r="BL445" s="36"/>
      <c r="BM445" s="36"/>
      <c r="BN445" s="36"/>
      <c r="BO445" s="36"/>
    </row>
    <row r="446" spans="2:67">
      <c r="B446" s="36"/>
      <c r="D446" s="36"/>
      <c r="E446" s="36"/>
      <c r="G446" s="36"/>
      <c r="H446" s="36"/>
      <c r="I446" s="36"/>
      <c r="J446" s="36"/>
      <c r="K446" s="36"/>
      <c r="L446" s="36"/>
      <c r="M446" s="36"/>
      <c r="N446" s="36" t="e">
        <f>SUMIF(#REF!,K446,#REF!)</f>
        <v>#REF!</v>
      </c>
      <c r="O446" s="36">
        <f t="shared" si="102"/>
        <v>0</v>
      </c>
      <c r="P446" s="36">
        <f>COUNTIF($T$1:T446,T446)</f>
        <v>6</v>
      </c>
      <c r="Q446" s="36" t="str">
        <f t="shared" si="103"/>
        <v>6-KVNC-63</v>
      </c>
      <c r="R446" s="36" t="s">
        <v>55</v>
      </c>
      <c r="S446" s="36">
        <v>63</v>
      </c>
      <c r="T446" s="36" t="str">
        <f t="shared" si="108"/>
        <v>KVNC-63</v>
      </c>
      <c r="U446" s="36">
        <v>120</v>
      </c>
      <c r="V446" s="36" t="str">
        <f t="shared" si="101"/>
        <v>120,</v>
      </c>
      <c r="W446" s="36"/>
      <c r="X446" s="36"/>
      <c r="Y446" s="36"/>
      <c r="Z446" s="36" t="str">
        <f t="shared" si="106"/>
        <v>-</v>
      </c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  <c r="AU446" s="36"/>
      <c r="AV446" s="36"/>
      <c r="AW446" s="36"/>
      <c r="AX446" s="36"/>
      <c r="AY446" s="36"/>
      <c r="AZ446" s="36"/>
      <c r="BA446" s="36"/>
      <c r="BB446" s="36"/>
      <c r="BC446" s="36"/>
      <c r="BD446" s="36"/>
      <c r="BE446" s="36"/>
      <c r="BF446" s="36"/>
      <c r="BG446" s="36"/>
      <c r="BH446" s="36"/>
      <c r="BI446" s="36"/>
      <c r="BJ446" s="36"/>
      <c r="BL446" s="36"/>
      <c r="BM446" s="36"/>
      <c r="BN446" s="36"/>
      <c r="BO446" s="36"/>
    </row>
    <row r="447" spans="2:67">
      <c r="B447" s="36"/>
      <c r="D447" s="36"/>
      <c r="E447" s="36"/>
      <c r="G447" s="36"/>
      <c r="H447" s="36"/>
      <c r="I447" s="36"/>
      <c r="J447" s="36"/>
      <c r="K447" s="36"/>
      <c r="L447" s="36"/>
      <c r="M447" s="36"/>
      <c r="N447" s="36" t="e">
        <f>SUMIF(#REF!,K447,#REF!)</f>
        <v>#REF!</v>
      </c>
      <c r="O447" s="36">
        <f t="shared" si="102"/>
        <v>0</v>
      </c>
      <c r="P447" s="36">
        <f>COUNTIF($T$1:T447,T447)</f>
        <v>7</v>
      </c>
      <c r="Q447" s="36" t="str">
        <f t="shared" si="103"/>
        <v>7-KVNC-63</v>
      </c>
      <c r="R447" s="36" t="s">
        <v>55</v>
      </c>
      <c r="S447" s="36">
        <v>63</v>
      </c>
      <c r="T447" s="36" t="str">
        <f t="shared" si="108"/>
        <v>KVNC-63</v>
      </c>
      <c r="U447" s="36">
        <v>160</v>
      </c>
      <c r="V447" s="36" t="str">
        <f t="shared" si="101"/>
        <v>160,</v>
      </c>
      <c r="W447" s="36"/>
      <c r="X447" s="36"/>
      <c r="Y447" s="36"/>
      <c r="Z447" s="36" t="str">
        <f t="shared" si="106"/>
        <v>-</v>
      </c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  <c r="AU447" s="36"/>
      <c r="AV447" s="36"/>
      <c r="AW447" s="36"/>
      <c r="AX447" s="36"/>
      <c r="AY447" s="36"/>
      <c r="AZ447" s="36"/>
      <c r="BA447" s="36"/>
      <c r="BB447" s="36"/>
      <c r="BC447" s="36"/>
      <c r="BD447" s="36"/>
      <c r="BE447" s="36"/>
      <c r="BF447" s="36"/>
      <c r="BG447" s="36"/>
      <c r="BH447" s="36"/>
      <c r="BI447" s="36"/>
      <c r="BJ447" s="36"/>
      <c r="BL447" s="36"/>
      <c r="BM447" s="36"/>
      <c r="BN447" s="36"/>
      <c r="BO447" s="36"/>
    </row>
    <row r="448" spans="2:67">
      <c r="B448" s="36"/>
      <c r="D448" s="36"/>
      <c r="E448" s="36"/>
      <c r="G448" s="36"/>
      <c r="H448" s="36"/>
      <c r="I448" s="36"/>
      <c r="J448" s="36"/>
      <c r="K448" s="36"/>
      <c r="L448" s="36"/>
      <c r="M448" s="36"/>
      <c r="N448" s="36" t="e">
        <f>SUMIF(#REF!,K448,#REF!)</f>
        <v>#REF!</v>
      </c>
      <c r="O448" s="36">
        <f t="shared" si="102"/>
        <v>0</v>
      </c>
      <c r="P448" s="36">
        <f>COUNTIF($T$1:T448,T448)</f>
        <v>8</v>
      </c>
      <c r="Q448" s="36" t="str">
        <f t="shared" si="103"/>
        <v>8-KVNC-63</v>
      </c>
      <c r="R448" s="36" t="s">
        <v>55</v>
      </c>
      <c r="S448" s="36">
        <v>63</v>
      </c>
      <c r="T448" s="36" t="str">
        <f t="shared" si="108"/>
        <v>KVNC-63</v>
      </c>
      <c r="U448" s="36">
        <v>200</v>
      </c>
      <c r="V448" s="36" t="str">
        <f t="shared" si="101"/>
        <v>200,</v>
      </c>
      <c r="W448" s="36"/>
      <c r="X448" s="36"/>
      <c r="Y448" s="36"/>
      <c r="Z448" s="36" t="str">
        <f t="shared" si="106"/>
        <v>-</v>
      </c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  <c r="AU448" s="36"/>
      <c r="AV448" s="36"/>
      <c r="AW448" s="36"/>
      <c r="AX448" s="36"/>
      <c r="AY448" s="36"/>
      <c r="AZ448" s="36"/>
      <c r="BA448" s="36"/>
      <c r="BB448" s="36"/>
      <c r="BC448" s="36"/>
      <c r="BD448" s="36"/>
      <c r="BE448" s="36"/>
      <c r="BF448" s="36"/>
      <c r="BG448" s="36"/>
      <c r="BH448" s="36"/>
      <c r="BI448" s="36"/>
      <c r="BJ448" s="36"/>
      <c r="BL448" s="36"/>
      <c r="BM448" s="36"/>
      <c r="BN448" s="36"/>
      <c r="BO448" s="36"/>
    </row>
    <row r="449" spans="2:67">
      <c r="B449" s="36"/>
      <c r="D449" s="36"/>
      <c r="E449" s="36"/>
      <c r="G449" s="36"/>
      <c r="H449" s="36"/>
      <c r="I449" s="36"/>
      <c r="J449" s="36"/>
      <c r="K449" s="36"/>
      <c r="L449" s="36"/>
      <c r="M449" s="36"/>
      <c r="N449" s="36" t="e">
        <f>SUMIF(#REF!,K449,#REF!)</f>
        <v>#REF!</v>
      </c>
      <c r="O449" s="36">
        <f t="shared" si="102"/>
        <v>0</v>
      </c>
      <c r="P449" s="36">
        <f>COUNTIF($T$1:T449,T449)</f>
        <v>9</v>
      </c>
      <c r="Q449" s="36" t="str">
        <f t="shared" si="103"/>
        <v>9-KVNC-63</v>
      </c>
      <c r="R449" s="36" t="s">
        <v>55</v>
      </c>
      <c r="S449" s="36">
        <v>63</v>
      </c>
      <c r="T449" s="36" t="str">
        <f t="shared" si="108"/>
        <v>KVNC-63</v>
      </c>
      <c r="U449" s="36">
        <v>250</v>
      </c>
      <c r="V449" s="36" t="str">
        <f t="shared" si="101"/>
        <v>250,</v>
      </c>
      <c r="W449" s="36"/>
      <c r="X449" s="36"/>
      <c r="Y449" s="36"/>
      <c r="Z449" s="36" t="str">
        <f t="shared" si="106"/>
        <v>-</v>
      </c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  <c r="AU449" s="36"/>
      <c r="AV449" s="36"/>
      <c r="AW449" s="36"/>
      <c r="AX449" s="36"/>
      <c r="AY449" s="36"/>
      <c r="AZ449" s="36"/>
      <c r="BA449" s="36"/>
      <c r="BB449" s="36"/>
      <c r="BC449" s="36"/>
      <c r="BD449" s="36"/>
      <c r="BE449" s="36"/>
      <c r="BF449" s="36"/>
      <c r="BG449" s="36"/>
      <c r="BH449" s="36"/>
      <c r="BI449" s="36"/>
      <c r="BJ449" s="36"/>
      <c r="BL449" s="36"/>
      <c r="BM449" s="36"/>
      <c r="BN449" s="36"/>
      <c r="BO449" s="36"/>
    </row>
    <row r="450" spans="2:67">
      <c r="B450" s="36"/>
      <c r="D450" s="36"/>
      <c r="E450" s="36"/>
      <c r="G450" s="36"/>
      <c r="H450" s="36"/>
      <c r="I450" s="36"/>
      <c r="J450" s="36"/>
      <c r="K450" s="36"/>
      <c r="L450" s="36"/>
      <c r="M450" s="36"/>
      <c r="N450" s="36" t="e">
        <f>SUMIF(#REF!,K450,#REF!)</f>
        <v>#REF!</v>
      </c>
      <c r="O450" s="36">
        <f t="shared" si="102"/>
        <v>0</v>
      </c>
      <c r="P450" s="36">
        <f>COUNTIF($T$1:T450,T450)</f>
        <v>10</v>
      </c>
      <c r="Q450" s="36" t="str">
        <f t="shared" si="103"/>
        <v>10-KVNC-63</v>
      </c>
      <c r="R450" s="36" t="s">
        <v>55</v>
      </c>
      <c r="S450" s="36">
        <v>63</v>
      </c>
      <c r="T450" s="36" t="str">
        <f t="shared" si="108"/>
        <v>KVNC-63</v>
      </c>
      <c r="U450" s="36">
        <v>300</v>
      </c>
      <c r="V450" s="36" t="str">
        <f t="shared" ref="V450:V513" si="109">CONCATENATE(U450,IF(P450=COUNTIF(T:T,T450),"",","))</f>
        <v>300,</v>
      </c>
      <c r="W450" s="36"/>
      <c r="X450" s="36"/>
      <c r="Y450" s="36"/>
      <c r="Z450" s="36" t="str">
        <f t="shared" si="106"/>
        <v>-</v>
      </c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  <c r="AU450" s="36"/>
      <c r="AV450" s="36"/>
      <c r="AW450" s="36"/>
      <c r="AX450" s="36"/>
      <c r="AY450" s="36"/>
      <c r="AZ450" s="36"/>
      <c r="BA450" s="36"/>
      <c r="BB450" s="36"/>
      <c r="BC450" s="36"/>
      <c r="BD450" s="36"/>
      <c r="BE450" s="36"/>
      <c r="BF450" s="36"/>
      <c r="BG450" s="36"/>
      <c r="BH450" s="36"/>
      <c r="BI450" s="36"/>
      <c r="BJ450" s="36"/>
      <c r="BL450" s="36"/>
      <c r="BM450" s="36"/>
      <c r="BN450" s="36"/>
      <c r="BO450" s="36"/>
    </row>
    <row r="451" spans="2:67">
      <c r="B451" s="36"/>
      <c r="D451" s="36"/>
      <c r="E451" s="36"/>
      <c r="G451" s="36"/>
      <c r="H451" s="36"/>
      <c r="I451" s="36"/>
      <c r="J451" s="36"/>
      <c r="K451" s="36"/>
      <c r="L451" s="36"/>
      <c r="M451" s="36"/>
      <c r="N451" s="36" t="e">
        <f>SUMIF(#REF!,K451,#REF!)</f>
        <v>#REF!</v>
      </c>
      <c r="O451" s="36">
        <f t="shared" ref="O451:O514" si="110">COUNTIF(Z:Z,K451)</f>
        <v>0</v>
      </c>
      <c r="P451" s="36">
        <f>COUNTIF($T$1:T451,T451)</f>
        <v>11</v>
      </c>
      <c r="Q451" s="36" t="str">
        <f t="shared" ref="Q451:Q514" si="111">CONCATENATE(P451,"-",T451)</f>
        <v>11-KVNC-63</v>
      </c>
      <c r="R451" s="36" t="s">
        <v>55</v>
      </c>
      <c r="S451" s="36">
        <v>63</v>
      </c>
      <c r="T451" s="36" t="str">
        <f t="shared" si="108"/>
        <v>KVNC-63</v>
      </c>
      <c r="U451" s="36">
        <v>320</v>
      </c>
      <c r="V451" s="36" t="str">
        <f t="shared" si="109"/>
        <v>320,</v>
      </c>
      <c r="W451" s="36"/>
      <c r="X451" s="36"/>
      <c r="Y451" s="36"/>
      <c r="Z451" s="36" t="str">
        <f t="shared" si="106"/>
        <v>-</v>
      </c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  <c r="AU451" s="36"/>
      <c r="AV451" s="36"/>
      <c r="AW451" s="36"/>
      <c r="AX451" s="36"/>
      <c r="AY451" s="36"/>
      <c r="AZ451" s="36"/>
      <c r="BA451" s="36"/>
      <c r="BB451" s="36"/>
      <c r="BC451" s="36"/>
      <c r="BD451" s="36"/>
      <c r="BE451" s="36"/>
      <c r="BF451" s="36"/>
      <c r="BG451" s="36"/>
      <c r="BH451" s="36"/>
      <c r="BI451" s="36"/>
      <c r="BJ451" s="36"/>
      <c r="BL451" s="36"/>
      <c r="BM451" s="36"/>
      <c r="BN451" s="36"/>
      <c r="BO451" s="36"/>
    </row>
    <row r="452" spans="2:67">
      <c r="B452" s="36"/>
      <c r="D452" s="36"/>
      <c r="E452" s="36"/>
      <c r="G452" s="36"/>
      <c r="H452" s="36"/>
      <c r="I452" s="36"/>
      <c r="J452" s="36"/>
      <c r="K452" s="36"/>
      <c r="L452" s="36"/>
      <c r="M452" s="36"/>
      <c r="N452" s="36" t="e">
        <f>SUMIF(#REF!,K452,#REF!)</f>
        <v>#REF!</v>
      </c>
      <c r="O452" s="36">
        <f t="shared" si="110"/>
        <v>0</v>
      </c>
      <c r="P452" s="36">
        <f>COUNTIF($T$1:T452,T452)</f>
        <v>12</v>
      </c>
      <c r="Q452" s="36" t="str">
        <f t="shared" si="111"/>
        <v>12-KVNC-63</v>
      </c>
      <c r="R452" s="36" t="s">
        <v>55</v>
      </c>
      <c r="S452" s="36">
        <v>63</v>
      </c>
      <c r="T452" s="36" t="str">
        <f t="shared" si="108"/>
        <v>KVNC-63</v>
      </c>
      <c r="U452" s="36">
        <v>400</v>
      </c>
      <c r="V452" s="36" t="str">
        <f t="shared" si="109"/>
        <v>400,</v>
      </c>
      <c r="W452" s="36"/>
      <c r="X452" s="36"/>
      <c r="Y452" s="36"/>
      <c r="Z452" s="36" t="str">
        <f t="shared" si="106"/>
        <v>-</v>
      </c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  <c r="AU452" s="36"/>
      <c r="AV452" s="36"/>
      <c r="AW452" s="36"/>
      <c r="AX452" s="36"/>
      <c r="AY452" s="36"/>
      <c r="AZ452" s="36"/>
      <c r="BA452" s="36"/>
      <c r="BB452" s="36"/>
      <c r="BC452" s="36"/>
      <c r="BD452" s="36"/>
      <c r="BE452" s="36"/>
      <c r="BF452" s="36"/>
      <c r="BG452" s="36"/>
      <c r="BH452" s="36"/>
      <c r="BI452" s="36"/>
      <c r="BJ452" s="36"/>
      <c r="BL452" s="36"/>
      <c r="BM452" s="36"/>
      <c r="BN452" s="36"/>
      <c r="BO452" s="36"/>
    </row>
    <row r="453" spans="2:67">
      <c r="B453" s="36"/>
      <c r="D453" s="36"/>
      <c r="E453" s="36"/>
      <c r="G453" s="36"/>
      <c r="H453" s="36"/>
      <c r="I453" s="36"/>
      <c r="J453" s="36"/>
      <c r="K453" s="36"/>
      <c r="L453" s="36"/>
      <c r="M453" s="36"/>
      <c r="N453" s="36" t="e">
        <f>SUMIF(#REF!,K453,#REF!)</f>
        <v>#REF!</v>
      </c>
      <c r="O453" s="36">
        <f t="shared" si="110"/>
        <v>0</v>
      </c>
      <c r="P453" s="36">
        <f>COUNTIF($T$1:T453,T453)</f>
        <v>13</v>
      </c>
      <c r="Q453" s="36" t="str">
        <f t="shared" si="111"/>
        <v>13-KVNC-63</v>
      </c>
      <c r="R453" s="36" t="s">
        <v>55</v>
      </c>
      <c r="S453" s="36">
        <v>63</v>
      </c>
      <c r="T453" s="36" t="str">
        <f t="shared" si="108"/>
        <v>KVNC-63</v>
      </c>
      <c r="U453" s="36">
        <v>500</v>
      </c>
      <c r="V453" s="36" t="str">
        <f t="shared" si="109"/>
        <v>500,</v>
      </c>
      <c r="W453" s="36"/>
      <c r="X453" s="36"/>
      <c r="Y453" s="36"/>
      <c r="Z453" s="36" t="str">
        <f t="shared" si="106"/>
        <v>-</v>
      </c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36"/>
      <c r="AS453" s="36"/>
      <c r="AT453" s="36"/>
      <c r="AU453" s="36"/>
      <c r="AV453" s="36"/>
      <c r="AW453" s="36"/>
      <c r="AX453" s="36"/>
      <c r="AY453" s="36"/>
      <c r="AZ453" s="36"/>
      <c r="BA453" s="36"/>
      <c r="BB453" s="36"/>
      <c r="BC453" s="36"/>
      <c r="BD453" s="36"/>
      <c r="BE453" s="36"/>
      <c r="BF453" s="36"/>
      <c r="BG453" s="36"/>
      <c r="BH453" s="36"/>
      <c r="BI453" s="36"/>
      <c r="BJ453" s="36"/>
      <c r="BL453" s="36"/>
      <c r="BM453" s="36"/>
      <c r="BN453" s="36"/>
      <c r="BO453" s="36"/>
    </row>
    <row r="454" spans="2:67">
      <c r="B454" s="36"/>
      <c r="D454" s="36"/>
      <c r="E454" s="36"/>
      <c r="G454" s="36"/>
      <c r="H454" s="36"/>
      <c r="I454" s="36"/>
      <c r="J454" s="36"/>
      <c r="K454" s="36"/>
      <c r="L454" s="36"/>
      <c r="M454" s="36"/>
      <c r="N454" s="36" t="e">
        <f>SUMIF(#REF!,K454,#REF!)</f>
        <v>#REF!</v>
      </c>
      <c r="O454" s="36">
        <f t="shared" si="110"/>
        <v>0</v>
      </c>
      <c r="P454" s="36">
        <f>COUNTIF($T$1:T454,T454)</f>
        <v>14</v>
      </c>
      <c r="Q454" s="36" t="str">
        <f t="shared" si="111"/>
        <v>14-KVNC-63</v>
      </c>
      <c r="R454" s="36" t="s">
        <v>55</v>
      </c>
      <c r="S454" s="36">
        <v>63</v>
      </c>
      <c r="T454" s="36" t="str">
        <f t="shared" si="108"/>
        <v>KVNC-63</v>
      </c>
      <c r="U454" s="36">
        <v>600</v>
      </c>
      <c r="V454" s="36" t="str">
        <f t="shared" si="109"/>
        <v>600,</v>
      </c>
      <c r="W454" s="36"/>
      <c r="X454" s="36"/>
      <c r="Y454" s="36"/>
      <c r="Z454" s="36" t="str">
        <f t="shared" si="106"/>
        <v>-</v>
      </c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  <c r="AU454" s="36"/>
      <c r="AV454" s="36"/>
      <c r="AW454" s="36"/>
      <c r="AX454" s="36"/>
      <c r="AY454" s="36"/>
      <c r="AZ454" s="36"/>
      <c r="BA454" s="36"/>
      <c r="BB454" s="36"/>
      <c r="BC454" s="36"/>
      <c r="BD454" s="36"/>
      <c r="BE454" s="36"/>
      <c r="BF454" s="36"/>
      <c r="BG454" s="36"/>
      <c r="BH454" s="36"/>
      <c r="BI454" s="36"/>
      <c r="BJ454" s="36"/>
      <c r="BL454" s="36"/>
      <c r="BM454" s="36"/>
      <c r="BN454" s="36"/>
      <c r="BO454" s="36"/>
    </row>
    <row r="455" spans="2:67">
      <c r="B455" s="36"/>
      <c r="D455" s="36"/>
      <c r="E455" s="36"/>
      <c r="G455" s="36"/>
      <c r="H455" s="36"/>
      <c r="I455" s="36"/>
      <c r="J455" s="36"/>
      <c r="K455" s="36"/>
      <c r="L455" s="36"/>
      <c r="M455" s="36"/>
      <c r="N455" s="36" t="e">
        <f>SUMIF(#REF!,K455,#REF!)</f>
        <v>#REF!</v>
      </c>
      <c r="O455" s="36">
        <f t="shared" si="110"/>
        <v>0</v>
      </c>
      <c r="P455" s="36">
        <f>COUNTIF($T$1:T455,T455)</f>
        <v>15</v>
      </c>
      <c r="Q455" s="36" t="str">
        <f t="shared" si="111"/>
        <v>15-KVNC-63</v>
      </c>
      <c r="R455" s="36" t="s">
        <v>55</v>
      </c>
      <c r="S455" s="36">
        <v>63</v>
      </c>
      <c r="T455" s="36" t="str">
        <f t="shared" si="108"/>
        <v>KVNC-63</v>
      </c>
      <c r="U455" s="36">
        <v>700</v>
      </c>
      <c r="V455" s="36" t="str">
        <f t="shared" si="109"/>
        <v>700,</v>
      </c>
      <c r="W455" s="36"/>
      <c r="X455" s="36"/>
      <c r="Y455" s="36"/>
      <c r="Z455" s="36" t="str">
        <f t="shared" si="106"/>
        <v>-</v>
      </c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36"/>
      <c r="AS455" s="36"/>
      <c r="AT455" s="36"/>
      <c r="AU455" s="36"/>
      <c r="AV455" s="36"/>
      <c r="AW455" s="36"/>
      <c r="AX455" s="36"/>
      <c r="AY455" s="36"/>
      <c r="AZ455" s="36"/>
      <c r="BA455" s="36"/>
      <c r="BB455" s="36"/>
      <c r="BC455" s="36"/>
      <c r="BD455" s="36"/>
      <c r="BE455" s="36"/>
      <c r="BF455" s="36"/>
      <c r="BG455" s="36"/>
      <c r="BH455" s="36"/>
      <c r="BI455" s="36"/>
      <c r="BJ455" s="36"/>
      <c r="BL455" s="36"/>
      <c r="BM455" s="36"/>
      <c r="BN455" s="36"/>
      <c r="BO455" s="36"/>
    </row>
    <row r="456" spans="2:67">
      <c r="B456" s="36"/>
      <c r="D456" s="36"/>
      <c r="E456" s="36"/>
      <c r="G456" s="36"/>
      <c r="H456" s="36"/>
      <c r="I456" s="36"/>
      <c r="J456" s="36"/>
      <c r="K456" s="36"/>
      <c r="L456" s="36"/>
      <c r="M456" s="36"/>
      <c r="N456" s="36" t="e">
        <f>SUMIF(#REF!,K456,#REF!)</f>
        <v>#REF!</v>
      </c>
      <c r="O456" s="36">
        <f t="shared" si="110"/>
        <v>0</v>
      </c>
      <c r="P456" s="36">
        <f>COUNTIF($T$1:T456,T456)</f>
        <v>16</v>
      </c>
      <c r="Q456" s="36" t="str">
        <f t="shared" si="111"/>
        <v>16-KVNC-63</v>
      </c>
      <c r="R456" s="36" t="s">
        <v>55</v>
      </c>
      <c r="S456" s="36">
        <v>63</v>
      </c>
      <c r="T456" s="36" t="str">
        <f t="shared" si="108"/>
        <v>KVNC-63</v>
      </c>
      <c r="U456" s="36">
        <v>800</v>
      </c>
      <c r="V456" s="36" t="str">
        <f t="shared" si="109"/>
        <v>800,</v>
      </c>
      <c r="W456" s="36"/>
      <c r="X456" s="36"/>
      <c r="Y456" s="36"/>
      <c r="Z456" s="36" t="str">
        <f t="shared" si="106"/>
        <v>-</v>
      </c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  <c r="AU456" s="36"/>
      <c r="AV456" s="36"/>
      <c r="AW456" s="36"/>
      <c r="AX456" s="36"/>
      <c r="AY456" s="36"/>
      <c r="AZ456" s="36"/>
      <c r="BA456" s="36"/>
      <c r="BB456" s="36"/>
      <c r="BC456" s="36"/>
      <c r="BD456" s="36"/>
      <c r="BE456" s="36"/>
      <c r="BF456" s="36"/>
      <c r="BG456" s="36"/>
      <c r="BH456" s="36"/>
      <c r="BI456" s="36"/>
      <c r="BJ456" s="36"/>
      <c r="BL456" s="36"/>
      <c r="BM456" s="36"/>
      <c r="BN456" s="36"/>
      <c r="BO456" s="36"/>
    </row>
    <row r="457" spans="2:67">
      <c r="B457" s="36"/>
      <c r="D457" s="36"/>
      <c r="E457" s="36"/>
      <c r="G457" s="36"/>
      <c r="H457" s="36"/>
      <c r="I457" s="36"/>
      <c r="J457" s="36"/>
      <c r="K457" s="36"/>
      <c r="L457" s="36"/>
      <c r="M457" s="36"/>
      <c r="N457" s="36" t="e">
        <f>SUMIF(#REF!,K457,#REF!)</f>
        <v>#REF!</v>
      </c>
      <c r="O457" s="36">
        <f t="shared" si="110"/>
        <v>0</v>
      </c>
      <c r="P457" s="36">
        <f>COUNTIF($T$1:T457,T457)</f>
        <v>17</v>
      </c>
      <c r="Q457" s="36" t="str">
        <f t="shared" si="111"/>
        <v>17-KVNC-63</v>
      </c>
      <c r="R457" s="36" t="s">
        <v>55</v>
      </c>
      <c r="S457" s="36">
        <v>63</v>
      </c>
      <c r="T457" s="36" t="str">
        <f t="shared" si="108"/>
        <v>KVNC-63</v>
      </c>
      <c r="U457" s="36">
        <v>1000</v>
      </c>
      <c r="V457" s="36" t="str">
        <f t="shared" si="109"/>
        <v>1000,</v>
      </c>
      <c r="W457" s="36"/>
      <c r="X457" s="36"/>
      <c r="Y457" s="36"/>
      <c r="Z457" s="36" t="str">
        <f t="shared" si="106"/>
        <v>-</v>
      </c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  <c r="AU457" s="36"/>
      <c r="AV457" s="36"/>
      <c r="AW457" s="36"/>
      <c r="AX457" s="36"/>
      <c r="AY457" s="36"/>
      <c r="AZ457" s="36"/>
      <c r="BA457" s="36"/>
      <c r="BB457" s="36"/>
      <c r="BC457" s="36"/>
      <c r="BD457" s="36"/>
      <c r="BE457" s="36"/>
      <c r="BF457" s="36"/>
      <c r="BG457" s="36"/>
      <c r="BH457" s="36"/>
      <c r="BI457" s="36"/>
      <c r="BJ457" s="36"/>
      <c r="BL457" s="36"/>
      <c r="BM457" s="36"/>
      <c r="BN457" s="36"/>
      <c r="BO457" s="36"/>
    </row>
    <row r="458" spans="2:67">
      <c r="B458" s="36"/>
      <c r="D458" s="36"/>
      <c r="E458" s="36"/>
      <c r="G458" s="36"/>
      <c r="H458" s="36"/>
      <c r="I458" s="36"/>
      <c r="J458" s="36"/>
      <c r="K458" s="36"/>
      <c r="L458" s="36"/>
      <c r="M458" s="36"/>
      <c r="N458" s="36" t="e">
        <f>SUMIF(#REF!,K458,#REF!)</f>
        <v>#REF!</v>
      </c>
      <c r="O458" s="36">
        <f t="shared" si="110"/>
        <v>0</v>
      </c>
      <c r="P458" s="36">
        <f>COUNTIF($T$1:T458,T458)</f>
        <v>18</v>
      </c>
      <c r="Q458" s="36" t="str">
        <f t="shared" si="111"/>
        <v>18-KVNC-63</v>
      </c>
      <c r="R458" s="36" t="s">
        <v>55</v>
      </c>
      <c r="S458" s="36">
        <v>63</v>
      </c>
      <c r="T458" s="36" t="str">
        <f t="shared" si="108"/>
        <v>KVNC-63</v>
      </c>
      <c r="U458" s="36">
        <v>1250</v>
      </c>
      <c r="V458" s="36" t="str">
        <f t="shared" si="109"/>
        <v>1250</v>
      </c>
      <c r="W458" s="36"/>
      <c r="X458" s="36"/>
      <c r="Y458" s="36"/>
      <c r="Z458" s="36" t="str">
        <f t="shared" si="106"/>
        <v>-</v>
      </c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36"/>
      <c r="AO458" s="36"/>
      <c r="AP458" s="36"/>
      <c r="AQ458" s="36"/>
      <c r="AR458" s="36"/>
      <c r="AS458" s="36"/>
      <c r="AT458" s="36"/>
      <c r="AU458" s="36"/>
      <c r="AV458" s="36"/>
      <c r="AW458" s="36"/>
      <c r="AX458" s="36"/>
      <c r="AY458" s="36"/>
      <c r="AZ458" s="36"/>
      <c r="BA458" s="36"/>
      <c r="BB458" s="36"/>
      <c r="BC458" s="36"/>
      <c r="BD458" s="36"/>
      <c r="BE458" s="36"/>
      <c r="BF458" s="36"/>
      <c r="BG458" s="36"/>
      <c r="BH458" s="36"/>
      <c r="BI458" s="36"/>
      <c r="BJ458" s="36"/>
      <c r="BL458" s="36"/>
      <c r="BM458" s="36"/>
      <c r="BN458" s="36"/>
      <c r="BO458" s="36"/>
    </row>
    <row r="459" spans="2:67">
      <c r="B459" s="36"/>
      <c r="D459" s="36"/>
      <c r="E459" s="36"/>
      <c r="G459" s="36"/>
      <c r="H459" s="36"/>
      <c r="I459" s="36"/>
      <c r="J459" s="36"/>
      <c r="K459" s="36"/>
      <c r="L459" s="36"/>
      <c r="M459" s="36"/>
      <c r="N459" s="36" t="e">
        <f>SUMIF(#REF!,K459,#REF!)</f>
        <v>#REF!</v>
      </c>
      <c r="O459" s="36">
        <f t="shared" si="110"/>
        <v>0</v>
      </c>
      <c r="P459" s="36">
        <f>COUNTIF($T$1:T459,T459)</f>
        <v>1</v>
      </c>
      <c r="Q459" s="36" t="str">
        <f t="shared" si="111"/>
        <v>1-KVNC-80</v>
      </c>
      <c r="R459" s="36" t="s">
        <v>55</v>
      </c>
      <c r="S459" s="36">
        <v>80</v>
      </c>
      <c r="T459" s="36" t="str">
        <f>CONCATENATE(R459,IF(S459=0,"","-"),S459)</f>
        <v>KVNC-80</v>
      </c>
      <c r="U459" s="36">
        <v>25</v>
      </c>
      <c r="V459" s="36" t="str">
        <f t="shared" si="109"/>
        <v>25,</v>
      </c>
      <c r="W459" s="36"/>
      <c r="X459" s="36"/>
      <c r="Y459" s="36"/>
      <c r="Z459" s="36" t="str">
        <f t="shared" si="106"/>
        <v>-</v>
      </c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36"/>
      <c r="AS459" s="36"/>
      <c r="AT459" s="36"/>
      <c r="AU459" s="36"/>
      <c r="AV459" s="36"/>
      <c r="AW459" s="36"/>
      <c r="AX459" s="36"/>
      <c r="AY459" s="36"/>
      <c r="AZ459" s="36"/>
      <c r="BA459" s="36"/>
      <c r="BB459" s="36"/>
      <c r="BC459" s="36"/>
      <c r="BD459" s="36"/>
      <c r="BE459" s="36"/>
      <c r="BF459" s="36"/>
      <c r="BG459" s="36"/>
      <c r="BH459" s="36"/>
      <c r="BI459" s="36"/>
      <c r="BJ459" s="36"/>
      <c r="BL459" s="36"/>
      <c r="BM459" s="36"/>
      <c r="BN459" s="36"/>
      <c r="BO459" s="36"/>
    </row>
    <row r="460" spans="2:67">
      <c r="B460" s="36"/>
      <c r="D460" s="36"/>
      <c r="E460" s="36"/>
      <c r="G460" s="36"/>
      <c r="H460" s="36"/>
      <c r="I460" s="36"/>
      <c r="J460" s="36"/>
      <c r="K460" s="36"/>
      <c r="L460" s="36"/>
      <c r="M460" s="36"/>
      <c r="N460" s="36" t="e">
        <f>SUMIF(#REF!,K460,#REF!)</f>
        <v>#REF!</v>
      </c>
      <c r="O460" s="36">
        <f t="shared" si="110"/>
        <v>0</v>
      </c>
      <c r="P460" s="36">
        <f>COUNTIF($T$1:T460,T460)</f>
        <v>2</v>
      </c>
      <c r="Q460" s="36" t="str">
        <f t="shared" si="111"/>
        <v>2-KVNC-80</v>
      </c>
      <c r="R460" s="36" t="s">
        <v>55</v>
      </c>
      <c r="S460" s="36">
        <v>80</v>
      </c>
      <c r="T460" s="36" t="str">
        <f>CONCATENATE(R460,IF(S460=0,"","-"),S460)</f>
        <v>KVNC-80</v>
      </c>
      <c r="U460" s="36">
        <v>40</v>
      </c>
      <c r="V460" s="36" t="str">
        <f t="shared" si="109"/>
        <v>40,</v>
      </c>
      <c r="W460" s="36"/>
      <c r="X460" s="36"/>
      <c r="Y460" s="36"/>
      <c r="Z460" s="36" t="str">
        <f t="shared" si="106"/>
        <v>-</v>
      </c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  <c r="AU460" s="36"/>
      <c r="AV460" s="36"/>
      <c r="AW460" s="36"/>
      <c r="AX460" s="36"/>
      <c r="AY460" s="36"/>
      <c r="AZ460" s="36"/>
      <c r="BA460" s="36"/>
      <c r="BB460" s="36"/>
      <c r="BC460" s="36"/>
      <c r="BD460" s="36"/>
      <c r="BE460" s="36"/>
      <c r="BF460" s="36"/>
      <c r="BG460" s="36"/>
      <c r="BH460" s="36"/>
      <c r="BI460" s="36"/>
      <c r="BJ460" s="36"/>
      <c r="BL460" s="36"/>
      <c r="BM460" s="36"/>
      <c r="BN460" s="36"/>
      <c r="BO460" s="36"/>
    </row>
    <row r="461" spans="2:67">
      <c r="B461" s="36"/>
      <c r="D461" s="36"/>
      <c r="E461" s="36"/>
      <c r="G461" s="36"/>
      <c r="H461" s="36"/>
      <c r="I461" s="36"/>
      <c r="J461" s="36"/>
      <c r="K461" s="36"/>
      <c r="L461" s="36"/>
      <c r="M461" s="36"/>
      <c r="N461" s="36" t="e">
        <f>SUMIF(#REF!,K461,#REF!)</f>
        <v>#REF!</v>
      </c>
      <c r="O461" s="36">
        <f t="shared" si="110"/>
        <v>0</v>
      </c>
      <c r="P461" s="36">
        <f>COUNTIF($T$1:T461,T461)</f>
        <v>3</v>
      </c>
      <c r="Q461" s="36" t="str">
        <f t="shared" si="111"/>
        <v>3-KVNC-80</v>
      </c>
      <c r="R461" s="36" t="s">
        <v>55</v>
      </c>
      <c r="S461" s="36">
        <v>80</v>
      </c>
      <c r="T461" s="36" t="str">
        <f t="shared" ref="T461:T476" si="112">CONCATENATE(R461,IF(S461=0,"","-"),S461)</f>
        <v>KVNC-80</v>
      </c>
      <c r="U461" s="36">
        <v>50</v>
      </c>
      <c r="V461" s="36" t="str">
        <f t="shared" si="109"/>
        <v>50,</v>
      </c>
      <c r="W461" s="36"/>
      <c r="X461" s="36"/>
      <c r="Y461" s="36"/>
      <c r="Z461" s="36" t="str">
        <f t="shared" si="106"/>
        <v>-</v>
      </c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  <c r="AU461" s="36"/>
      <c r="AV461" s="36"/>
      <c r="AW461" s="36"/>
      <c r="AX461" s="36"/>
      <c r="AY461" s="36"/>
      <c r="AZ461" s="36"/>
      <c r="BA461" s="36"/>
      <c r="BB461" s="36"/>
      <c r="BC461" s="36"/>
      <c r="BD461" s="36"/>
      <c r="BE461" s="36"/>
      <c r="BF461" s="36"/>
      <c r="BG461" s="36"/>
      <c r="BH461" s="36"/>
      <c r="BI461" s="36"/>
      <c r="BJ461" s="36"/>
      <c r="BL461" s="36"/>
      <c r="BM461" s="36"/>
      <c r="BN461" s="36"/>
      <c r="BO461" s="36"/>
    </row>
    <row r="462" spans="2:67">
      <c r="B462" s="36"/>
      <c r="D462" s="36"/>
      <c r="E462" s="36"/>
      <c r="G462" s="36"/>
      <c r="H462" s="36"/>
      <c r="I462" s="36"/>
      <c r="J462" s="36"/>
      <c r="K462" s="36"/>
      <c r="L462" s="36"/>
      <c r="M462" s="36"/>
      <c r="N462" s="36" t="e">
        <f>SUMIF(#REF!,K462,#REF!)</f>
        <v>#REF!</v>
      </c>
      <c r="O462" s="36">
        <f t="shared" si="110"/>
        <v>0</v>
      </c>
      <c r="P462" s="36">
        <f>COUNTIF($T$1:T462,T462)</f>
        <v>4</v>
      </c>
      <c r="Q462" s="36" t="str">
        <f t="shared" si="111"/>
        <v>4-KVNC-80</v>
      </c>
      <c r="R462" s="36" t="s">
        <v>55</v>
      </c>
      <c r="S462" s="36">
        <v>80</v>
      </c>
      <c r="T462" s="36" t="str">
        <f t="shared" si="112"/>
        <v>KVNC-80</v>
      </c>
      <c r="U462" s="36">
        <v>80</v>
      </c>
      <c r="V462" s="36" t="str">
        <f t="shared" si="109"/>
        <v>80,</v>
      </c>
      <c r="W462" s="36"/>
      <c r="X462" s="36"/>
      <c r="Y462" s="36"/>
      <c r="Z462" s="36" t="str">
        <f t="shared" si="106"/>
        <v>-</v>
      </c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  <c r="AU462" s="36"/>
      <c r="AV462" s="36"/>
      <c r="AW462" s="36"/>
      <c r="AX462" s="36"/>
      <c r="AY462" s="36"/>
      <c r="AZ462" s="36"/>
      <c r="BA462" s="36"/>
      <c r="BB462" s="36"/>
      <c r="BC462" s="36"/>
      <c r="BD462" s="36"/>
      <c r="BE462" s="36"/>
      <c r="BF462" s="36"/>
      <c r="BG462" s="36"/>
      <c r="BH462" s="36"/>
      <c r="BI462" s="36"/>
      <c r="BJ462" s="36"/>
      <c r="BL462" s="36"/>
      <c r="BM462" s="36"/>
      <c r="BN462" s="36"/>
      <c r="BO462" s="36"/>
    </row>
    <row r="463" spans="2:67">
      <c r="B463" s="36"/>
      <c r="D463" s="36"/>
      <c r="E463" s="36"/>
      <c r="G463" s="36"/>
      <c r="H463" s="36"/>
      <c r="I463" s="36"/>
      <c r="J463" s="36"/>
      <c r="K463" s="36"/>
      <c r="L463" s="36"/>
      <c r="M463" s="36"/>
      <c r="N463" s="36" t="e">
        <f>SUMIF(#REF!,K463,#REF!)</f>
        <v>#REF!</v>
      </c>
      <c r="O463" s="36">
        <f t="shared" si="110"/>
        <v>0</v>
      </c>
      <c r="P463" s="36">
        <f>COUNTIF($T$1:T463,T463)</f>
        <v>5</v>
      </c>
      <c r="Q463" s="36" t="str">
        <f t="shared" si="111"/>
        <v>5-KVNC-80</v>
      </c>
      <c r="R463" s="36" t="s">
        <v>55</v>
      </c>
      <c r="S463" s="36">
        <v>80</v>
      </c>
      <c r="T463" s="36" t="str">
        <f t="shared" si="112"/>
        <v>KVNC-80</v>
      </c>
      <c r="U463" s="36">
        <v>100</v>
      </c>
      <c r="V463" s="36" t="str">
        <f t="shared" si="109"/>
        <v>100,</v>
      </c>
      <c r="W463" s="36"/>
      <c r="X463" s="36"/>
      <c r="Y463" s="36"/>
      <c r="Z463" s="36" t="str">
        <f t="shared" si="106"/>
        <v>-</v>
      </c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  <c r="AU463" s="36"/>
      <c r="AV463" s="36"/>
      <c r="AW463" s="36"/>
      <c r="AX463" s="36"/>
      <c r="AY463" s="36"/>
      <c r="AZ463" s="36"/>
      <c r="BA463" s="36"/>
      <c r="BB463" s="36"/>
      <c r="BC463" s="36"/>
      <c r="BD463" s="36"/>
      <c r="BE463" s="36"/>
      <c r="BF463" s="36"/>
      <c r="BG463" s="36"/>
      <c r="BH463" s="36"/>
      <c r="BI463" s="36"/>
      <c r="BJ463" s="36"/>
      <c r="BL463" s="36"/>
      <c r="BM463" s="36"/>
      <c r="BN463" s="36"/>
      <c r="BO463" s="36"/>
    </row>
    <row r="464" spans="2:67">
      <c r="B464" s="36"/>
      <c r="D464" s="36"/>
      <c r="E464" s="36"/>
      <c r="G464" s="36"/>
      <c r="H464" s="36"/>
      <c r="I464" s="36"/>
      <c r="J464" s="36"/>
      <c r="K464" s="36"/>
      <c r="L464" s="36"/>
      <c r="M464" s="36"/>
      <c r="N464" s="36" t="e">
        <f>SUMIF(#REF!,K464,#REF!)</f>
        <v>#REF!</v>
      </c>
      <c r="O464" s="36">
        <f t="shared" si="110"/>
        <v>0</v>
      </c>
      <c r="P464" s="36">
        <f>COUNTIF($T$1:T464,T464)</f>
        <v>6</v>
      </c>
      <c r="Q464" s="36" t="str">
        <f t="shared" si="111"/>
        <v>6-KVNC-80</v>
      </c>
      <c r="R464" s="36" t="s">
        <v>55</v>
      </c>
      <c r="S464" s="36">
        <v>80</v>
      </c>
      <c r="T464" s="36" t="str">
        <f t="shared" si="112"/>
        <v>KVNC-80</v>
      </c>
      <c r="U464" s="36">
        <v>120</v>
      </c>
      <c r="V464" s="36" t="str">
        <f t="shared" si="109"/>
        <v>120,</v>
      </c>
      <c r="W464" s="36"/>
      <c r="X464" s="36"/>
      <c r="Y464" s="36"/>
      <c r="Z464" s="36" t="str">
        <f t="shared" si="106"/>
        <v>-</v>
      </c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  <c r="AU464" s="36"/>
      <c r="AV464" s="36"/>
      <c r="AW464" s="36"/>
      <c r="AX464" s="36"/>
      <c r="AY464" s="36"/>
      <c r="AZ464" s="36"/>
      <c r="BA464" s="36"/>
      <c r="BB464" s="36"/>
      <c r="BC464" s="36"/>
      <c r="BD464" s="36"/>
      <c r="BE464" s="36"/>
      <c r="BF464" s="36"/>
      <c r="BG464" s="36"/>
      <c r="BH464" s="36"/>
      <c r="BI464" s="36"/>
      <c r="BJ464" s="36"/>
      <c r="BL464" s="36"/>
      <c r="BM464" s="36"/>
      <c r="BN464" s="36"/>
      <c r="BO464" s="36"/>
    </row>
    <row r="465" spans="2:67">
      <c r="B465" s="36"/>
      <c r="D465" s="36"/>
      <c r="E465" s="36"/>
      <c r="G465" s="36"/>
      <c r="H465" s="36"/>
      <c r="I465" s="36"/>
      <c r="J465" s="36"/>
      <c r="K465" s="36"/>
      <c r="L465" s="36"/>
      <c r="M465" s="36"/>
      <c r="N465" s="36" t="e">
        <f>SUMIF(#REF!,K465,#REF!)</f>
        <v>#REF!</v>
      </c>
      <c r="O465" s="36">
        <f t="shared" si="110"/>
        <v>0</v>
      </c>
      <c r="P465" s="36">
        <f>COUNTIF($T$1:T465,T465)</f>
        <v>7</v>
      </c>
      <c r="Q465" s="36" t="str">
        <f t="shared" si="111"/>
        <v>7-KVNC-80</v>
      </c>
      <c r="R465" s="36" t="s">
        <v>55</v>
      </c>
      <c r="S465" s="36">
        <v>80</v>
      </c>
      <c r="T465" s="36" t="str">
        <f t="shared" si="112"/>
        <v>KVNC-80</v>
      </c>
      <c r="U465" s="36">
        <v>160</v>
      </c>
      <c r="V465" s="36" t="str">
        <f t="shared" si="109"/>
        <v>160,</v>
      </c>
      <c r="W465" s="36"/>
      <c r="X465" s="36"/>
      <c r="Y465" s="36"/>
      <c r="Z465" s="36" t="str">
        <f t="shared" si="106"/>
        <v>-</v>
      </c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  <c r="AU465" s="36"/>
      <c r="AV465" s="36"/>
      <c r="AW465" s="36"/>
      <c r="AX465" s="36"/>
      <c r="AY465" s="36"/>
      <c r="AZ465" s="36"/>
      <c r="BA465" s="36"/>
      <c r="BB465" s="36"/>
      <c r="BC465" s="36"/>
      <c r="BD465" s="36"/>
      <c r="BE465" s="36"/>
      <c r="BF465" s="36"/>
      <c r="BG465" s="36"/>
      <c r="BH465" s="36"/>
      <c r="BI465" s="36"/>
      <c r="BJ465" s="36"/>
      <c r="BL465" s="36"/>
      <c r="BM465" s="36"/>
      <c r="BN465" s="36"/>
      <c r="BO465" s="36"/>
    </row>
    <row r="466" spans="2:67">
      <c r="B466" s="36"/>
      <c r="D466" s="36"/>
      <c r="E466" s="36"/>
      <c r="G466" s="36"/>
      <c r="H466" s="36"/>
      <c r="I466" s="36"/>
      <c r="J466" s="36"/>
      <c r="K466" s="36"/>
      <c r="L466" s="36"/>
      <c r="M466" s="36"/>
      <c r="N466" s="36" t="e">
        <f>SUMIF(#REF!,K466,#REF!)</f>
        <v>#REF!</v>
      </c>
      <c r="O466" s="36">
        <f t="shared" si="110"/>
        <v>0</v>
      </c>
      <c r="P466" s="36">
        <f>COUNTIF($T$1:T466,T466)</f>
        <v>8</v>
      </c>
      <c r="Q466" s="36" t="str">
        <f t="shared" si="111"/>
        <v>8-KVNC-80</v>
      </c>
      <c r="R466" s="36" t="s">
        <v>55</v>
      </c>
      <c r="S466" s="36">
        <v>80</v>
      </c>
      <c r="T466" s="36" t="str">
        <f t="shared" si="112"/>
        <v>KVNC-80</v>
      </c>
      <c r="U466" s="36">
        <v>200</v>
      </c>
      <c r="V466" s="36" t="str">
        <f t="shared" si="109"/>
        <v>200,</v>
      </c>
      <c r="W466" s="36"/>
      <c r="X466" s="36"/>
      <c r="Y466" s="36"/>
      <c r="Z466" s="36" t="str">
        <f t="shared" si="106"/>
        <v>-</v>
      </c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36"/>
      <c r="AS466" s="36"/>
      <c r="AT466" s="36"/>
      <c r="AU466" s="36"/>
      <c r="AV466" s="36"/>
      <c r="AW466" s="36"/>
      <c r="AX466" s="36"/>
      <c r="AY466" s="36"/>
      <c r="AZ466" s="36"/>
      <c r="BA466" s="36"/>
      <c r="BB466" s="36"/>
      <c r="BC466" s="36"/>
      <c r="BD466" s="36"/>
      <c r="BE466" s="36"/>
      <c r="BF466" s="36"/>
      <c r="BG466" s="36"/>
      <c r="BH466" s="36"/>
      <c r="BI466" s="36"/>
      <c r="BJ466" s="36"/>
      <c r="BL466" s="36"/>
      <c r="BM466" s="36"/>
      <c r="BN466" s="36"/>
      <c r="BO466" s="36"/>
    </row>
    <row r="467" spans="2:67">
      <c r="B467" s="36"/>
      <c r="D467" s="36"/>
      <c r="E467" s="36"/>
      <c r="G467" s="36"/>
      <c r="H467" s="36"/>
      <c r="I467" s="36"/>
      <c r="J467" s="36"/>
      <c r="K467" s="36"/>
      <c r="L467" s="36"/>
      <c r="M467" s="36"/>
      <c r="N467" s="36" t="e">
        <f>SUMIF(#REF!,K467,#REF!)</f>
        <v>#REF!</v>
      </c>
      <c r="O467" s="36">
        <f t="shared" si="110"/>
        <v>0</v>
      </c>
      <c r="P467" s="36">
        <f>COUNTIF($T$1:T467,T467)</f>
        <v>9</v>
      </c>
      <c r="Q467" s="36" t="str">
        <f t="shared" si="111"/>
        <v>9-KVNC-80</v>
      </c>
      <c r="R467" s="36" t="s">
        <v>55</v>
      </c>
      <c r="S467" s="36">
        <v>80</v>
      </c>
      <c r="T467" s="36" t="str">
        <f t="shared" si="112"/>
        <v>KVNC-80</v>
      </c>
      <c r="U467" s="36">
        <v>250</v>
      </c>
      <c r="V467" s="36" t="str">
        <f t="shared" si="109"/>
        <v>250,</v>
      </c>
      <c r="W467" s="36"/>
      <c r="X467" s="36"/>
      <c r="Y467" s="36"/>
      <c r="Z467" s="36" t="str">
        <f t="shared" si="106"/>
        <v>-</v>
      </c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  <c r="AU467" s="36"/>
      <c r="AV467" s="36"/>
      <c r="AW467" s="36"/>
      <c r="AX467" s="36"/>
      <c r="AY467" s="36"/>
      <c r="AZ467" s="36"/>
      <c r="BA467" s="36"/>
      <c r="BB467" s="36"/>
      <c r="BC467" s="36"/>
      <c r="BD467" s="36"/>
      <c r="BE467" s="36"/>
      <c r="BF467" s="36"/>
      <c r="BG467" s="36"/>
      <c r="BH467" s="36"/>
      <c r="BI467" s="36"/>
      <c r="BJ467" s="36"/>
      <c r="BL467" s="36"/>
      <c r="BM467" s="36"/>
      <c r="BN467" s="36"/>
      <c r="BO467" s="36"/>
    </row>
    <row r="468" spans="2:67">
      <c r="B468" s="36"/>
      <c r="D468" s="36"/>
      <c r="E468" s="36"/>
      <c r="G468" s="36"/>
      <c r="H468" s="36"/>
      <c r="I468" s="36"/>
      <c r="J468" s="36"/>
      <c r="K468" s="36"/>
      <c r="L468" s="36"/>
      <c r="M468" s="36"/>
      <c r="N468" s="36" t="e">
        <f>SUMIF(#REF!,K468,#REF!)</f>
        <v>#REF!</v>
      </c>
      <c r="O468" s="36">
        <f t="shared" si="110"/>
        <v>0</v>
      </c>
      <c r="P468" s="36">
        <f>COUNTIF($T$1:T468,T468)</f>
        <v>10</v>
      </c>
      <c r="Q468" s="36" t="str">
        <f t="shared" si="111"/>
        <v>10-KVNC-80</v>
      </c>
      <c r="R468" s="36" t="s">
        <v>55</v>
      </c>
      <c r="S468" s="36">
        <v>80</v>
      </c>
      <c r="T468" s="36" t="str">
        <f t="shared" si="112"/>
        <v>KVNC-80</v>
      </c>
      <c r="U468" s="36">
        <v>300</v>
      </c>
      <c r="V468" s="36" t="str">
        <f t="shared" si="109"/>
        <v>300,</v>
      </c>
      <c r="W468" s="36"/>
      <c r="X468" s="36"/>
      <c r="Y468" s="36"/>
      <c r="Z468" s="36" t="str">
        <f t="shared" si="106"/>
        <v>-</v>
      </c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  <c r="AU468" s="36"/>
      <c r="AV468" s="36"/>
      <c r="AW468" s="36"/>
      <c r="AX468" s="36"/>
      <c r="AY468" s="36"/>
      <c r="AZ468" s="36"/>
      <c r="BA468" s="36"/>
      <c r="BB468" s="36"/>
      <c r="BC468" s="36"/>
      <c r="BD468" s="36"/>
      <c r="BE468" s="36"/>
      <c r="BF468" s="36"/>
      <c r="BG468" s="36"/>
      <c r="BH468" s="36"/>
      <c r="BI468" s="36"/>
      <c r="BJ468" s="36"/>
      <c r="BL468" s="36"/>
      <c r="BM468" s="36"/>
      <c r="BN468" s="36"/>
      <c r="BO468" s="36"/>
    </row>
    <row r="469" spans="2:67">
      <c r="B469" s="36"/>
      <c r="D469" s="36"/>
      <c r="E469" s="36"/>
      <c r="G469" s="36"/>
      <c r="H469" s="36"/>
      <c r="I469" s="36"/>
      <c r="J469" s="36"/>
      <c r="K469" s="36"/>
      <c r="L469" s="36"/>
      <c r="M469" s="36"/>
      <c r="N469" s="36" t="e">
        <f>SUMIF(#REF!,K469,#REF!)</f>
        <v>#REF!</v>
      </c>
      <c r="O469" s="36">
        <f t="shared" si="110"/>
        <v>0</v>
      </c>
      <c r="P469" s="36">
        <f>COUNTIF($T$1:T469,T469)</f>
        <v>11</v>
      </c>
      <c r="Q469" s="36" t="str">
        <f t="shared" si="111"/>
        <v>11-KVNC-80</v>
      </c>
      <c r="R469" s="36" t="s">
        <v>55</v>
      </c>
      <c r="S469" s="36">
        <v>80</v>
      </c>
      <c r="T469" s="36" t="str">
        <f t="shared" si="112"/>
        <v>KVNC-80</v>
      </c>
      <c r="U469" s="36">
        <v>320</v>
      </c>
      <c r="V469" s="36" t="str">
        <f t="shared" si="109"/>
        <v>320,</v>
      </c>
      <c r="W469" s="36"/>
      <c r="X469" s="36"/>
      <c r="Y469" s="36"/>
      <c r="Z469" s="36" t="str">
        <f t="shared" si="106"/>
        <v>-</v>
      </c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  <c r="AU469" s="36"/>
      <c r="AV469" s="36"/>
      <c r="AW469" s="36"/>
      <c r="AX469" s="36"/>
      <c r="AY469" s="36"/>
      <c r="AZ469" s="36"/>
      <c r="BA469" s="36"/>
      <c r="BB469" s="36"/>
      <c r="BC469" s="36"/>
      <c r="BD469" s="36"/>
      <c r="BE469" s="36"/>
      <c r="BF469" s="36"/>
      <c r="BG469" s="36"/>
      <c r="BH469" s="36"/>
      <c r="BI469" s="36"/>
      <c r="BJ469" s="36"/>
      <c r="BL469" s="36"/>
      <c r="BM469" s="36"/>
      <c r="BN469" s="36"/>
      <c r="BO469" s="36"/>
    </row>
    <row r="470" spans="2:67">
      <c r="B470" s="36"/>
      <c r="D470" s="36"/>
      <c r="E470" s="36"/>
      <c r="G470" s="36"/>
      <c r="H470" s="36"/>
      <c r="I470" s="36"/>
      <c r="J470" s="36"/>
      <c r="K470" s="36"/>
      <c r="L470" s="36"/>
      <c r="M470" s="36"/>
      <c r="N470" s="36" t="e">
        <f>SUMIF(#REF!,K470,#REF!)</f>
        <v>#REF!</v>
      </c>
      <c r="O470" s="36">
        <f t="shared" si="110"/>
        <v>0</v>
      </c>
      <c r="P470" s="36">
        <f>COUNTIF($T$1:T470,T470)</f>
        <v>12</v>
      </c>
      <c r="Q470" s="36" t="str">
        <f t="shared" si="111"/>
        <v>12-KVNC-80</v>
      </c>
      <c r="R470" s="36" t="s">
        <v>55</v>
      </c>
      <c r="S470" s="36">
        <v>80</v>
      </c>
      <c r="T470" s="36" t="str">
        <f t="shared" si="112"/>
        <v>KVNC-80</v>
      </c>
      <c r="U470" s="36">
        <v>400</v>
      </c>
      <c r="V470" s="36" t="str">
        <f t="shared" si="109"/>
        <v>400,</v>
      </c>
      <c r="W470" s="36"/>
      <c r="X470" s="36"/>
      <c r="Y470" s="36"/>
      <c r="Z470" s="36" t="str">
        <f t="shared" si="106"/>
        <v>-</v>
      </c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  <c r="AU470" s="36"/>
      <c r="AV470" s="36"/>
      <c r="AW470" s="36"/>
      <c r="AX470" s="36"/>
      <c r="AY470" s="36"/>
      <c r="AZ470" s="36"/>
      <c r="BA470" s="36"/>
      <c r="BB470" s="36"/>
      <c r="BC470" s="36"/>
      <c r="BD470" s="36"/>
      <c r="BE470" s="36"/>
      <c r="BF470" s="36"/>
      <c r="BG470" s="36"/>
      <c r="BH470" s="36"/>
      <c r="BI470" s="36"/>
      <c r="BJ470" s="36"/>
      <c r="BL470" s="36"/>
      <c r="BM470" s="36"/>
      <c r="BN470" s="36"/>
      <c r="BO470" s="36"/>
    </row>
    <row r="471" spans="2:67">
      <c r="B471" s="36"/>
      <c r="D471" s="36"/>
      <c r="E471" s="36"/>
      <c r="G471" s="36"/>
      <c r="H471" s="36"/>
      <c r="I471" s="36"/>
      <c r="J471" s="36"/>
      <c r="K471" s="36"/>
      <c r="L471" s="36"/>
      <c r="M471" s="36"/>
      <c r="N471" s="36" t="e">
        <f>SUMIF(#REF!,K471,#REF!)</f>
        <v>#REF!</v>
      </c>
      <c r="O471" s="36">
        <f t="shared" si="110"/>
        <v>0</v>
      </c>
      <c r="P471" s="36">
        <f>COUNTIF($T$1:T471,T471)</f>
        <v>13</v>
      </c>
      <c r="Q471" s="36" t="str">
        <f t="shared" si="111"/>
        <v>13-KVNC-80</v>
      </c>
      <c r="R471" s="36" t="s">
        <v>55</v>
      </c>
      <c r="S471" s="36">
        <v>80</v>
      </c>
      <c r="T471" s="36" t="str">
        <f t="shared" si="112"/>
        <v>KVNC-80</v>
      </c>
      <c r="U471" s="36">
        <v>500</v>
      </c>
      <c r="V471" s="36" t="str">
        <f t="shared" si="109"/>
        <v>500,</v>
      </c>
      <c r="W471" s="36"/>
      <c r="X471" s="36"/>
      <c r="Y471" s="36"/>
      <c r="Z471" s="36" t="str">
        <f t="shared" si="106"/>
        <v>-</v>
      </c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36"/>
      <c r="AS471" s="36"/>
      <c r="AT471" s="36"/>
      <c r="AU471" s="36"/>
      <c r="AV471" s="36"/>
      <c r="AW471" s="36"/>
      <c r="AX471" s="36"/>
      <c r="AY471" s="36"/>
      <c r="AZ471" s="36"/>
      <c r="BA471" s="36"/>
      <c r="BB471" s="36"/>
      <c r="BC471" s="36"/>
      <c r="BD471" s="36"/>
      <c r="BE471" s="36"/>
      <c r="BF471" s="36"/>
      <c r="BG471" s="36"/>
      <c r="BH471" s="36"/>
      <c r="BI471" s="36"/>
      <c r="BJ471" s="36"/>
      <c r="BL471" s="36"/>
      <c r="BM471" s="36"/>
      <c r="BN471" s="36"/>
      <c r="BO471" s="36"/>
    </row>
    <row r="472" spans="2:67">
      <c r="B472" s="36"/>
      <c r="D472" s="36"/>
      <c r="E472" s="36"/>
      <c r="G472" s="36"/>
      <c r="H472" s="36"/>
      <c r="I472" s="36"/>
      <c r="J472" s="36"/>
      <c r="K472" s="36"/>
      <c r="L472" s="36"/>
      <c r="M472" s="36"/>
      <c r="N472" s="36" t="e">
        <f>SUMIF(#REF!,K472,#REF!)</f>
        <v>#REF!</v>
      </c>
      <c r="O472" s="36">
        <f t="shared" si="110"/>
        <v>0</v>
      </c>
      <c r="P472" s="36">
        <f>COUNTIF($T$1:T472,T472)</f>
        <v>14</v>
      </c>
      <c r="Q472" s="36" t="str">
        <f t="shared" si="111"/>
        <v>14-KVNC-80</v>
      </c>
      <c r="R472" s="36" t="s">
        <v>55</v>
      </c>
      <c r="S472" s="36">
        <v>80</v>
      </c>
      <c r="T472" s="36" t="str">
        <f t="shared" si="112"/>
        <v>KVNC-80</v>
      </c>
      <c r="U472" s="36">
        <v>600</v>
      </c>
      <c r="V472" s="36" t="str">
        <f t="shared" si="109"/>
        <v>600,</v>
      </c>
      <c r="W472" s="36"/>
      <c r="X472" s="36"/>
      <c r="Y472" s="36"/>
      <c r="Z472" s="36" t="str">
        <f t="shared" si="106"/>
        <v>-</v>
      </c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  <c r="AU472" s="36"/>
      <c r="AV472" s="36"/>
      <c r="AW472" s="36"/>
      <c r="AX472" s="36"/>
      <c r="AY472" s="36"/>
      <c r="AZ472" s="36"/>
      <c r="BA472" s="36"/>
      <c r="BB472" s="36"/>
      <c r="BC472" s="36"/>
      <c r="BD472" s="36"/>
      <c r="BE472" s="36"/>
      <c r="BF472" s="36"/>
      <c r="BG472" s="36"/>
      <c r="BH472" s="36"/>
      <c r="BI472" s="36"/>
      <c r="BJ472" s="36"/>
      <c r="BL472" s="36"/>
      <c r="BM472" s="36"/>
      <c r="BN472" s="36"/>
      <c r="BO472" s="36"/>
    </row>
    <row r="473" spans="2:67">
      <c r="B473" s="36"/>
      <c r="D473" s="36"/>
      <c r="E473" s="36"/>
      <c r="G473" s="36"/>
      <c r="H473" s="36"/>
      <c r="I473" s="36"/>
      <c r="J473" s="36"/>
      <c r="K473" s="36"/>
      <c r="L473" s="36"/>
      <c r="M473" s="36"/>
      <c r="N473" s="36" t="e">
        <f>SUMIF(#REF!,K473,#REF!)</f>
        <v>#REF!</v>
      </c>
      <c r="O473" s="36">
        <f t="shared" si="110"/>
        <v>0</v>
      </c>
      <c r="P473" s="36">
        <f>COUNTIF($T$1:T473,T473)</f>
        <v>15</v>
      </c>
      <c r="Q473" s="36" t="str">
        <f t="shared" si="111"/>
        <v>15-KVNC-80</v>
      </c>
      <c r="R473" s="36" t="s">
        <v>55</v>
      </c>
      <c r="S473" s="36">
        <v>80</v>
      </c>
      <c r="T473" s="36" t="str">
        <f t="shared" si="112"/>
        <v>KVNC-80</v>
      </c>
      <c r="U473" s="36">
        <v>700</v>
      </c>
      <c r="V473" s="36" t="str">
        <f t="shared" si="109"/>
        <v>700,</v>
      </c>
      <c r="W473" s="36"/>
      <c r="X473" s="36"/>
      <c r="Y473" s="36"/>
      <c r="Z473" s="36" t="str">
        <f t="shared" si="106"/>
        <v>-</v>
      </c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  <c r="AU473" s="36"/>
      <c r="AV473" s="36"/>
      <c r="AW473" s="36"/>
      <c r="AX473" s="36"/>
      <c r="AY473" s="36"/>
      <c r="AZ473" s="36"/>
      <c r="BA473" s="36"/>
      <c r="BB473" s="36"/>
      <c r="BC473" s="36"/>
      <c r="BD473" s="36"/>
      <c r="BE473" s="36"/>
      <c r="BF473" s="36"/>
      <c r="BG473" s="36"/>
      <c r="BH473" s="36"/>
      <c r="BI473" s="36"/>
      <c r="BJ473" s="36"/>
      <c r="BL473" s="36"/>
      <c r="BM473" s="36"/>
      <c r="BN473" s="36"/>
      <c r="BO473" s="36"/>
    </row>
    <row r="474" spans="2:67">
      <c r="B474" s="36"/>
      <c r="D474" s="36"/>
      <c r="E474" s="36"/>
      <c r="G474" s="36"/>
      <c r="H474" s="36"/>
      <c r="I474" s="36"/>
      <c r="J474" s="36"/>
      <c r="K474" s="36"/>
      <c r="L474" s="36"/>
      <c r="M474" s="36"/>
      <c r="N474" s="36" t="e">
        <f>SUMIF(#REF!,K474,#REF!)</f>
        <v>#REF!</v>
      </c>
      <c r="O474" s="36">
        <f t="shared" si="110"/>
        <v>0</v>
      </c>
      <c r="P474" s="36">
        <f>COUNTIF($T$1:T474,T474)</f>
        <v>16</v>
      </c>
      <c r="Q474" s="36" t="str">
        <f t="shared" si="111"/>
        <v>16-KVNC-80</v>
      </c>
      <c r="R474" s="36" t="s">
        <v>55</v>
      </c>
      <c r="S474" s="36">
        <v>80</v>
      </c>
      <c r="T474" s="36" t="str">
        <f t="shared" si="112"/>
        <v>KVNC-80</v>
      </c>
      <c r="U474" s="36">
        <v>800</v>
      </c>
      <c r="V474" s="36" t="str">
        <f t="shared" si="109"/>
        <v>800,</v>
      </c>
      <c r="W474" s="36"/>
      <c r="X474" s="36"/>
      <c r="Y474" s="36"/>
      <c r="Z474" s="36" t="str">
        <f t="shared" si="106"/>
        <v>-</v>
      </c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  <c r="AU474" s="36"/>
      <c r="AV474" s="36"/>
      <c r="AW474" s="36"/>
      <c r="AX474" s="36"/>
      <c r="AY474" s="36"/>
      <c r="AZ474" s="36"/>
      <c r="BA474" s="36"/>
      <c r="BB474" s="36"/>
      <c r="BC474" s="36"/>
      <c r="BD474" s="36"/>
      <c r="BE474" s="36"/>
      <c r="BF474" s="36"/>
      <c r="BG474" s="36"/>
      <c r="BH474" s="36"/>
      <c r="BI474" s="36"/>
      <c r="BJ474" s="36"/>
      <c r="BL474" s="36"/>
      <c r="BM474" s="36"/>
      <c r="BN474" s="36"/>
      <c r="BO474" s="36"/>
    </row>
    <row r="475" spans="2:67">
      <c r="B475" s="36"/>
      <c r="D475" s="36"/>
      <c r="E475" s="36"/>
      <c r="G475" s="36"/>
      <c r="H475" s="36"/>
      <c r="I475" s="36"/>
      <c r="J475" s="36"/>
      <c r="K475" s="36"/>
      <c r="L475" s="36"/>
      <c r="M475" s="36"/>
      <c r="N475" s="36" t="e">
        <f>SUMIF(#REF!,K475,#REF!)</f>
        <v>#REF!</v>
      </c>
      <c r="O475" s="36">
        <f t="shared" si="110"/>
        <v>0</v>
      </c>
      <c r="P475" s="36">
        <f>COUNTIF($T$1:T475,T475)</f>
        <v>17</v>
      </c>
      <c r="Q475" s="36" t="str">
        <f t="shared" si="111"/>
        <v>17-KVNC-80</v>
      </c>
      <c r="R475" s="36" t="s">
        <v>55</v>
      </c>
      <c r="S475" s="36">
        <v>80</v>
      </c>
      <c r="T475" s="36" t="str">
        <f t="shared" si="112"/>
        <v>KVNC-80</v>
      </c>
      <c r="U475" s="36">
        <v>1000</v>
      </c>
      <c r="V475" s="36" t="str">
        <f t="shared" si="109"/>
        <v>1000,</v>
      </c>
      <c r="W475" s="36"/>
      <c r="X475" s="36"/>
      <c r="Y475" s="36"/>
      <c r="Z475" s="36" t="str">
        <f t="shared" si="106"/>
        <v>-</v>
      </c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  <c r="AU475" s="36"/>
      <c r="AV475" s="36"/>
      <c r="AW475" s="36"/>
      <c r="AX475" s="36"/>
      <c r="AY475" s="36"/>
      <c r="AZ475" s="36"/>
      <c r="BA475" s="36"/>
      <c r="BB475" s="36"/>
      <c r="BC475" s="36"/>
      <c r="BD475" s="36"/>
      <c r="BE475" s="36"/>
      <c r="BF475" s="36"/>
      <c r="BG475" s="36"/>
      <c r="BH475" s="36"/>
      <c r="BI475" s="36"/>
      <c r="BJ475" s="36"/>
      <c r="BL475" s="36"/>
      <c r="BM475" s="36"/>
      <c r="BN475" s="36"/>
      <c r="BO475" s="36"/>
    </row>
    <row r="476" spans="2:67">
      <c r="B476" s="36"/>
      <c r="D476" s="36"/>
      <c r="E476" s="36"/>
      <c r="G476" s="36"/>
      <c r="H476" s="36"/>
      <c r="I476" s="36"/>
      <c r="J476" s="36"/>
      <c r="K476" s="36"/>
      <c r="L476" s="36"/>
      <c r="M476" s="36"/>
      <c r="N476" s="36" t="e">
        <f>SUMIF(#REF!,K476,#REF!)</f>
        <v>#REF!</v>
      </c>
      <c r="O476" s="36">
        <f t="shared" si="110"/>
        <v>0</v>
      </c>
      <c r="P476" s="36">
        <f>COUNTIF($T$1:T476,T476)</f>
        <v>18</v>
      </c>
      <c r="Q476" s="36" t="str">
        <f t="shared" si="111"/>
        <v>18-KVNC-80</v>
      </c>
      <c r="R476" s="36" t="s">
        <v>55</v>
      </c>
      <c r="S476" s="36">
        <v>80</v>
      </c>
      <c r="T476" s="36" t="str">
        <f t="shared" si="112"/>
        <v>KVNC-80</v>
      </c>
      <c r="U476" s="36">
        <v>1250</v>
      </c>
      <c r="V476" s="36" t="str">
        <f t="shared" si="109"/>
        <v>1250</v>
      </c>
      <c r="W476" s="36"/>
      <c r="X476" s="36"/>
      <c r="Y476" s="36"/>
      <c r="Z476" s="36" t="str">
        <f t="shared" si="106"/>
        <v>-</v>
      </c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  <c r="AU476" s="36"/>
      <c r="AV476" s="36"/>
      <c r="AW476" s="36"/>
      <c r="AX476" s="36"/>
      <c r="AY476" s="36"/>
      <c r="AZ476" s="36"/>
      <c r="BA476" s="36"/>
      <c r="BB476" s="36"/>
      <c r="BC476" s="36"/>
      <c r="BD476" s="36"/>
      <c r="BE476" s="36"/>
      <c r="BF476" s="36"/>
      <c r="BG476" s="36"/>
      <c r="BH476" s="36"/>
      <c r="BI476" s="36"/>
      <c r="BJ476" s="36"/>
      <c r="BL476" s="36"/>
      <c r="BM476" s="36"/>
      <c r="BN476" s="36"/>
      <c r="BO476" s="36"/>
    </row>
    <row r="477" spans="2:67">
      <c r="B477" s="36"/>
      <c r="D477" s="36"/>
      <c r="E477" s="36"/>
      <c r="G477" s="36"/>
      <c r="H477" s="36"/>
      <c r="I477" s="36"/>
      <c r="J477" s="36"/>
      <c r="K477" s="36"/>
      <c r="L477" s="36"/>
      <c r="M477" s="36"/>
      <c r="N477" s="36" t="e">
        <f>SUMIF(#REF!,K477,#REF!)</f>
        <v>#REF!</v>
      </c>
      <c r="O477" s="36">
        <f t="shared" si="110"/>
        <v>0</v>
      </c>
      <c r="P477" s="36">
        <f>COUNTIF($T$1:T477,T477)</f>
        <v>1</v>
      </c>
      <c r="Q477" s="36" t="str">
        <f t="shared" si="111"/>
        <v>1-KVNC-100</v>
      </c>
      <c r="R477" s="36" t="s">
        <v>55</v>
      </c>
      <c r="S477" s="36">
        <v>100</v>
      </c>
      <c r="T477" s="36" t="str">
        <f>CONCATENATE(R477,IF(S477=0,"","-"),S477)</f>
        <v>KVNC-100</v>
      </c>
      <c r="U477" s="36">
        <v>25</v>
      </c>
      <c r="V477" s="36" t="str">
        <f t="shared" si="109"/>
        <v>25,</v>
      </c>
      <c r="W477" s="36"/>
      <c r="X477" s="36"/>
      <c r="Y477" s="36"/>
      <c r="Z477" s="36" t="str">
        <f t="shared" ref="Z477:Z540" si="113">CONCATENATE(X477,"-",Y477)</f>
        <v>-</v>
      </c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  <c r="AU477" s="36"/>
      <c r="AV477" s="36"/>
      <c r="AW477" s="36"/>
      <c r="AX477" s="36"/>
      <c r="AY477" s="36"/>
      <c r="AZ477" s="36"/>
      <c r="BA477" s="36"/>
      <c r="BB477" s="36"/>
      <c r="BC477" s="36"/>
      <c r="BD477" s="36"/>
      <c r="BE477" s="36"/>
      <c r="BF477" s="36"/>
      <c r="BG477" s="36"/>
      <c r="BH477" s="36"/>
      <c r="BI477" s="36"/>
      <c r="BJ477" s="36"/>
      <c r="BL477" s="36"/>
      <c r="BM477" s="36"/>
      <c r="BN477" s="36"/>
      <c r="BO477" s="36"/>
    </row>
    <row r="478" spans="2:67">
      <c r="B478" s="36"/>
      <c r="D478" s="36"/>
      <c r="E478" s="36"/>
      <c r="G478" s="36"/>
      <c r="H478" s="36"/>
      <c r="I478" s="36"/>
      <c r="J478" s="36"/>
      <c r="K478" s="36"/>
      <c r="L478" s="36"/>
      <c r="M478" s="36"/>
      <c r="N478" s="36" t="e">
        <f>SUMIF(#REF!,K478,#REF!)</f>
        <v>#REF!</v>
      </c>
      <c r="O478" s="36">
        <f t="shared" si="110"/>
        <v>0</v>
      </c>
      <c r="P478" s="36">
        <f>COUNTIF($T$1:T478,T478)</f>
        <v>2</v>
      </c>
      <c r="Q478" s="36" t="str">
        <f t="shared" si="111"/>
        <v>2-KVNC-100</v>
      </c>
      <c r="R478" s="36" t="s">
        <v>55</v>
      </c>
      <c r="S478" s="36">
        <v>100</v>
      </c>
      <c r="T478" s="36" t="str">
        <f>CONCATENATE(R478,IF(S478=0,"","-"),S478)</f>
        <v>KVNC-100</v>
      </c>
      <c r="U478" s="36">
        <v>40</v>
      </c>
      <c r="V478" s="36" t="str">
        <f t="shared" si="109"/>
        <v>40,</v>
      </c>
      <c r="W478" s="36"/>
      <c r="X478" s="36"/>
      <c r="Y478" s="36"/>
      <c r="Z478" s="36" t="str">
        <f t="shared" si="113"/>
        <v>-</v>
      </c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  <c r="AU478" s="36"/>
      <c r="AV478" s="36"/>
      <c r="AW478" s="36"/>
      <c r="AX478" s="36"/>
      <c r="AY478" s="36"/>
      <c r="AZ478" s="36"/>
      <c r="BA478" s="36"/>
      <c r="BB478" s="36"/>
      <c r="BC478" s="36"/>
      <c r="BD478" s="36"/>
      <c r="BE478" s="36"/>
      <c r="BF478" s="36"/>
      <c r="BG478" s="36"/>
      <c r="BH478" s="36"/>
      <c r="BI478" s="36"/>
      <c r="BJ478" s="36"/>
      <c r="BL478" s="36"/>
      <c r="BM478" s="36"/>
      <c r="BN478" s="36"/>
      <c r="BO478" s="36"/>
    </row>
    <row r="479" spans="2:67">
      <c r="B479" s="36"/>
      <c r="D479" s="36"/>
      <c r="E479" s="36"/>
      <c r="G479" s="36"/>
      <c r="H479" s="36"/>
      <c r="I479" s="36"/>
      <c r="J479" s="36"/>
      <c r="K479" s="36"/>
      <c r="L479" s="36"/>
      <c r="M479" s="36"/>
      <c r="N479" s="36" t="e">
        <f>SUMIF(#REF!,K479,#REF!)</f>
        <v>#REF!</v>
      </c>
      <c r="O479" s="36">
        <f t="shared" si="110"/>
        <v>0</v>
      </c>
      <c r="P479" s="36">
        <f>COUNTIF($T$1:T479,T479)</f>
        <v>3</v>
      </c>
      <c r="Q479" s="36" t="str">
        <f t="shared" si="111"/>
        <v>3-KVNC-100</v>
      </c>
      <c r="R479" s="36" t="s">
        <v>55</v>
      </c>
      <c r="S479" s="36">
        <v>100</v>
      </c>
      <c r="T479" s="36" t="str">
        <f t="shared" ref="T479:T494" si="114">CONCATENATE(R479,IF(S479=0,"","-"),S479)</f>
        <v>KVNC-100</v>
      </c>
      <c r="U479" s="36">
        <v>50</v>
      </c>
      <c r="V479" s="36" t="str">
        <f t="shared" si="109"/>
        <v>50,</v>
      </c>
      <c r="W479" s="36"/>
      <c r="X479" s="36"/>
      <c r="Y479" s="36"/>
      <c r="Z479" s="36" t="str">
        <f t="shared" si="113"/>
        <v>-</v>
      </c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  <c r="AU479" s="36"/>
      <c r="AV479" s="36"/>
      <c r="AW479" s="36"/>
      <c r="AX479" s="36"/>
      <c r="AY479" s="36"/>
      <c r="AZ479" s="36"/>
      <c r="BA479" s="36"/>
      <c r="BB479" s="36"/>
      <c r="BC479" s="36"/>
      <c r="BD479" s="36"/>
      <c r="BE479" s="36"/>
      <c r="BF479" s="36"/>
      <c r="BG479" s="36"/>
      <c r="BH479" s="36"/>
      <c r="BI479" s="36"/>
      <c r="BJ479" s="36"/>
      <c r="BL479" s="36"/>
      <c r="BM479" s="36"/>
      <c r="BN479" s="36"/>
      <c r="BO479" s="36"/>
    </row>
    <row r="480" spans="2:67">
      <c r="B480" s="36"/>
      <c r="D480" s="36"/>
      <c r="E480" s="36"/>
      <c r="G480" s="36"/>
      <c r="H480" s="36"/>
      <c r="I480" s="36"/>
      <c r="J480" s="36"/>
      <c r="K480" s="36"/>
      <c r="L480" s="36"/>
      <c r="M480" s="36"/>
      <c r="N480" s="36" t="e">
        <f>SUMIF(#REF!,K480,#REF!)</f>
        <v>#REF!</v>
      </c>
      <c r="O480" s="36">
        <f t="shared" si="110"/>
        <v>0</v>
      </c>
      <c r="P480" s="36">
        <f>COUNTIF($T$1:T480,T480)</f>
        <v>4</v>
      </c>
      <c r="Q480" s="36" t="str">
        <f t="shared" si="111"/>
        <v>4-KVNC-100</v>
      </c>
      <c r="R480" s="36" t="s">
        <v>55</v>
      </c>
      <c r="S480" s="36">
        <v>100</v>
      </c>
      <c r="T480" s="36" t="str">
        <f t="shared" si="114"/>
        <v>KVNC-100</v>
      </c>
      <c r="U480" s="36">
        <v>80</v>
      </c>
      <c r="V480" s="36" t="str">
        <f t="shared" si="109"/>
        <v>80,</v>
      </c>
      <c r="W480" s="36"/>
      <c r="X480" s="36"/>
      <c r="Y480" s="36"/>
      <c r="Z480" s="36" t="str">
        <f t="shared" si="113"/>
        <v>-</v>
      </c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  <c r="AU480" s="36"/>
      <c r="AV480" s="36"/>
      <c r="AW480" s="36"/>
      <c r="AX480" s="36"/>
      <c r="AY480" s="36"/>
      <c r="AZ480" s="36"/>
      <c r="BA480" s="36"/>
      <c r="BB480" s="36"/>
      <c r="BC480" s="36"/>
      <c r="BD480" s="36"/>
      <c r="BE480" s="36"/>
      <c r="BF480" s="36"/>
      <c r="BG480" s="36"/>
      <c r="BH480" s="36"/>
      <c r="BI480" s="36"/>
      <c r="BJ480" s="36"/>
      <c r="BL480" s="36"/>
      <c r="BM480" s="36"/>
      <c r="BN480" s="36"/>
      <c r="BO480" s="36"/>
    </row>
    <row r="481" spans="2:67">
      <c r="B481" s="36"/>
      <c r="D481" s="36"/>
      <c r="E481" s="36"/>
      <c r="G481" s="36"/>
      <c r="H481" s="36"/>
      <c r="I481" s="36"/>
      <c r="J481" s="36"/>
      <c r="K481" s="36"/>
      <c r="L481" s="36"/>
      <c r="M481" s="36"/>
      <c r="N481" s="36" t="e">
        <f>SUMIF(#REF!,K481,#REF!)</f>
        <v>#REF!</v>
      </c>
      <c r="O481" s="36">
        <f t="shared" si="110"/>
        <v>0</v>
      </c>
      <c r="P481" s="36">
        <f>COUNTIF($T$1:T481,T481)</f>
        <v>5</v>
      </c>
      <c r="Q481" s="36" t="str">
        <f t="shared" si="111"/>
        <v>5-KVNC-100</v>
      </c>
      <c r="R481" s="36" t="s">
        <v>55</v>
      </c>
      <c r="S481" s="36">
        <v>100</v>
      </c>
      <c r="T481" s="36" t="str">
        <f t="shared" si="114"/>
        <v>KVNC-100</v>
      </c>
      <c r="U481" s="36">
        <v>100</v>
      </c>
      <c r="V481" s="36" t="str">
        <f t="shared" si="109"/>
        <v>100,</v>
      </c>
      <c r="W481" s="36"/>
      <c r="X481" s="36"/>
      <c r="Y481" s="36"/>
      <c r="Z481" s="36" t="str">
        <f t="shared" si="113"/>
        <v>-</v>
      </c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  <c r="AU481" s="36"/>
      <c r="AV481" s="36"/>
      <c r="AW481" s="36"/>
      <c r="AX481" s="36"/>
      <c r="AY481" s="36"/>
      <c r="AZ481" s="36"/>
      <c r="BA481" s="36"/>
      <c r="BB481" s="36"/>
      <c r="BC481" s="36"/>
      <c r="BD481" s="36"/>
      <c r="BE481" s="36"/>
      <c r="BF481" s="36"/>
      <c r="BG481" s="36"/>
      <c r="BH481" s="36"/>
      <c r="BI481" s="36"/>
      <c r="BJ481" s="36"/>
      <c r="BL481" s="36"/>
      <c r="BM481" s="36"/>
      <c r="BN481" s="36"/>
      <c r="BO481" s="36"/>
    </row>
    <row r="482" spans="2:67">
      <c r="B482" s="36"/>
      <c r="D482" s="36"/>
      <c r="E482" s="36"/>
      <c r="G482" s="36"/>
      <c r="H482" s="36"/>
      <c r="I482" s="36"/>
      <c r="J482" s="36"/>
      <c r="K482" s="36"/>
      <c r="L482" s="36"/>
      <c r="M482" s="36"/>
      <c r="N482" s="36" t="e">
        <f>SUMIF(#REF!,K482,#REF!)</f>
        <v>#REF!</v>
      </c>
      <c r="O482" s="36">
        <f t="shared" si="110"/>
        <v>0</v>
      </c>
      <c r="P482" s="36">
        <f>COUNTIF($T$1:T482,T482)</f>
        <v>6</v>
      </c>
      <c r="Q482" s="36" t="str">
        <f t="shared" si="111"/>
        <v>6-KVNC-100</v>
      </c>
      <c r="R482" s="36" t="s">
        <v>55</v>
      </c>
      <c r="S482" s="36">
        <v>100</v>
      </c>
      <c r="T482" s="36" t="str">
        <f t="shared" si="114"/>
        <v>KVNC-100</v>
      </c>
      <c r="U482" s="36">
        <v>120</v>
      </c>
      <c r="V482" s="36" t="str">
        <f t="shared" si="109"/>
        <v>120,</v>
      </c>
      <c r="W482" s="36"/>
      <c r="X482" s="36"/>
      <c r="Y482" s="36"/>
      <c r="Z482" s="36" t="str">
        <f t="shared" si="113"/>
        <v>-</v>
      </c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  <c r="AU482" s="36"/>
      <c r="AV482" s="36"/>
      <c r="AW482" s="36"/>
      <c r="AX482" s="36"/>
      <c r="AY482" s="36"/>
      <c r="AZ482" s="36"/>
      <c r="BA482" s="36"/>
      <c r="BB482" s="36"/>
      <c r="BC482" s="36"/>
      <c r="BD482" s="36"/>
      <c r="BE482" s="36"/>
      <c r="BF482" s="36"/>
      <c r="BG482" s="36"/>
      <c r="BH482" s="36"/>
      <c r="BI482" s="36"/>
      <c r="BJ482" s="36"/>
      <c r="BL482" s="36"/>
      <c r="BM482" s="36"/>
      <c r="BN482" s="36"/>
      <c r="BO482" s="36"/>
    </row>
    <row r="483" spans="2:67">
      <c r="B483" s="36"/>
      <c r="D483" s="36"/>
      <c r="E483" s="36"/>
      <c r="G483" s="36"/>
      <c r="H483" s="36"/>
      <c r="I483" s="36"/>
      <c r="J483" s="36"/>
      <c r="K483" s="36"/>
      <c r="L483" s="36"/>
      <c r="M483" s="36"/>
      <c r="N483" s="36" t="e">
        <f>SUMIF(#REF!,K483,#REF!)</f>
        <v>#REF!</v>
      </c>
      <c r="O483" s="36">
        <f t="shared" si="110"/>
        <v>0</v>
      </c>
      <c r="P483" s="36">
        <f>COUNTIF($T$1:T483,T483)</f>
        <v>7</v>
      </c>
      <c r="Q483" s="36" t="str">
        <f t="shared" si="111"/>
        <v>7-KVNC-100</v>
      </c>
      <c r="R483" s="36" t="s">
        <v>55</v>
      </c>
      <c r="S483" s="36">
        <v>100</v>
      </c>
      <c r="T483" s="36" t="str">
        <f t="shared" si="114"/>
        <v>KVNC-100</v>
      </c>
      <c r="U483" s="36">
        <v>160</v>
      </c>
      <c r="V483" s="36" t="str">
        <f t="shared" si="109"/>
        <v>160,</v>
      </c>
      <c r="W483" s="36"/>
      <c r="X483" s="36"/>
      <c r="Y483" s="36"/>
      <c r="Z483" s="36" t="str">
        <f t="shared" si="113"/>
        <v>-</v>
      </c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  <c r="AU483" s="36"/>
      <c r="AV483" s="36"/>
      <c r="AW483" s="36"/>
      <c r="AX483" s="36"/>
      <c r="AY483" s="36"/>
      <c r="AZ483" s="36"/>
      <c r="BA483" s="36"/>
      <c r="BB483" s="36"/>
      <c r="BC483" s="36"/>
      <c r="BD483" s="36"/>
      <c r="BE483" s="36"/>
      <c r="BF483" s="36"/>
      <c r="BG483" s="36"/>
      <c r="BH483" s="36"/>
      <c r="BI483" s="36"/>
      <c r="BJ483" s="36"/>
      <c r="BL483" s="36"/>
      <c r="BM483" s="36"/>
      <c r="BN483" s="36"/>
      <c r="BO483" s="36"/>
    </row>
    <row r="484" spans="2:67">
      <c r="B484" s="36"/>
      <c r="D484" s="36"/>
      <c r="E484" s="36"/>
      <c r="G484" s="36"/>
      <c r="H484" s="36"/>
      <c r="I484" s="36"/>
      <c r="J484" s="36"/>
      <c r="K484" s="36"/>
      <c r="L484" s="36"/>
      <c r="M484" s="36"/>
      <c r="N484" s="36" t="e">
        <f>SUMIF(#REF!,K484,#REF!)</f>
        <v>#REF!</v>
      </c>
      <c r="O484" s="36">
        <f t="shared" si="110"/>
        <v>0</v>
      </c>
      <c r="P484" s="36">
        <f>COUNTIF($T$1:T484,T484)</f>
        <v>8</v>
      </c>
      <c r="Q484" s="36" t="str">
        <f t="shared" si="111"/>
        <v>8-KVNC-100</v>
      </c>
      <c r="R484" s="36" t="s">
        <v>55</v>
      </c>
      <c r="S484" s="36">
        <v>100</v>
      </c>
      <c r="T484" s="36" t="str">
        <f t="shared" si="114"/>
        <v>KVNC-100</v>
      </c>
      <c r="U484" s="36">
        <v>200</v>
      </c>
      <c r="V484" s="36" t="str">
        <f t="shared" si="109"/>
        <v>200,</v>
      </c>
      <c r="W484" s="36"/>
      <c r="X484" s="36"/>
      <c r="Y484" s="36"/>
      <c r="Z484" s="36" t="str">
        <f t="shared" si="113"/>
        <v>-</v>
      </c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36"/>
      <c r="AS484" s="36"/>
      <c r="AT484" s="36"/>
      <c r="AU484" s="36"/>
      <c r="AV484" s="36"/>
      <c r="AW484" s="36"/>
      <c r="AX484" s="36"/>
      <c r="AY484" s="36"/>
      <c r="AZ484" s="36"/>
      <c r="BA484" s="36"/>
      <c r="BB484" s="36"/>
      <c r="BC484" s="36"/>
      <c r="BD484" s="36"/>
      <c r="BE484" s="36"/>
      <c r="BF484" s="36"/>
      <c r="BG484" s="36"/>
      <c r="BH484" s="36"/>
      <c r="BI484" s="36"/>
      <c r="BJ484" s="36"/>
      <c r="BL484" s="36"/>
      <c r="BM484" s="36"/>
      <c r="BN484" s="36"/>
      <c r="BO484" s="36"/>
    </row>
    <row r="485" spans="2:67">
      <c r="B485" s="36"/>
      <c r="D485" s="36"/>
      <c r="E485" s="36"/>
      <c r="G485" s="36"/>
      <c r="H485" s="36"/>
      <c r="I485" s="36"/>
      <c r="J485" s="36"/>
      <c r="K485" s="36"/>
      <c r="L485" s="36"/>
      <c r="M485" s="36"/>
      <c r="N485" s="36" t="e">
        <f>SUMIF(#REF!,K485,#REF!)</f>
        <v>#REF!</v>
      </c>
      <c r="O485" s="36">
        <f t="shared" si="110"/>
        <v>0</v>
      </c>
      <c r="P485" s="36">
        <f>COUNTIF($T$1:T485,T485)</f>
        <v>9</v>
      </c>
      <c r="Q485" s="36" t="str">
        <f t="shared" si="111"/>
        <v>9-KVNC-100</v>
      </c>
      <c r="R485" s="36" t="s">
        <v>55</v>
      </c>
      <c r="S485" s="36">
        <v>100</v>
      </c>
      <c r="T485" s="36" t="str">
        <f t="shared" si="114"/>
        <v>KVNC-100</v>
      </c>
      <c r="U485" s="36">
        <v>250</v>
      </c>
      <c r="V485" s="36" t="str">
        <f t="shared" si="109"/>
        <v>250,</v>
      </c>
      <c r="W485" s="36"/>
      <c r="X485" s="36"/>
      <c r="Y485" s="36"/>
      <c r="Z485" s="36" t="str">
        <f t="shared" si="113"/>
        <v>-</v>
      </c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36"/>
      <c r="AS485" s="36"/>
      <c r="AT485" s="36"/>
      <c r="AU485" s="36"/>
      <c r="AV485" s="36"/>
      <c r="AW485" s="36"/>
      <c r="AX485" s="36"/>
      <c r="AY485" s="36"/>
      <c r="AZ485" s="36"/>
      <c r="BA485" s="36"/>
      <c r="BB485" s="36"/>
      <c r="BC485" s="36"/>
      <c r="BD485" s="36"/>
      <c r="BE485" s="36"/>
      <c r="BF485" s="36"/>
      <c r="BG485" s="36"/>
      <c r="BH485" s="36"/>
      <c r="BI485" s="36"/>
      <c r="BJ485" s="36"/>
      <c r="BL485" s="36"/>
      <c r="BM485" s="36"/>
      <c r="BN485" s="36"/>
      <c r="BO485" s="36"/>
    </row>
    <row r="486" spans="2:67">
      <c r="B486" s="36"/>
      <c r="D486" s="36"/>
      <c r="E486" s="36"/>
      <c r="G486" s="36"/>
      <c r="H486" s="36"/>
      <c r="I486" s="36"/>
      <c r="J486" s="36"/>
      <c r="K486" s="36"/>
      <c r="L486" s="36"/>
      <c r="M486" s="36"/>
      <c r="N486" s="36" t="e">
        <f>SUMIF(#REF!,K486,#REF!)</f>
        <v>#REF!</v>
      </c>
      <c r="O486" s="36">
        <f t="shared" si="110"/>
        <v>0</v>
      </c>
      <c r="P486" s="36">
        <f>COUNTIF($T$1:T486,T486)</f>
        <v>10</v>
      </c>
      <c r="Q486" s="36" t="str">
        <f t="shared" si="111"/>
        <v>10-KVNC-100</v>
      </c>
      <c r="R486" s="36" t="s">
        <v>55</v>
      </c>
      <c r="S486" s="36">
        <v>100</v>
      </c>
      <c r="T486" s="36" t="str">
        <f t="shared" si="114"/>
        <v>KVNC-100</v>
      </c>
      <c r="U486" s="36">
        <v>300</v>
      </c>
      <c r="V486" s="36" t="str">
        <f t="shared" si="109"/>
        <v>300,</v>
      </c>
      <c r="W486" s="36"/>
      <c r="X486" s="36"/>
      <c r="Y486" s="36"/>
      <c r="Z486" s="36" t="str">
        <f t="shared" si="113"/>
        <v>-</v>
      </c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36"/>
      <c r="AS486" s="36"/>
      <c r="AT486" s="36"/>
      <c r="AU486" s="36"/>
      <c r="AV486" s="36"/>
      <c r="AW486" s="36"/>
      <c r="AX486" s="36"/>
      <c r="AY486" s="36"/>
      <c r="AZ486" s="36"/>
      <c r="BA486" s="36"/>
      <c r="BB486" s="36"/>
      <c r="BC486" s="36"/>
      <c r="BD486" s="36"/>
      <c r="BE486" s="36"/>
      <c r="BF486" s="36"/>
      <c r="BG486" s="36"/>
      <c r="BH486" s="36"/>
      <c r="BI486" s="36"/>
      <c r="BJ486" s="36"/>
      <c r="BL486" s="36"/>
      <c r="BM486" s="36"/>
      <c r="BN486" s="36"/>
      <c r="BO486" s="36"/>
    </row>
    <row r="487" spans="2:67">
      <c r="B487" s="36"/>
      <c r="D487" s="36"/>
      <c r="E487" s="36"/>
      <c r="G487" s="36"/>
      <c r="H487" s="36"/>
      <c r="I487" s="36"/>
      <c r="J487" s="36"/>
      <c r="K487" s="36"/>
      <c r="L487" s="36"/>
      <c r="M487" s="36"/>
      <c r="N487" s="36" t="e">
        <f>SUMIF(#REF!,K487,#REF!)</f>
        <v>#REF!</v>
      </c>
      <c r="O487" s="36">
        <f t="shared" si="110"/>
        <v>0</v>
      </c>
      <c r="P487" s="36">
        <f>COUNTIF($T$1:T487,T487)</f>
        <v>11</v>
      </c>
      <c r="Q487" s="36" t="str">
        <f t="shared" si="111"/>
        <v>11-KVNC-100</v>
      </c>
      <c r="R487" s="36" t="s">
        <v>55</v>
      </c>
      <c r="S487" s="36">
        <v>100</v>
      </c>
      <c r="T487" s="36" t="str">
        <f t="shared" si="114"/>
        <v>KVNC-100</v>
      </c>
      <c r="U487" s="36">
        <v>320</v>
      </c>
      <c r="V487" s="36" t="str">
        <f t="shared" si="109"/>
        <v>320,</v>
      </c>
      <c r="W487" s="36"/>
      <c r="X487" s="36"/>
      <c r="Y487" s="36"/>
      <c r="Z487" s="36" t="str">
        <f t="shared" si="113"/>
        <v>-</v>
      </c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36"/>
      <c r="AU487" s="36"/>
      <c r="AV487" s="36"/>
      <c r="AW487" s="36"/>
      <c r="AX487" s="36"/>
      <c r="AY487" s="36"/>
      <c r="AZ487" s="36"/>
      <c r="BA487" s="36"/>
      <c r="BB487" s="36"/>
      <c r="BC487" s="36"/>
      <c r="BD487" s="36"/>
      <c r="BE487" s="36"/>
      <c r="BF487" s="36"/>
      <c r="BG487" s="36"/>
      <c r="BH487" s="36"/>
      <c r="BI487" s="36"/>
      <c r="BJ487" s="36"/>
      <c r="BL487" s="36"/>
      <c r="BM487" s="36"/>
      <c r="BN487" s="36"/>
      <c r="BO487" s="36"/>
    </row>
    <row r="488" spans="2:67">
      <c r="B488" s="36"/>
      <c r="D488" s="36"/>
      <c r="E488" s="36"/>
      <c r="G488" s="36"/>
      <c r="H488" s="36"/>
      <c r="I488" s="36"/>
      <c r="J488" s="36"/>
      <c r="K488" s="36"/>
      <c r="L488" s="36"/>
      <c r="M488" s="36"/>
      <c r="N488" s="36" t="e">
        <f>SUMIF(#REF!,K488,#REF!)</f>
        <v>#REF!</v>
      </c>
      <c r="O488" s="36">
        <f t="shared" si="110"/>
        <v>0</v>
      </c>
      <c r="P488" s="36">
        <f>COUNTIF($T$1:T488,T488)</f>
        <v>12</v>
      </c>
      <c r="Q488" s="36" t="str">
        <f t="shared" si="111"/>
        <v>12-KVNC-100</v>
      </c>
      <c r="R488" s="36" t="s">
        <v>55</v>
      </c>
      <c r="S488" s="36">
        <v>100</v>
      </c>
      <c r="T488" s="36" t="str">
        <f t="shared" si="114"/>
        <v>KVNC-100</v>
      </c>
      <c r="U488" s="36">
        <v>400</v>
      </c>
      <c r="V488" s="36" t="str">
        <f t="shared" si="109"/>
        <v>400,</v>
      </c>
      <c r="W488" s="36"/>
      <c r="X488" s="36"/>
      <c r="Y488" s="36"/>
      <c r="Z488" s="36" t="str">
        <f t="shared" si="113"/>
        <v>-</v>
      </c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36"/>
      <c r="AS488" s="36"/>
      <c r="AT488" s="36"/>
      <c r="AU488" s="36"/>
      <c r="AV488" s="36"/>
      <c r="AW488" s="36"/>
      <c r="AX488" s="36"/>
      <c r="AY488" s="36"/>
      <c r="AZ488" s="36"/>
      <c r="BA488" s="36"/>
      <c r="BB488" s="36"/>
      <c r="BC488" s="36"/>
      <c r="BD488" s="36"/>
      <c r="BE488" s="36"/>
      <c r="BF488" s="36"/>
      <c r="BG488" s="36"/>
      <c r="BH488" s="36"/>
      <c r="BI488" s="36"/>
      <c r="BJ488" s="36"/>
      <c r="BL488" s="36"/>
      <c r="BM488" s="36"/>
      <c r="BN488" s="36"/>
      <c r="BO488" s="36"/>
    </row>
    <row r="489" spans="2:67">
      <c r="B489" s="36"/>
      <c r="D489" s="36"/>
      <c r="E489" s="36"/>
      <c r="G489" s="36"/>
      <c r="H489" s="36"/>
      <c r="I489" s="36"/>
      <c r="J489" s="36"/>
      <c r="K489" s="36"/>
      <c r="L489" s="36"/>
      <c r="M489" s="36"/>
      <c r="N489" s="36" t="e">
        <f>SUMIF(#REF!,K489,#REF!)</f>
        <v>#REF!</v>
      </c>
      <c r="O489" s="36">
        <f t="shared" si="110"/>
        <v>0</v>
      </c>
      <c r="P489" s="36">
        <f>COUNTIF($T$1:T489,T489)</f>
        <v>13</v>
      </c>
      <c r="Q489" s="36" t="str">
        <f t="shared" si="111"/>
        <v>13-KVNC-100</v>
      </c>
      <c r="R489" s="36" t="s">
        <v>55</v>
      </c>
      <c r="S489" s="36">
        <v>100</v>
      </c>
      <c r="T489" s="36" t="str">
        <f t="shared" si="114"/>
        <v>KVNC-100</v>
      </c>
      <c r="U489" s="36">
        <v>500</v>
      </c>
      <c r="V489" s="36" t="str">
        <f t="shared" si="109"/>
        <v>500,</v>
      </c>
      <c r="W489" s="36"/>
      <c r="X489" s="36"/>
      <c r="Y489" s="36"/>
      <c r="Z489" s="36" t="str">
        <f t="shared" si="113"/>
        <v>-</v>
      </c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36"/>
      <c r="AS489" s="36"/>
      <c r="AT489" s="36"/>
      <c r="AU489" s="36"/>
      <c r="AV489" s="36"/>
      <c r="AW489" s="36"/>
      <c r="AX489" s="36"/>
      <c r="AY489" s="36"/>
      <c r="AZ489" s="36"/>
      <c r="BA489" s="36"/>
      <c r="BB489" s="36"/>
      <c r="BC489" s="36"/>
      <c r="BD489" s="36"/>
      <c r="BE489" s="36"/>
      <c r="BF489" s="36"/>
      <c r="BG489" s="36"/>
      <c r="BH489" s="36"/>
      <c r="BI489" s="36"/>
      <c r="BJ489" s="36"/>
      <c r="BL489" s="36"/>
      <c r="BM489" s="36"/>
      <c r="BN489" s="36"/>
      <c r="BO489" s="36"/>
    </row>
    <row r="490" spans="2:67">
      <c r="B490" s="36"/>
      <c r="D490" s="36"/>
      <c r="E490" s="36"/>
      <c r="G490" s="36"/>
      <c r="H490" s="36"/>
      <c r="I490" s="36"/>
      <c r="J490" s="36"/>
      <c r="K490" s="36"/>
      <c r="L490" s="36"/>
      <c r="M490" s="36"/>
      <c r="N490" s="36" t="e">
        <f>SUMIF(#REF!,K490,#REF!)</f>
        <v>#REF!</v>
      </c>
      <c r="O490" s="36">
        <f t="shared" si="110"/>
        <v>0</v>
      </c>
      <c r="P490" s="36">
        <f>COUNTIF($T$1:T490,T490)</f>
        <v>14</v>
      </c>
      <c r="Q490" s="36" t="str">
        <f t="shared" si="111"/>
        <v>14-KVNC-100</v>
      </c>
      <c r="R490" s="36" t="s">
        <v>55</v>
      </c>
      <c r="S490" s="36">
        <v>100</v>
      </c>
      <c r="T490" s="36" t="str">
        <f t="shared" si="114"/>
        <v>KVNC-100</v>
      </c>
      <c r="U490" s="36">
        <v>600</v>
      </c>
      <c r="V490" s="36" t="str">
        <f t="shared" si="109"/>
        <v>600,</v>
      </c>
      <c r="W490" s="36"/>
      <c r="X490" s="36"/>
      <c r="Y490" s="36"/>
      <c r="Z490" s="36" t="str">
        <f t="shared" si="113"/>
        <v>-</v>
      </c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36"/>
      <c r="AO490" s="36"/>
      <c r="AP490" s="36"/>
      <c r="AQ490" s="36"/>
      <c r="AR490" s="36"/>
      <c r="AS490" s="36"/>
      <c r="AT490" s="36"/>
      <c r="AU490" s="36"/>
      <c r="AV490" s="36"/>
      <c r="AW490" s="36"/>
      <c r="AX490" s="36"/>
      <c r="AY490" s="36"/>
      <c r="AZ490" s="36"/>
      <c r="BA490" s="36"/>
      <c r="BB490" s="36"/>
      <c r="BC490" s="36"/>
      <c r="BD490" s="36"/>
      <c r="BE490" s="36"/>
      <c r="BF490" s="36"/>
      <c r="BG490" s="36"/>
      <c r="BH490" s="36"/>
      <c r="BI490" s="36"/>
      <c r="BJ490" s="36"/>
      <c r="BL490" s="36"/>
      <c r="BM490" s="36"/>
      <c r="BN490" s="36"/>
      <c r="BO490" s="36"/>
    </row>
    <row r="491" spans="2:67">
      <c r="B491" s="36"/>
      <c r="D491" s="36"/>
      <c r="E491" s="36"/>
      <c r="G491" s="36"/>
      <c r="H491" s="36"/>
      <c r="I491" s="36"/>
      <c r="J491" s="36"/>
      <c r="K491" s="36"/>
      <c r="L491" s="36"/>
      <c r="M491" s="36"/>
      <c r="N491" s="36" t="e">
        <f>SUMIF(#REF!,K491,#REF!)</f>
        <v>#REF!</v>
      </c>
      <c r="O491" s="36">
        <f t="shared" si="110"/>
        <v>0</v>
      </c>
      <c r="P491" s="36">
        <f>COUNTIF($T$1:T491,T491)</f>
        <v>15</v>
      </c>
      <c r="Q491" s="36" t="str">
        <f t="shared" si="111"/>
        <v>15-KVNC-100</v>
      </c>
      <c r="R491" s="36" t="s">
        <v>55</v>
      </c>
      <c r="S491" s="36">
        <v>100</v>
      </c>
      <c r="T491" s="36" t="str">
        <f t="shared" si="114"/>
        <v>KVNC-100</v>
      </c>
      <c r="U491" s="36">
        <v>700</v>
      </c>
      <c r="V491" s="36" t="str">
        <f t="shared" si="109"/>
        <v>700,</v>
      </c>
      <c r="W491" s="36"/>
      <c r="X491" s="36"/>
      <c r="Y491" s="36"/>
      <c r="Z491" s="36" t="str">
        <f t="shared" si="113"/>
        <v>-</v>
      </c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36"/>
      <c r="AS491" s="36"/>
      <c r="AT491" s="36"/>
      <c r="AU491" s="36"/>
      <c r="AV491" s="36"/>
      <c r="AW491" s="36"/>
      <c r="AX491" s="36"/>
      <c r="AY491" s="36"/>
      <c r="AZ491" s="36"/>
      <c r="BA491" s="36"/>
      <c r="BB491" s="36"/>
      <c r="BC491" s="36"/>
      <c r="BD491" s="36"/>
      <c r="BE491" s="36"/>
      <c r="BF491" s="36"/>
      <c r="BG491" s="36"/>
      <c r="BH491" s="36"/>
      <c r="BI491" s="36"/>
      <c r="BJ491" s="36"/>
      <c r="BL491" s="36"/>
      <c r="BM491" s="36"/>
      <c r="BN491" s="36"/>
      <c r="BO491" s="36"/>
    </row>
    <row r="492" spans="2:67">
      <c r="B492" s="36"/>
      <c r="D492" s="36"/>
      <c r="E492" s="36"/>
      <c r="G492" s="36"/>
      <c r="H492" s="36"/>
      <c r="I492" s="36"/>
      <c r="J492" s="36"/>
      <c r="K492" s="36"/>
      <c r="L492" s="36"/>
      <c r="M492" s="36"/>
      <c r="N492" s="36" t="e">
        <f>SUMIF(#REF!,K492,#REF!)</f>
        <v>#REF!</v>
      </c>
      <c r="O492" s="36">
        <f t="shared" si="110"/>
        <v>0</v>
      </c>
      <c r="P492" s="36">
        <f>COUNTIF($T$1:T492,T492)</f>
        <v>16</v>
      </c>
      <c r="Q492" s="36" t="str">
        <f t="shared" si="111"/>
        <v>16-KVNC-100</v>
      </c>
      <c r="R492" s="36" t="s">
        <v>55</v>
      </c>
      <c r="S492" s="36">
        <v>100</v>
      </c>
      <c r="T492" s="36" t="str">
        <f t="shared" si="114"/>
        <v>KVNC-100</v>
      </c>
      <c r="U492" s="36">
        <v>800</v>
      </c>
      <c r="V492" s="36" t="str">
        <f t="shared" si="109"/>
        <v>800,</v>
      </c>
      <c r="W492" s="36"/>
      <c r="X492" s="36"/>
      <c r="Y492" s="36"/>
      <c r="Z492" s="36" t="str">
        <f t="shared" si="113"/>
        <v>-</v>
      </c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36"/>
      <c r="AS492" s="36"/>
      <c r="AT492" s="36"/>
      <c r="AU492" s="36"/>
      <c r="AV492" s="36"/>
      <c r="AW492" s="36"/>
      <c r="AX492" s="36"/>
      <c r="AY492" s="36"/>
      <c r="AZ492" s="36"/>
      <c r="BA492" s="36"/>
      <c r="BB492" s="36"/>
      <c r="BC492" s="36"/>
      <c r="BD492" s="36"/>
      <c r="BE492" s="36"/>
      <c r="BF492" s="36"/>
      <c r="BG492" s="36"/>
      <c r="BH492" s="36"/>
      <c r="BI492" s="36"/>
      <c r="BJ492" s="36"/>
      <c r="BL492" s="36"/>
      <c r="BM492" s="36"/>
      <c r="BN492" s="36"/>
      <c r="BO492" s="36"/>
    </row>
    <row r="493" spans="2:67">
      <c r="B493" s="36"/>
      <c r="D493" s="36"/>
      <c r="E493" s="36"/>
      <c r="G493" s="36"/>
      <c r="H493" s="36"/>
      <c r="I493" s="36"/>
      <c r="J493" s="36"/>
      <c r="K493" s="36"/>
      <c r="L493" s="36"/>
      <c r="M493" s="36"/>
      <c r="N493" s="36" t="e">
        <f>SUMIF(#REF!,K493,#REF!)</f>
        <v>#REF!</v>
      </c>
      <c r="O493" s="36">
        <f t="shared" si="110"/>
        <v>0</v>
      </c>
      <c r="P493" s="36">
        <f>COUNTIF($T$1:T493,T493)</f>
        <v>17</v>
      </c>
      <c r="Q493" s="36" t="str">
        <f t="shared" si="111"/>
        <v>17-KVNC-100</v>
      </c>
      <c r="R493" s="36" t="s">
        <v>55</v>
      </c>
      <c r="S493" s="36">
        <v>100</v>
      </c>
      <c r="T493" s="36" t="str">
        <f t="shared" si="114"/>
        <v>KVNC-100</v>
      </c>
      <c r="U493" s="36">
        <v>1000</v>
      </c>
      <c r="V493" s="36" t="str">
        <f t="shared" si="109"/>
        <v>1000,</v>
      </c>
      <c r="W493" s="36"/>
      <c r="X493" s="36"/>
      <c r="Y493" s="36"/>
      <c r="Z493" s="36" t="str">
        <f t="shared" si="113"/>
        <v>-</v>
      </c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36"/>
      <c r="AS493" s="36"/>
      <c r="AT493" s="36"/>
      <c r="AU493" s="36"/>
      <c r="AV493" s="36"/>
      <c r="AW493" s="36"/>
      <c r="AX493" s="36"/>
      <c r="AY493" s="36"/>
      <c r="AZ493" s="36"/>
      <c r="BA493" s="36"/>
      <c r="BB493" s="36"/>
      <c r="BC493" s="36"/>
      <c r="BD493" s="36"/>
      <c r="BE493" s="36"/>
      <c r="BF493" s="36"/>
      <c r="BG493" s="36"/>
      <c r="BH493" s="36"/>
      <c r="BI493" s="36"/>
      <c r="BJ493" s="36"/>
      <c r="BL493" s="36"/>
      <c r="BM493" s="36"/>
      <c r="BN493" s="36"/>
      <c r="BO493" s="36"/>
    </row>
    <row r="494" spans="2:67">
      <c r="B494" s="36"/>
      <c r="D494" s="36"/>
      <c r="E494" s="36"/>
      <c r="G494" s="36"/>
      <c r="H494" s="36"/>
      <c r="I494" s="36"/>
      <c r="J494" s="36"/>
      <c r="K494" s="36"/>
      <c r="L494" s="36"/>
      <c r="M494" s="36"/>
      <c r="N494" s="36" t="e">
        <f>SUMIF(#REF!,K494,#REF!)</f>
        <v>#REF!</v>
      </c>
      <c r="O494" s="36">
        <f t="shared" si="110"/>
        <v>0</v>
      </c>
      <c r="P494" s="36">
        <f>COUNTIF($T$1:T494,T494)</f>
        <v>18</v>
      </c>
      <c r="Q494" s="36" t="str">
        <f t="shared" si="111"/>
        <v>18-KVNC-100</v>
      </c>
      <c r="R494" s="36" t="s">
        <v>55</v>
      </c>
      <c r="S494" s="36">
        <v>100</v>
      </c>
      <c r="T494" s="36" t="str">
        <f t="shared" si="114"/>
        <v>KVNC-100</v>
      </c>
      <c r="U494" s="36">
        <v>1250</v>
      </c>
      <c r="V494" s="36" t="str">
        <f t="shared" si="109"/>
        <v>1250</v>
      </c>
      <c r="W494" s="36"/>
      <c r="X494" s="36"/>
      <c r="Y494" s="36"/>
      <c r="Z494" s="36" t="str">
        <f t="shared" si="113"/>
        <v>-</v>
      </c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36"/>
      <c r="AS494" s="36"/>
      <c r="AT494" s="36"/>
      <c r="AU494" s="36"/>
      <c r="AV494" s="36"/>
      <c r="AW494" s="36"/>
      <c r="AX494" s="36"/>
      <c r="AY494" s="36"/>
      <c r="AZ494" s="36"/>
      <c r="BA494" s="36"/>
      <c r="BB494" s="36"/>
      <c r="BC494" s="36"/>
      <c r="BD494" s="36"/>
      <c r="BE494" s="36"/>
      <c r="BF494" s="36"/>
      <c r="BG494" s="36"/>
      <c r="BH494" s="36"/>
      <c r="BI494" s="36"/>
      <c r="BJ494" s="36"/>
      <c r="BL494" s="36"/>
      <c r="BM494" s="36"/>
      <c r="BN494" s="36"/>
      <c r="BO494" s="36"/>
    </row>
    <row r="495" spans="2:67">
      <c r="B495" s="36"/>
      <c r="D495" s="36"/>
      <c r="E495" s="36"/>
      <c r="G495" s="36"/>
      <c r="H495" s="36"/>
      <c r="I495" s="36"/>
      <c r="J495" s="36"/>
      <c r="K495" s="36"/>
      <c r="L495" s="36"/>
      <c r="M495" s="36"/>
      <c r="N495" s="36" t="e">
        <f>SUMIF(#REF!,K495,#REF!)</f>
        <v>#REF!</v>
      </c>
      <c r="O495" s="36">
        <f t="shared" si="110"/>
        <v>0</v>
      </c>
      <c r="P495" s="36">
        <f>COUNTIF($T$1:T495,T495)</f>
        <v>1</v>
      </c>
      <c r="Q495" s="36" t="str">
        <f t="shared" si="111"/>
        <v>1-KVNC-125</v>
      </c>
      <c r="R495" s="36" t="s">
        <v>55</v>
      </c>
      <c r="S495" s="36">
        <v>125</v>
      </c>
      <c r="T495" s="36" t="str">
        <f>CONCATENATE(R495,IF(S495=0,"","-"),S495)</f>
        <v>KVNC-125</v>
      </c>
      <c r="U495" s="36">
        <v>25</v>
      </c>
      <c r="V495" s="36" t="str">
        <f t="shared" si="109"/>
        <v>25,</v>
      </c>
      <c r="W495" s="36"/>
      <c r="X495" s="36"/>
      <c r="Y495" s="36"/>
      <c r="Z495" s="36" t="str">
        <f t="shared" si="113"/>
        <v>-</v>
      </c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36"/>
      <c r="AS495" s="36"/>
      <c r="AT495" s="36"/>
      <c r="AU495" s="36"/>
      <c r="AV495" s="36"/>
      <c r="AW495" s="36"/>
      <c r="AX495" s="36"/>
      <c r="AY495" s="36"/>
      <c r="AZ495" s="36"/>
      <c r="BA495" s="36"/>
      <c r="BB495" s="36"/>
      <c r="BC495" s="36"/>
      <c r="BD495" s="36"/>
      <c r="BE495" s="36"/>
      <c r="BF495" s="36"/>
      <c r="BG495" s="36"/>
      <c r="BH495" s="36"/>
      <c r="BI495" s="36"/>
      <c r="BJ495" s="36"/>
      <c r="BL495" s="36"/>
      <c r="BM495" s="36"/>
      <c r="BN495" s="36"/>
      <c r="BO495" s="36"/>
    </row>
    <row r="496" spans="2:67">
      <c r="B496" s="36"/>
      <c r="D496" s="36"/>
      <c r="E496" s="36"/>
      <c r="G496" s="36"/>
      <c r="H496" s="36"/>
      <c r="I496" s="36"/>
      <c r="J496" s="36"/>
      <c r="K496" s="36"/>
      <c r="L496" s="36"/>
      <c r="M496" s="36"/>
      <c r="N496" s="36" t="e">
        <f>SUMIF(#REF!,K496,#REF!)</f>
        <v>#REF!</v>
      </c>
      <c r="O496" s="36">
        <f t="shared" si="110"/>
        <v>0</v>
      </c>
      <c r="P496" s="36">
        <f>COUNTIF($T$1:T496,T496)</f>
        <v>2</v>
      </c>
      <c r="Q496" s="36" t="str">
        <f t="shared" si="111"/>
        <v>2-KVNC-125</v>
      </c>
      <c r="R496" s="36" t="s">
        <v>55</v>
      </c>
      <c r="S496" s="36">
        <v>125</v>
      </c>
      <c r="T496" s="36" t="str">
        <f>CONCATENATE(R496,IF(S496=0,"","-"),S496)</f>
        <v>KVNC-125</v>
      </c>
      <c r="U496" s="36">
        <v>40</v>
      </c>
      <c r="V496" s="36" t="str">
        <f t="shared" si="109"/>
        <v>40,</v>
      </c>
      <c r="W496" s="36"/>
      <c r="X496" s="36"/>
      <c r="Y496" s="36"/>
      <c r="Z496" s="36" t="str">
        <f t="shared" si="113"/>
        <v>-</v>
      </c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36"/>
      <c r="AS496" s="36"/>
      <c r="AT496" s="36"/>
      <c r="AU496" s="36"/>
      <c r="AV496" s="36"/>
      <c r="AW496" s="36"/>
      <c r="AX496" s="36"/>
      <c r="AY496" s="36"/>
      <c r="AZ496" s="36"/>
      <c r="BA496" s="36"/>
      <c r="BB496" s="36"/>
      <c r="BC496" s="36"/>
      <c r="BD496" s="36"/>
      <c r="BE496" s="36"/>
      <c r="BF496" s="36"/>
      <c r="BG496" s="36"/>
      <c r="BH496" s="36"/>
      <c r="BI496" s="36"/>
      <c r="BJ496" s="36"/>
      <c r="BL496" s="36"/>
      <c r="BM496" s="36"/>
      <c r="BN496" s="36"/>
      <c r="BO496" s="36"/>
    </row>
    <row r="497" spans="2:67">
      <c r="B497" s="36"/>
      <c r="D497" s="36"/>
      <c r="E497" s="36"/>
      <c r="G497" s="36"/>
      <c r="H497" s="36"/>
      <c r="I497" s="36"/>
      <c r="J497" s="36"/>
      <c r="K497" s="36"/>
      <c r="L497" s="36"/>
      <c r="M497" s="36"/>
      <c r="N497" s="36" t="e">
        <f>SUMIF(#REF!,K497,#REF!)</f>
        <v>#REF!</v>
      </c>
      <c r="O497" s="36">
        <f t="shared" si="110"/>
        <v>0</v>
      </c>
      <c r="P497" s="36">
        <f>COUNTIF($T$1:T497,T497)</f>
        <v>3</v>
      </c>
      <c r="Q497" s="36" t="str">
        <f t="shared" si="111"/>
        <v>3-KVNC-125</v>
      </c>
      <c r="R497" s="36" t="s">
        <v>55</v>
      </c>
      <c r="S497" s="36">
        <v>125</v>
      </c>
      <c r="T497" s="36" t="str">
        <f t="shared" ref="T497:T512" si="115">CONCATENATE(R497,IF(S497=0,"","-"),S497)</f>
        <v>KVNC-125</v>
      </c>
      <c r="U497" s="36">
        <v>50</v>
      </c>
      <c r="V497" s="36" t="str">
        <f t="shared" si="109"/>
        <v>50,</v>
      </c>
      <c r="W497" s="36"/>
      <c r="X497" s="36"/>
      <c r="Y497" s="36"/>
      <c r="Z497" s="36" t="str">
        <f t="shared" si="113"/>
        <v>-</v>
      </c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36"/>
      <c r="AS497" s="36"/>
      <c r="AT497" s="36"/>
      <c r="AU497" s="36"/>
      <c r="AV497" s="36"/>
      <c r="AW497" s="36"/>
      <c r="AX497" s="36"/>
      <c r="AY497" s="36"/>
      <c r="AZ497" s="36"/>
      <c r="BA497" s="36"/>
      <c r="BB497" s="36"/>
      <c r="BC497" s="36"/>
      <c r="BD497" s="36"/>
      <c r="BE497" s="36"/>
      <c r="BF497" s="36"/>
      <c r="BG497" s="36"/>
      <c r="BH497" s="36"/>
      <c r="BI497" s="36"/>
      <c r="BJ497" s="36"/>
      <c r="BL497" s="36"/>
      <c r="BM497" s="36"/>
      <c r="BN497" s="36"/>
      <c r="BO497" s="36"/>
    </row>
    <row r="498" spans="2:67">
      <c r="B498" s="36"/>
      <c r="D498" s="36"/>
      <c r="E498" s="36"/>
      <c r="G498" s="36"/>
      <c r="H498" s="36"/>
      <c r="I498" s="36"/>
      <c r="J498" s="36"/>
      <c r="K498" s="36"/>
      <c r="L498" s="36"/>
      <c r="M498" s="36"/>
      <c r="N498" s="36" t="e">
        <f>SUMIF(#REF!,K498,#REF!)</f>
        <v>#REF!</v>
      </c>
      <c r="O498" s="36">
        <f t="shared" si="110"/>
        <v>0</v>
      </c>
      <c r="P498" s="36">
        <f>COUNTIF($T$1:T498,T498)</f>
        <v>4</v>
      </c>
      <c r="Q498" s="36" t="str">
        <f t="shared" si="111"/>
        <v>4-KVNC-125</v>
      </c>
      <c r="R498" s="36" t="s">
        <v>55</v>
      </c>
      <c r="S498" s="36">
        <v>125</v>
      </c>
      <c r="T498" s="36" t="str">
        <f t="shared" si="115"/>
        <v>KVNC-125</v>
      </c>
      <c r="U498" s="36">
        <v>80</v>
      </c>
      <c r="V498" s="36" t="str">
        <f t="shared" si="109"/>
        <v>80,</v>
      </c>
      <c r="W498" s="36"/>
      <c r="X498" s="36"/>
      <c r="Y498" s="36"/>
      <c r="Z498" s="36" t="str">
        <f t="shared" si="113"/>
        <v>-</v>
      </c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36"/>
      <c r="AS498" s="36"/>
      <c r="AT498" s="36"/>
      <c r="AU498" s="36"/>
      <c r="AV498" s="36"/>
      <c r="AW498" s="36"/>
      <c r="AX498" s="36"/>
      <c r="AY498" s="36"/>
      <c r="AZ498" s="36"/>
      <c r="BA498" s="36"/>
      <c r="BB498" s="36"/>
      <c r="BC498" s="36"/>
      <c r="BD498" s="36"/>
      <c r="BE498" s="36"/>
      <c r="BF498" s="36"/>
      <c r="BG498" s="36"/>
      <c r="BH498" s="36"/>
      <c r="BI498" s="36"/>
      <c r="BJ498" s="36"/>
      <c r="BL498" s="36"/>
      <c r="BM498" s="36"/>
      <c r="BN498" s="36"/>
      <c r="BO498" s="36"/>
    </row>
    <row r="499" spans="2:67">
      <c r="B499" s="36"/>
      <c r="D499" s="36"/>
      <c r="E499" s="36"/>
      <c r="G499" s="36"/>
      <c r="H499" s="36"/>
      <c r="I499" s="36"/>
      <c r="J499" s="36"/>
      <c r="K499" s="36"/>
      <c r="L499" s="36"/>
      <c r="M499" s="36"/>
      <c r="N499" s="36" t="e">
        <f>SUMIF(#REF!,K499,#REF!)</f>
        <v>#REF!</v>
      </c>
      <c r="O499" s="36">
        <f t="shared" si="110"/>
        <v>0</v>
      </c>
      <c r="P499" s="36">
        <f>COUNTIF($T$1:T499,T499)</f>
        <v>5</v>
      </c>
      <c r="Q499" s="36" t="str">
        <f t="shared" si="111"/>
        <v>5-KVNC-125</v>
      </c>
      <c r="R499" s="36" t="s">
        <v>55</v>
      </c>
      <c r="S499" s="36">
        <v>125</v>
      </c>
      <c r="T499" s="36" t="str">
        <f t="shared" si="115"/>
        <v>KVNC-125</v>
      </c>
      <c r="U499" s="36">
        <v>100</v>
      </c>
      <c r="V499" s="36" t="str">
        <f t="shared" si="109"/>
        <v>100,</v>
      </c>
      <c r="W499" s="36"/>
      <c r="X499" s="36"/>
      <c r="Y499" s="36"/>
      <c r="Z499" s="36" t="str">
        <f t="shared" si="113"/>
        <v>-</v>
      </c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36"/>
      <c r="AS499" s="36"/>
      <c r="AT499" s="36"/>
      <c r="AU499" s="36"/>
      <c r="AV499" s="36"/>
      <c r="AW499" s="36"/>
      <c r="AX499" s="36"/>
      <c r="AY499" s="36"/>
      <c r="AZ499" s="36"/>
      <c r="BA499" s="36"/>
      <c r="BB499" s="36"/>
      <c r="BC499" s="36"/>
      <c r="BD499" s="36"/>
      <c r="BE499" s="36"/>
      <c r="BF499" s="36"/>
      <c r="BG499" s="36"/>
      <c r="BH499" s="36"/>
      <c r="BI499" s="36"/>
      <c r="BJ499" s="36"/>
      <c r="BL499" s="36"/>
      <c r="BM499" s="36"/>
      <c r="BN499" s="36"/>
      <c r="BO499" s="36"/>
    </row>
    <row r="500" spans="2:67">
      <c r="B500" s="36"/>
      <c r="D500" s="36"/>
      <c r="E500" s="36"/>
      <c r="G500" s="36"/>
      <c r="H500" s="36"/>
      <c r="I500" s="36"/>
      <c r="J500" s="36"/>
      <c r="K500" s="36"/>
      <c r="L500" s="36"/>
      <c r="M500" s="36"/>
      <c r="N500" s="36" t="e">
        <f>SUMIF(#REF!,K500,#REF!)</f>
        <v>#REF!</v>
      </c>
      <c r="O500" s="36">
        <f t="shared" si="110"/>
        <v>0</v>
      </c>
      <c r="P500" s="36">
        <f>COUNTIF($T$1:T500,T500)</f>
        <v>6</v>
      </c>
      <c r="Q500" s="36" t="str">
        <f t="shared" si="111"/>
        <v>6-KVNC-125</v>
      </c>
      <c r="R500" s="36" t="s">
        <v>55</v>
      </c>
      <c r="S500" s="36">
        <v>125</v>
      </c>
      <c r="T500" s="36" t="str">
        <f t="shared" si="115"/>
        <v>KVNC-125</v>
      </c>
      <c r="U500" s="36">
        <v>120</v>
      </c>
      <c r="V500" s="36" t="str">
        <f t="shared" si="109"/>
        <v>120,</v>
      </c>
      <c r="W500" s="36"/>
      <c r="X500" s="36"/>
      <c r="Y500" s="36"/>
      <c r="Z500" s="36" t="str">
        <f t="shared" si="113"/>
        <v>-</v>
      </c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36"/>
      <c r="AS500" s="36"/>
      <c r="AT500" s="36"/>
      <c r="AU500" s="36"/>
      <c r="AV500" s="36"/>
      <c r="AW500" s="36"/>
      <c r="AX500" s="36"/>
      <c r="AY500" s="36"/>
      <c r="AZ500" s="36"/>
      <c r="BA500" s="36"/>
      <c r="BB500" s="36"/>
      <c r="BC500" s="36"/>
      <c r="BD500" s="36"/>
      <c r="BE500" s="36"/>
      <c r="BF500" s="36"/>
      <c r="BG500" s="36"/>
      <c r="BH500" s="36"/>
      <c r="BI500" s="36"/>
      <c r="BJ500" s="36"/>
      <c r="BL500" s="36"/>
      <c r="BM500" s="36"/>
      <c r="BN500" s="36"/>
      <c r="BO500" s="36"/>
    </row>
    <row r="501" spans="2:67">
      <c r="B501" s="36"/>
      <c r="D501" s="36"/>
      <c r="E501" s="36"/>
      <c r="G501" s="36"/>
      <c r="H501" s="36"/>
      <c r="I501" s="36"/>
      <c r="J501" s="36"/>
      <c r="K501" s="36"/>
      <c r="L501" s="36"/>
      <c r="M501" s="36"/>
      <c r="N501" s="36" t="e">
        <f>SUMIF(#REF!,K501,#REF!)</f>
        <v>#REF!</v>
      </c>
      <c r="O501" s="36">
        <f t="shared" si="110"/>
        <v>0</v>
      </c>
      <c r="P501" s="36">
        <f>COUNTIF($T$1:T501,T501)</f>
        <v>7</v>
      </c>
      <c r="Q501" s="36" t="str">
        <f t="shared" si="111"/>
        <v>7-KVNC-125</v>
      </c>
      <c r="R501" s="36" t="s">
        <v>55</v>
      </c>
      <c r="S501" s="36">
        <v>125</v>
      </c>
      <c r="T501" s="36" t="str">
        <f t="shared" si="115"/>
        <v>KVNC-125</v>
      </c>
      <c r="U501" s="36">
        <v>160</v>
      </c>
      <c r="V501" s="36" t="str">
        <f t="shared" si="109"/>
        <v>160,</v>
      </c>
      <c r="W501" s="36"/>
      <c r="X501" s="36"/>
      <c r="Y501" s="36"/>
      <c r="Z501" s="36" t="str">
        <f t="shared" si="113"/>
        <v>-</v>
      </c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36"/>
      <c r="AS501" s="36"/>
      <c r="AT501" s="36"/>
      <c r="AU501" s="36"/>
      <c r="AV501" s="36"/>
      <c r="AW501" s="36"/>
      <c r="AX501" s="36"/>
      <c r="AY501" s="36"/>
      <c r="AZ501" s="36"/>
      <c r="BA501" s="36"/>
      <c r="BB501" s="36"/>
      <c r="BC501" s="36"/>
      <c r="BD501" s="36"/>
      <c r="BE501" s="36"/>
      <c r="BF501" s="36"/>
      <c r="BG501" s="36"/>
      <c r="BH501" s="36"/>
      <c r="BI501" s="36"/>
      <c r="BJ501" s="36"/>
      <c r="BL501" s="36"/>
      <c r="BM501" s="36"/>
      <c r="BN501" s="36"/>
      <c r="BO501" s="36"/>
    </row>
    <row r="502" spans="2:67">
      <c r="B502" s="36"/>
      <c r="D502" s="36"/>
      <c r="E502" s="36"/>
      <c r="G502" s="36"/>
      <c r="H502" s="36"/>
      <c r="I502" s="36"/>
      <c r="J502" s="36"/>
      <c r="K502" s="36"/>
      <c r="L502" s="36"/>
      <c r="M502" s="36"/>
      <c r="N502" s="36" t="e">
        <f>SUMIF(#REF!,K502,#REF!)</f>
        <v>#REF!</v>
      </c>
      <c r="O502" s="36">
        <f t="shared" si="110"/>
        <v>0</v>
      </c>
      <c r="P502" s="36">
        <f>COUNTIF($T$1:T502,T502)</f>
        <v>8</v>
      </c>
      <c r="Q502" s="36" t="str">
        <f t="shared" si="111"/>
        <v>8-KVNC-125</v>
      </c>
      <c r="R502" s="36" t="s">
        <v>55</v>
      </c>
      <c r="S502" s="36">
        <v>125</v>
      </c>
      <c r="T502" s="36" t="str">
        <f t="shared" si="115"/>
        <v>KVNC-125</v>
      </c>
      <c r="U502" s="36">
        <v>200</v>
      </c>
      <c r="V502" s="36" t="str">
        <f t="shared" si="109"/>
        <v>200,</v>
      </c>
      <c r="W502" s="36"/>
      <c r="X502" s="36"/>
      <c r="Y502" s="36"/>
      <c r="Z502" s="36" t="str">
        <f t="shared" si="113"/>
        <v>-</v>
      </c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36"/>
      <c r="AS502" s="36"/>
      <c r="AT502" s="36"/>
      <c r="AU502" s="36"/>
      <c r="AV502" s="36"/>
      <c r="AW502" s="36"/>
      <c r="AX502" s="36"/>
      <c r="AY502" s="36"/>
      <c r="AZ502" s="36"/>
      <c r="BA502" s="36"/>
      <c r="BB502" s="36"/>
      <c r="BC502" s="36"/>
      <c r="BD502" s="36"/>
      <c r="BE502" s="36"/>
      <c r="BF502" s="36"/>
      <c r="BG502" s="36"/>
      <c r="BH502" s="36"/>
      <c r="BI502" s="36"/>
      <c r="BJ502" s="36"/>
      <c r="BL502" s="36"/>
      <c r="BM502" s="36"/>
      <c r="BN502" s="36"/>
      <c r="BO502" s="36"/>
    </row>
    <row r="503" spans="2:67">
      <c r="B503" s="36"/>
      <c r="D503" s="36"/>
      <c r="E503" s="36"/>
      <c r="G503" s="36"/>
      <c r="H503" s="36"/>
      <c r="I503" s="36"/>
      <c r="J503" s="36"/>
      <c r="K503" s="36"/>
      <c r="L503" s="36"/>
      <c r="M503" s="36"/>
      <c r="N503" s="36" t="e">
        <f>SUMIF(#REF!,K503,#REF!)</f>
        <v>#REF!</v>
      </c>
      <c r="O503" s="36">
        <f t="shared" si="110"/>
        <v>0</v>
      </c>
      <c r="P503" s="36">
        <f>COUNTIF($T$1:T503,T503)</f>
        <v>9</v>
      </c>
      <c r="Q503" s="36" t="str">
        <f t="shared" si="111"/>
        <v>9-KVNC-125</v>
      </c>
      <c r="R503" s="36" t="s">
        <v>55</v>
      </c>
      <c r="S503" s="36">
        <v>125</v>
      </c>
      <c r="T503" s="36" t="str">
        <f t="shared" si="115"/>
        <v>KVNC-125</v>
      </c>
      <c r="U503" s="36">
        <v>250</v>
      </c>
      <c r="V503" s="36" t="str">
        <f t="shared" si="109"/>
        <v>250,</v>
      </c>
      <c r="W503" s="36"/>
      <c r="X503" s="36"/>
      <c r="Y503" s="36"/>
      <c r="Z503" s="36" t="str">
        <f t="shared" si="113"/>
        <v>-</v>
      </c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  <c r="AU503" s="36"/>
      <c r="AV503" s="36"/>
      <c r="AW503" s="36"/>
      <c r="AX503" s="36"/>
      <c r="AY503" s="36"/>
      <c r="AZ503" s="36"/>
      <c r="BA503" s="36"/>
      <c r="BB503" s="36"/>
      <c r="BC503" s="36"/>
      <c r="BD503" s="36"/>
      <c r="BE503" s="36"/>
      <c r="BF503" s="36"/>
      <c r="BG503" s="36"/>
      <c r="BH503" s="36"/>
      <c r="BI503" s="36"/>
      <c r="BJ503" s="36"/>
      <c r="BL503" s="36"/>
      <c r="BM503" s="36"/>
      <c r="BN503" s="36"/>
      <c r="BO503" s="36"/>
    </row>
    <row r="504" spans="2:67">
      <c r="B504" s="36"/>
      <c r="D504" s="36"/>
      <c r="E504" s="36"/>
      <c r="G504" s="36"/>
      <c r="H504" s="36"/>
      <c r="I504" s="36"/>
      <c r="J504" s="36"/>
      <c r="K504" s="36"/>
      <c r="L504" s="36"/>
      <c r="M504" s="36"/>
      <c r="N504" s="36" t="e">
        <f>SUMIF(#REF!,K504,#REF!)</f>
        <v>#REF!</v>
      </c>
      <c r="O504" s="36">
        <f t="shared" si="110"/>
        <v>0</v>
      </c>
      <c r="P504" s="36">
        <f>COUNTIF($T$1:T504,T504)</f>
        <v>10</v>
      </c>
      <c r="Q504" s="36" t="str">
        <f t="shared" si="111"/>
        <v>10-KVNC-125</v>
      </c>
      <c r="R504" s="36" t="s">
        <v>55</v>
      </c>
      <c r="S504" s="36">
        <v>125</v>
      </c>
      <c r="T504" s="36" t="str">
        <f t="shared" si="115"/>
        <v>KVNC-125</v>
      </c>
      <c r="U504" s="36">
        <v>300</v>
      </c>
      <c r="V504" s="36" t="str">
        <f t="shared" si="109"/>
        <v>300,</v>
      </c>
      <c r="W504" s="36"/>
      <c r="X504" s="36"/>
      <c r="Y504" s="36"/>
      <c r="Z504" s="36" t="str">
        <f t="shared" si="113"/>
        <v>-</v>
      </c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36"/>
      <c r="AS504" s="36"/>
      <c r="AT504" s="36"/>
      <c r="AU504" s="36"/>
      <c r="AV504" s="36"/>
      <c r="AW504" s="36"/>
      <c r="AX504" s="36"/>
      <c r="AY504" s="36"/>
      <c r="AZ504" s="36"/>
      <c r="BA504" s="36"/>
      <c r="BB504" s="36"/>
      <c r="BC504" s="36"/>
      <c r="BD504" s="36"/>
      <c r="BE504" s="36"/>
      <c r="BF504" s="36"/>
      <c r="BG504" s="36"/>
      <c r="BH504" s="36"/>
      <c r="BI504" s="36"/>
      <c r="BJ504" s="36"/>
      <c r="BL504" s="36"/>
      <c r="BM504" s="36"/>
      <c r="BN504" s="36"/>
      <c r="BO504" s="36"/>
    </row>
    <row r="505" spans="2:67">
      <c r="B505" s="36"/>
      <c r="D505" s="36"/>
      <c r="E505" s="36"/>
      <c r="G505" s="36"/>
      <c r="H505" s="36"/>
      <c r="I505" s="36"/>
      <c r="J505" s="36"/>
      <c r="K505" s="36"/>
      <c r="L505" s="36"/>
      <c r="M505" s="36"/>
      <c r="N505" s="36" t="e">
        <f>SUMIF(#REF!,K505,#REF!)</f>
        <v>#REF!</v>
      </c>
      <c r="O505" s="36">
        <f t="shared" si="110"/>
        <v>0</v>
      </c>
      <c r="P505" s="36">
        <f>COUNTIF($T$1:T505,T505)</f>
        <v>11</v>
      </c>
      <c r="Q505" s="36" t="str">
        <f t="shared" si="111"/>
        <v>11-KVNC-125</v>
      </c>
      <c r="R505" s="36" t="s">
        <v>55</v>
      </c>
      <c r="S505" s="36">
        <v>125</v>
      </c>
      <c r="T505" s="36" t="str">
        <f t="shared" si="115"/>
        <v>KVNC-125</v>
      </c>
      <c r="U505" s="36">
        <v>320</v>
      </c>
      <c r="V505" s="36" t="str">
        <f t="shared" si="109"/>
        <v>320,</v>
      </c>
      <c r="W505" s="36"/>
      <c r="X505" s="36"/>
      <c r="Y505" s="36"/>
      <c r="Z505" s="36" t="str">
        <f t="shared" si="113"/>
        <v>-</v>
      </c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36"/>
      <c r="AS505" s="36"/>
      <c r="AT505" s="36"/>
      <c r="AU505" s="36"/>
      <c r="AV505" s="36"/>
      <c r="AW505" s="36"/>
      <c r="AX505" s="36"/>
      <c r="AY505" s="36"/>
      <c r="AZ505" s="36"/>
      <c r="BA505" s="36"/>
      <c r="BB505" s="36"/>
      <c r="BC505" s="36"/>
      <c r="BD505" s="36"/>
      <c r="BE505" s="36"/>
      <c r="BF505" s="36"/>
      <c r="BG505" s="36"/>
      <c r="BH505" s="36"/>
      <c r="BI505" s="36"/>
      <c r="BJ505" s="36"/>
      <c r="BL505" s="36"/>
      <c r="BM505" s="36"/>
      <c r="BN505" s="36"/>
      <c r="BO505" s="36"/>
    </row>
    <row r="506" spans="2:67">
      <c r="B506" s="36"/>
      <c r="D506" s="36"/>
      <c r="E506" s="36"/>
      <c r="G506" s="36"/>
      <c r="H506" s="36"/>
      <c r="I506" s="36"/>
      <c r="J506" s="36"/>
      <c r="K506" s="36"/>
      <c r="L506" s="36"/>
      <c r="M506" s="36"/>
      <c r="N506" s="36" t="e">
        <f>SUMIF(#REF!,K506,#REF!)</f>
        <v>#REF!</v>
      </c>
      <c r="O506" s="36">
        <f t="shared" si="110"/>
        <v>0</v>
      </c>
      <c r="P506" s="36">
        <f>COUNTIF($T$1:T506,T506)</f>
        <v>12</v>
      </c>
      <c r="Q506" s="36" t="str">
        <f t="shared" si="111"/>
        <v>12-KVNC-125</v>
      </c>
      <c r="R506" s="36" t="s">
        <v>55</v>
      </c>
      <c r="S506" s="36">
        <v>125</v>
      </c>
      <c r="T506" s="36" t="str">
        <f t="shared" si="115"/>
        <v>KVNC-125</v>
      </c>
      <c r="U506" s="36">
        <v>400</v>
      </c>
      <c r="V506" s="36" t="str">
        <f t="shared" si="109"/>
        <v>400,</v>
      </c>
      <c r="W506" s="36"/>
      <c r="X506" s="36"/>
      <c r="Y506" s="36"/>
      <c r="Z506" s="36" t="str">
        <f t="shared" si="113"/>
        <v>-</v>
      </c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  <c r="AU506" s="36"/>
      <c r="AV506" s="36"/>
      <c r="AW506" s="36"/>
      <c r="AX506" s="36"/>
      <c r="AY506" s="36"/>
      <c r="AZ506" s="36"/>
      <c r="BA506" s="36"/>
      <c r="BB506" s="36"/>
      <c r="BC506" s="36"/>
      <c r="BD506" s="36"/>
      <c r="BE506" s="36"/>
      <c r="BF506" s="36"/>
      <c r="BG506" s="36"/>
      <c r="BH506" s="36"/>
      <c r="BI506" s="36"/>
      <c r="BJ506" s="36"/>
      <c r="BL506" s="36"/>
      <c r="BM506" s="36"/>
      <c r="BN506" s="36"/>
      <c r="BO506" s="36"/>
    </row>
    <row r="507" spans="2:67">
      <c r="B507" s="36"/>
      <c r="D507" s="36"/>
      <c r="E507" s="36"/>
      <c r="G507" s="36"/>
      <c r="H507" s="36"/>
      <c r="I507" s="36"/>
      <c r="J507" s="36"/>
      <c r="K507" s="36"/>
      <c r="L507" s="36"/>
      <c r="M507" s="36"/>
      <c r="N507" s="36" t="e">
        <f>SUMIF(#REF!,K507,#REF!)</f>
        <v>#REF!</v>
      </c>
      <c r="O507" s="36">
        <f t="shared" si="110"/>
        <v>0</v>
      </c>
      <c r="P507" s="36">
        <f>COUNTIF($T$1:T507,T507)</f>
        <v>13</v>
      </c>
      <c r="Q507" s="36" t="str">
        <f t="shared" si="111"/>
        <v>13-KVNC-125</v>
      </c>
      <c r="R507" s="36" t="s">
        <v>55</v>
      </c>
      <c r="S507" s="36">
        <v>125</v>
      </c>
      <c r="T507" s="36" t="str">
        <f t="shared" si="115"/>
        <v>KVNC-125</v>
      </c>
      <c r="U507" s="36">
        <v>500</v>
      </c>
      <c r="V507" s="36" t="str">
        <f t="shared" si="109"/>
        <v>500,</v>
      </c>
      <c r="W507" s="36"/>
      <c r="X507" s="36"/>
      <c r="Y507" s="36"/>
      <c r="Z507" s="36" t="str">
        <f t="shared" si="113"/>
        <v>-</v>
      </c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36"/>
      <c r="AS507" s="36"/>
      <c r="AT507" s="36"/>
      <c r="AU507" s="36"/>
      <c r="AV507" s="36"/>
      <c r="AW507" s="36"/>
      <c r="AX507" s="36"/>
      <c r="AY507" s="36"/>
      <c r="AZ507" s="36"/>
      <c r="BA507" s="36"/>
      <c r="BB507" s="36"/>
      <c r="BC507" s="36"/>
      <c r="BD507" s="36"/>
      <c r="BE507" s="36"/>
      <c r="BF507" s="36"/>
      <c r="BG507" s="36"/>
      <c r="BH507" s="36"/>
      <c r="BI507" s="36"/>
      <c r="BJ507" s="36"/>
      <c r="BL507" s="36"/>
      <c r="BM507" s="36"/>
      <c r="BN507" s="36"/>
      <c r="BO507" s="36"/>
    </row>
    <row r="508" spans="2:67">
      <c r="B508" s="36"/>
      <c r="D508" s="36"/>
      <c r="E508" s="36"/>
      <c r="G508" s="36"/>
      <c r="H508" s="36"/>
      <c r="I508" s="36"/>
      <c r="J508" s="36"/>
      <c r="K508" s="36"/>
      <c r="L508" s="36"/>
      <c r="M508" s="36"/>
      <c r="N508" s="36" t="e">
        <f>SUMIF(#REF!,K508,#REF!)</f>
        <v>#REF!</v>
      </c>
      <c r="O508" s="36">
        <f t="shared" si="110"/>
        <v>0</v>
      </c>
      <c r="P508" s="36">
        <f>COUNTIF($T$1:T508,T508)</f>
        <v>14</v>
      </c>
      <c r="Q508" s="36" t="str">
        <f t="shared" si="111"/>
        <v>14-KVNC-125</v>
      </c>
      <c r="R508" s="36" t="s">
        <v>55</v>
      </c>
      <c r="S508" s="36">
        <v>125</v>
      </c>
      <c r="T508" s="36" t="str">
        <f t="shared" si="115"/>
        <v>KVNC-125</v>
      </c>
      <c r="U508" s="36">
        <v>600</v>
      </c>
      <c r="V508" s="36" t="str">
        <f t="shared" si="109"/>
        <v>600,</v>
      </c>
      <c r="W508" s="36"/>
      <c r="X508" s="36"/>
      <c r="Y508" s="36"/>
      <c r="Z508" s="36" t="str">
        <f t="shared" si="113"/>
        <v>-</v>
      </c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36"/>
      <c r="AS508" s="36"/>
      <c r="AT508" s="36"/>
      <c r="AU508" s="36"/>
      <c r="AV508" s="36"/>
      <c r="AW508" s="36"/>
      <c r="AX508" s="36"/>
      <c r="AY508" s="36"/>
      <c r="AZ508" s="36"/>
      <c r="BA508" s="36"/>
      <c r="BB508" s="36"/>
      <c r="BC508" s="36"/>
      <c r="BD508" s="36"/>
      <c r="BE508" s="36"/>
      <c r="BF508" s="36"/>
      <c r="BG508" s="36"/>
      <c r="BH508" s="36"/>
      <c r="BI508" s="36"/>
      <c r="BJ508" s="36"/>
      <c r="BL508" s="36"/>
      <c r="BM508" s="36"/>
      <c r="BN508" s="36"/>
      <c r="BO508" s="36"/>
    </row>
    <row r="509" spans="2:67">
      <c r="B509" s="36"/>
      <c r="D509" s="36"/>
      <c r="E509" s="36"/>
      <c r="G509" s="36"/>
      <c r="H509" s="36"/>
      <c r="I509" s="36"/>
      <c r="J509" s="36"/>
      <c r="K509" s="36"/>
      <c r="L509" s="36"/>
      <c r="M509" s="36"/>
      <c r="N509" s="36" t="e">
        <f>SUMIF(#REF!,K509,#REF!)</f>
        <v>#REF!</v>
      </c>
      <c r="O509" s="36">
        <f t="shared" si="110"/>
        <v>0</v>
      </c>
      <c r="P509" s="36">
        <f>COUNTIF($T$1:T509,T509)</f>
        <v>15</v>
      </c>
      <c r="Q509" s="36" t="str">
        <f t="shared" si="111"/>
        <v>15-KVNC-125</v>
      </c>
      <c r="R509" s="36" t="s">
        <v>55</v>
      </c>
      <c r="S509" s="36">
        <v>125</v>
      </c>
      <c r="T509" s="36" t="str">
        <f t="shared" si="115"/>
        <v>KVNC-125</v>
      </c>
      <c r="U509" s="36">
        <v>700</v>
      </c>
      <c r="V509" s="36" t="str">
        <f t="shared" si="109"/>
        <v>700,</v>
      </c>
      <c r="W509" s="36"/>
      <c r="X509" s="36"/>
      <c r="Y509" s="36"/>
      <c r="Z509" s="36" t="str">
        <f t="shared" si="113"/>
        <v>-</v>
      </c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36"/>
      <c r="AS509" s="36"/>
      <c r="AT509" s="36"/>
      <c r="AU509" s="36"/>
      <c r="AV509" s="36"/>
      <c r="AW509" s="36"/>
      <c r="AX509" s="36"/>
      <c r="AY509" s="36"/>
      <c r="AZ509" s="36"/>
      <c r="BA509" s="36"/>
      <c r="BB509" s="36"/>
      <c r="BC509" s="36"/>
      <c r="BD509" s="36"/>
      <c r="BE509" s="36"/>
      <c r="BF509" s="36"/>
      <c r="BG509" s="36"/>
      <c r="BH509" s="36"/>
      <c r="BI509" s="36"/>
      <c r="BJ509" s="36"/>
      <c r="BL509" s="36"/>
      <c r="BM509" s="36"/>
      <c r="BN509" s="36"/>
      <c r="BO509" s="36"/>
    </row>
    <row r="510" spans="2:67">
      <c r="B510" s="36"/>
      <c r="D510" s="36"/>
      <c r="E510" s="36"/>
      <c r="G510" s="36"/>
      <c r="H510" s="36"/>
      <c r="I510" s="36"/>
      <c r="J510" s="36"/>
      <c r="K510" s="36"/>
      <c r="L510" s="36"/>
      <c r="M510" s="36"/>
      <c r="N510" s="36" t="e">
        <f>SUMIF(#REF!,K510,#REF!)</f>
        <v>#REF!</v>
      </c>
      <c r="O510" s="36">
        <f t="shared" si="110"/>
        <v>0</v>
      </c>
      <c r="P510" s="36">
        <f>COUNTIF($T$1:T510,T510)</f>
        <v>16</v>
      </c>
      <c r="Q510" s="36" t="str">
        <f t="shared" si="111"/>
        <v>16-KVNC-125</v>
      </c>
      <c r="R510" s="36" t="s">
        <v>55</v>
      </c>
      <c r="S510" s="36">
        <v>125</v>
      </c>
      <c r="T510" s="36" t="str">
        <f t="shared" si="115"/>
        <v>KVNC-125</v>
      </c>
      <c r="U510" s="36">
        <v>800</v>
      </c>
      <c r="V510" s="36" t="str">
        <f t="shared" si="109"/>
        <v>800,</v>
      </c>
      <c r="W510" s="36"/>
      <c r="X510" s="36"/>
      <c r="Y510" s="36"/>
      <c r="Z510" s="36" t="str">
        <f t="shared" si="113"/>
        <v>-</v>
      </c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36"/>
      <c r="AS510" s="36"/>
      <c r="AT510" s="36"/>
      <c r="AU510" s="36"/>
      <c r="AV510" s="36"/>
      <c r="AW510" s="36"/>
      <c r="AX510" s="36"/>
      <c r="AY510" s="36"/>
      <c r="AZ510" s="36"/>
      <c r="BA510" s="36"/>
      <c r="BB510" s="36"/>
      <c r="BC510" s="36"/>
      <c r="BD510" s="36"/>
      <c r="BE510" s="36"/>
      <c r="BF510" s="36"/>
      <c r="BG510" s="36"/>
      <c r="BH510" s="36"/>
      <c r="BI510" s="36"/>
      <c r="BJ510" s="36"/>
      <c r="BL510" s="36"/>
      <c r="BM510" s="36"/>
      <c r="BN510" s="36"/>
      <c r="BO510" s="36"/>
    </row>
    <row r="511" spans="2:67">
      <c r="B511" s="36"/>
      <c r="D511" s="36"/>
      <c r="E511" s="36"/>
      <c r="G511" s="36"/>
      <c r="H511" s="36"/>
      <c r="I511" s="36"/>
      <c r="J511" s="36"/>
      <c r="K511" s="36"/>
      <c r="L511" s="36"/>
      <c r="M511" s="36"/>
      <c r="N511" s="36" t="e">
        <f>SUMIF(#REF!,K511,#REF!)</f>
        <v>#REF!</v>
      </c>
      <c r="O511" s="36">
        <f t="shared" si="110"/>
        <v>0</v>
      </c>
      <c r="P511" s="36">
        <f>COUNTIF($T$1:T511,T511)</f>
        <v>17</v>
      </c>
      <c r="Q511" s="36" t="str">
        <f t="shared" si="111"/>
        <v>17-KVNC-125</v>
      </c>
      <c r="R511" s="36" t="s">
        <v>55</v>
      </c>
      <c r="S511" s="36">
        <v>125</v>
      </c>
      <c r="T511" s="36" t="str">
        <f t="shared" si="115"/>
        <v>KVNC-125</v>
      </c>
      <c r="U511" s="36">
        <v>1000</v>
      </c>
      <c r="V511" s="36" t="str">
        <f t="shared" si="109"/>
        <v>1000,</v>
      </c>
      <c r="W511" s="36"/>
      <c r="X511" s="36"/>
      <c r="Y511" s="36"/>
      <c r="Z511" s="36" t="str">
        <f t="shared" si="113"/>
        <v>-</v>
      </c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36"/>
      <c r="AS511" s="36"/>
      <c r="AT511" s="36"/>
      <c r="AU511" s="36"/>
      <c r="AV511" s="36"/>
      <c r="AW511" s="36"/>
      <c r="AX511" s="36"/>
      <c r="AY511" s="36"/>
      <c r="AZ511" s="36"/>
      <c r="BA511" s="36"/>
      <c r="BB511" s="36"/>
      <c r="BC511" s="36"/>
      <c r="BD511" s="36"/>
      <c r="BE511" s="36"/>
      <c r="BF511" s="36"/>
      <c r="BG511" s="36"/>
      <c r="BH511" s="36"/>
      <c r="BI511" s="36"/>
      <c r="BJ511" s="36"/>
      <c r="BL511" s="36"/>
      <c r="BM511" s="36"/>
      <c r="BN511" s="36"/>
      <c r="BO511" s="36"/>
    </row>
    <row r="512" spans="2:67">
      <c r="B512" s="36"/>
      <c r="D512" s="36"/>
      <c r="E512" s="36"/>
      <c r="G512" s="36"/>
      <c r="H512" s="36"/>
      <c r="I512" s="36"/>
      <c r="J512" s="36"/>
      <c r="K512" s="36"/>
      <c r="L512" s="36"/>
      <c r="M512" s="36"/>
      <c r="N512" s="36" t="e">
        <f>SUMIF(#REF!,K512,#REF!)</f>
        <v>#REF!</v>
      </c>
      <c r="O512" s="36">
        <f t="shared" si="110"/>
        <v>0</v>
      </c>
      <c r="P512" s="36">
        <f>COUNTIF($T$1:T512,T512)</f>
        <v>18</v>
      </c>
      <c r="Q512" s="36" t="str">
        <f t="shared" si="111"/>
        <v>18-KVNC-125</v>
      </c>
      <c r="R512" s="36" t="s">
        <v>55</v>
      </c>
      <c r="S512" s="36">
        <v>125</v>
      </c>
      <c r="T512" s="36" t="str">
        <f t="shared" si="115"/>
        <v>KVNC-125</v>
      </c>
      <c r="U512" s="36">
        <v>1250</v>
      </c>
      <c r="V512" s="36" t="str">
        <f t="shared" si="109"/>
        <v>1250</v>
      </c>
      <c r="W512" s="36"/>
      <c r="X512" s="36"/>
      <c r="Y512" s="36"/>
      <c r="Z512" s="36" t="str">
        <f t="shared" si="113"/>
        <v>-</v>
      </c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36"/>
      <c r="AS512" s="36"/>
      <c r="AT512" s="36"/>
      <c r="AU512" s="36"/>
      <c r="AV512" s="36"/>
      <c r="AW512" s="36"/>
      <c r="AX512" s="36"/>
      <c r="AY512" s="36"/>
      <c r="AZ512" s="36"/>
      <c r="BA512" s="36"/>
      <c r="BB512" s="36"/>
      <c r="BC512" s="36"/>
      <c r="BD512" s="36"/>
      <c r="BE512" s="36"/>
      <c r="BF512" s="36"/>
      <c r="BG512" s="36"/>
      <c r="BH512" s="36"/>
      <c r="BI512" s="36"/>
      <c r="BJ512" s="36"/>
      <c r="BL512" s="36"/>
      <c r="BM512" s="36"/>
      <c r="BN512" s="36"/>
      <c r="BO512" s="36"/>
    </row>
    <row r="513" spans="2:67">
      <c r="B513" s="36"/>
      <c r="D513" s="36"/>
      <c r="E513" s="36"/>
      <c r="G513" s="36"/>
      <c r="H513" s="36"/>
      <c r="I513" s="36"/>
      <c r="J513" s="36"/>
      <c r="K513" s="36"/>
      <c r="L513" s="36"/>
      <c r="M513" s="36"/>
      <c r="N513" s="36" t="e">
        <f>SUMIF(#REF!,K513,#REF!)</f>
        <v>#REF!</v>
      </c>
      <c r="O513" s="36">
        <f t="shared" si="110"/>
        <v>0</v>
      </c>
      <c r="P513" s="36">
        <f>COUNTIF($T$1:T513,T513)</f>
        <v>1</v>
      </c>
      <c r="Q513" s="36" t="str">
        <f t="shared" si="111"/>
        <v>1-KVBC-32</v>
      </c>
      <c r="R513" s="36" t="s">
        <v>14</v>
      </c>
      <c r="S513" s="36">
        <v>32</v>
      </c>
      <c r="T513" s="36" t="str">
        <f>CONCATENATE(R513,IF(S513=0,"","-"),S513)</f>
        <v>KVBC-32</v>
      </c>
      <c r="U513" s="36">
        <v>25</v>
      </c>
      <c r="V513" s="36" t="str">
        <f t="shared" si="109"/>
        <v>25,</v>
      </c>
      <c r="W513" s="36"/>
      <c r="X513" s="36"/>
      <c r="Y513" s="36"/>
      <c r="Z513" s="36" t="str">
        <f t="shared" si="113"/>
        <v>-</v>
      </c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36"/>
      <c r="AS513" s="36"/>
      <c r="AT513" s="36"/>
      <c r="AU513" s="36"/>
      <c r="AV513" s="36"/>
      <c r="AW513" s="36"/>
      <c r="AX513" s="36"/>
      <c r="AY513" s="36"/>
      <c r="AZ513" s="36"/>
      <c r="BA513" s="36"/>
      <c r="BB513" s="36"/>
      <c r="BC513" s="36"/>
      <c r="BD513" s="36"/>
      <c r="BE513" s="36"/>
      <c r="BF513" s="36"/>
      <c r="BG513" s="36"/>
      <c r="BH513" s="36"/>
      <c r="BI513" s="36"/>
      <c r="BJ513" s="36"/>
      <c r="BL513" s="36"/>
      <c r="BM513" s="36"/>
      <c r="BN513" s="36"/>
      <c r="BO513" s="36"/>
    </row>
    <row r="514" spans="2:67">
      <c r="B514" s="36"/>
      <c r="D514" s="36"/>
      <c r="E514" s="36"/>
      <c r="G514" s="36"/>
      <c r="H514" s="36"/>
      <c r="I514" s="36"/>
      <c r="J514" s="36"/>
      <c r="K514" s="36"/>
      <c r="L514" s="36"/>
      <c r="M514" s="36"/>
      <c r="N514" s="36" t="e">
        <f>SUMIF(#REF!,K514,#REF!)</f>
        <v>#REF!</v>
      </c>
      <c r="O514" s="36">
        <f t="shared" si="110"/>
        <v>0</v>
      </c>
      <c r="P514" s="36">
        <f>COUNTIF($T$1:T514,T514)</f>
        <v>2</v>
      </c>
      <c r="Q514" s="36" t="str">
        <f t="shared" si="111"/>
        <v>2-KVBC-32</v>
      </c>
      <c r="R514" s="36" t="s">
        <v>14</v>
      </c>
      <c r="S514" s="36">
        <v>32</v>
      </c>
      <c r="T514" s="36" t="str">
        <f>CONCATENATE(R514,IF(S514=0,"","-"),S514)</f>
        <v>KVBC-32</v>
      </c>
      <c r="U514" s="36">
        <v>40</v>
      </c>
      <c r="V514" s="36" t="str">
        <f t="shared" ref="V514:V577" si="116">CONCATENATE(U514,IF(P514=COUNTIF(T:T,T514),"",","))</f>
        <v>40,</v>
      </c>
      <c r="W514" s="36"/>
      <c r="X514" s="36"/>
      <c r="Y514" s="36"/>
      <c r="Z514" s="36" t="str">
        <f t="shared" si="113"/>
        <v>-</v>
      </c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36"/>
      <c r="AS514" s="36"/>
      <c r="AT514" s="36"/>
      <c r="AU514" s="36"/>
      <c r="AV514" s="36"/>
      <c r="AW514" s="36"/>
      <c r="AX514" s="36"/>
      <c r="AY514" s="36"/>
      <c r="AZ514" s="36"/>
      <c r="BA514" s="36"/>
      <c r="BB514" s="36"/>
      <c r="BC514" s="36"/>
      <c r="BD514" s="36"/>
      <c r="BE514" s="36"/>
      <c r="BF514" s="36"/>
      <c r="BG514" s="36"/>
      <c r="BH514" s="36"/>
      <c r="BI514" s="36"/>
      <c r="BJ514" s="36"/>
      <c r="BL514" s="36"/>
      <c r="BM514" s="36"/>
      <c r="BN514" s="36"/>
      <c r="BO514" s="36"/>
    </row>
    <row r="515" spans="2:67">
      <c r="B515" s="36"/>
      <c r="D515" s="36"/>
      <c r="E515" s="36"/>
      <c r="G515" s="36"/>
      <c r="H515" s="36"/>
      <c r="I515" s="36"/>
      <c r="J515" s="36"/>
      <c r="K515" s="36"/>
      <c r="L515" s="36"/>
      <c r="M515" s="36"/>
      <c r="N515" s="36" t="e">
        <f>SUMIF(#REF!,K515,#REF!)</f>
        <v>#REF!</v>
      </c>
      <c r="O515" s="36">
        <f t="shared" ref="O515:O578" si="117">COUNTIF(Z:Z,K515)</f>
        <v>0</v>
      </c>
      <c r="P515" s="36">
        <f>COUNTIF($T$1:T515,T515)</f>
        <v>3</v>
      </c>
      <c r="Q515" s="36" t="str">
        <f t="shared" ref="Q515:Q578" si="118">CONCATENATE(P515,"-",T515)</f>
        <v>3-KVBC-32</v>
      </c>
      <c r="R515" s="36" t="s">
        <v>14</v>
      </c>
      <c r="S515" s="36">
        <v>32</v>
      </c>
      <c r="T515" s="36" t="str">
        <f t="shared" ref="T515:T530" si="119">CONCATENATE(R515,IF(S515=0,"","-"),S515)</f>
        <v>KVBC-32</v>
      </c>
      <c r="U515" s="36">
        <v>50</v>
      </c>
      <c r="V515" s="36" t="str">
        <f t="shared" si="116"/>
        <v>50,</v>
      </c>
      <c r="W515" s="36"/>
      <c r="X515" s="36"/>
      <c r="Y515" s="36"/>
      <c r="Z515" s="36" t="str">
        <f t="shared" si="113"/>
        <v>-</v>
      </c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36"/>
      <c r="AS515" s="36"/>
      <c r="AT515" s="36"/>
      <c r="AU515" s="36"/>
      <c r="AV515" s="36"/>
      <c r="AW515" s="36"/>
      <c r="AX515" s="36"/>
      <c r="AY515" s="36"/>
      <c r="AZ515" s="36"/>
      <c r="BA515" s="36"/>
      <c r="BB515" s="36"/>
      <c r="BC515" s="36"/>
      <c r="BD515" s="36"/>
      <c r="BE515" s="36"/>
      <c r="BF515" s="36"/>
      <c r="BG515" s="36"/>
      <c r="BH515" s="36"/>
      <c r="BI515" s="36"/>
      <c r="BJ515" s="36"/>
      <c r="BL515" s="36"/>
      <c r="BM515" s="36"/>
      <c r="BN515" s="36"/>
      <c r="BO515" s="36"/>
    </row>
    <row r="516" spans="2:67">
      <c r="B516" s="36"/>
      <c r="D516" s="36"/>
      <c r="E516" s="36"/>
      <c r="G516" s="36"/>
      <c r="H516" s="36"/>
      <c r="I516" s="36"/>
      <c r="J516" s="36"/>
      <c r="K516" s="36"/>
      <c r="L516" s="36"/>
      <c r="M516" s="36"/>
      <c r="N516" s="36" t="e">
        <f>SUMIF(#REF!,K516,#REF!)</f>
        <v>#REF!</v>
      </c>
      <c r="O516" s="36">
        <f t="shared" si="117"/>
        <v>0</v>
      </c>
      <c r="P516" s="36">
        <f>COUNTIF($T$1:T516,T516)</f>
        <v>4</v>
      </c>
      <c r="Q516" s="36" t="str">
        <f t="shared" si="118"/>
        <v>4-KVBC-32</v>
      </c>
      <c r="R516" s="36" t="s">
        <v>14</v>
      </c>
      <c r="S516" s="36">
        <v>32</v>
      </c>
      <c r="T516" s="36" t="str">
        <f t="shared" si="119"/>
        <v>KVBC-32</v>
      </c>
      <c r="U516" s="36">
        <v>80</v>
      </c>
      <c r="V516" s="36" t="str">
        <f t="shared" si="116"/>
        <v>80,</v>
      </c>
      <c r="W516" s="36"/>
      <c r="X516" s="36"/>
      <c r="Y516" s="36"/>
      <c r="Z516" s="36" t="str">
        <f t="shared" si="113"/>
        <v>-</v>
      </c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36"/>
      <c r="AS516" s="36"/>
      <c r="AT516" s="36"/>
      <c r="AU516" s="36"/>
      <c r="AV516" s="36"/>
      <c r="AW516" s="36"/>
      <c r="AX516" s="36"/>
      <c r="AY516" s="36"/>
      <c r="AZ516" s="36"/>
      <c r="BA516" s="36"/>
      <c r="BB516" s="36"/>
      <c r="BC516" s="36"/>
      <c r="BD516" s="36"/>
      <c r="BE516" s="36"/>
      <c r="BF516" s="36"/>
      <c r="BG516" s="36"/>
      <c r="BH516" s="36"/>
      <c r="BI516" s="36"/>
      <c r="BJ516" s="36"/>
      <c r="BL516" s="36"/>
      <c r="BM516" s="36"/>
      <c r="BN516" s="36"/>
      <c r="BO516" s="36"/>
    </row>
    <row r="517" spans="2:67">
      <c r="B517" s="36"/>
      <c r="D517" s="36"/>
      <c r="E517" s="36"/>
      <c r="G517" s="36"/>
      <c r="H517" s="36"/>
      <c r="I517" s="36"/>
      <c r="J517" s="36"/>
      <c r="K517" s="36"/>
      <c r="L517" s="36"/>
      <c r="M517" s="36"/>
      <c r="N517" s="36" t="e">
        <f>SUMIF(#REF!,K517,#REF!)</f>
        <v>#REF!</v>
      </c>
      <c r="O517" s="36">
        <f t="shared" si="117"/>
        <v>0</v>
      </c>
      <c r="P517" s="36">
        <f>COUNTIF($T$1:T517,T517)</f>
        <v>5</v>
      </c>
      <c r="Q517" s="36" t="str">
        <f t="shared" si="118"/>
        <v>5-KVBC-32</v>
      </c>
      <c r="R517" s="36" t="s">
        <v>14</v>
      </c>
      <c r="S517" s="36">
        <v>32</v>
      </c>
      <c r="T517" s="36" t="str">
        <f t="shared" si="119"/>
        <v>KVBC-32</v>
      </c>
      <c r="U517" s="36">
        <v>100</v>
      </c>
      <c r="V517" s="36" t="str">
        <f t="shared" si="116"/>
        <v>100,</v>
      </c>
      <c r="W517" s="36"/>
      <c r="X517" s="36"/>
      <c r="Y517" s="36"/>
      <c r="Z517" s="36" t="str">
        <f t="shared" si="113"/>
        <v>-</v>
      </c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36"/>
      <c r="AS517" s="36"/>
      <c r="AT517" s="36"/>
      <c r="AU517" s="36"/>
      <c r="AV517" s="36"/>
      <c r="AW517" s="36"/>
      <c r="AX517" s="36"/>
      <c r="AY517" s="36"/>
      <c r="AZ517" s="36"/>
      <c r="BA517" s="36"/>
      <c r="BB517" s="36"/>
      <c r="BC517" s="36"/>
      <c r="BD517" s="36"/>
      <c r="BE517" s="36"/>
      <c r="BF517" s="36"/>
      <c r="BG517" s="36"/>
      <c r="BH517" s="36"/>
      <c r="BI517" s="36"/>
      <c r="BJ517" s="36"/>
      <c r="BL517" s="36"/>
      <c r="BM517" s="36"/>
      <c r="BN517" s="36"/>
      <c r="BO517" s="36"/>
    </row>
    <row r="518" spans="2:67">
      <c r="B518" s="36"/>
      <c r="D518" s="36"/>
      <c r="E518" s="36"/>
      <c r="G518" s="36"/>
      <c r="H518" s="36"/>
      <c r="I518" s="36"/>
      <c r="J518" s="36"/>
      <c r="K518" s="36"/>
      <c r="L518" s="36"/>
      <c r="M518" s="36"/>
      <c r="N518" s="36" t="e">
        <f>SUMIF(#REF!,K518,#REF!)</f>
        <v>#REF!</v>
      </c>
      <c r="O518" s="36">
        <f t="shared" si="117"/>
        <v>0</v>
      </c>
      <c r="P518" s="36">
        <f>COUNTIF($T$1:T518,T518)</f>
        <v>6</v>
      </c>
      <c r="Q518" s="36" t="str">
        <f t="shared" si="118"/>
        <v>6-KVBC-32</v>
      </c>
      <c r="R518" s="36" t="s">
        <v>14</v>
      </c>
      <c r="S518" s="36">
        <v>32</v>
      </c>
      <c r="T518" s="36" t="str">
        <f t="shared" si="119"/>
        <v>KVBC-32</v>
      </c>
      <c r="U518" s="36">
        <v>120</v>
      </c>
      <c r="V518" s="36" t="str">
        <f t="shared" si="116"/>
        <v>120,</v>
      </c>
      <c r="W518" s="36"/>
      <c r="X518" s="36"/>
      <c r="Y518" s="36"/>
      <c r="Z518" s="36" t="str">
        <f t="shared" si="113"/>
        <v>-</v>
      </c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  <c r="AU518" s="36"/>
      <c r="AV518" s="36"/>
      <c r="AW518" s="36"/>
      <c r="AX518" s="36"/>
      <c r="AY518" s="36"/>
      <c r="AZ518" s="36"/>
      <c r="BA518" s="36"/>
      <c r="BB518" s="36"/>
      <c r="BC518" s="36"/>
      <c r="BD518" s="36"/>
      <c r="BE518" s="36"/>
      <c r="BF518" s="36"/>
      <c r="BG518" s="36"/>
      <c r="BH518" s="36"/>
      <c r="BI518" s="36"/>
      <c r="BJ518" s="36"/>
      <c r="BL518" s="36"/>
      <c r="BM518" s="36"/>
      <c r="BN518" s="36"/>
      <c r="BO518" s="36"/>
    </row>
    <row r="519" spans="2:67">
      <c r="B519" s="36"/>
      <c r="D519" s="36"/>
      <c r="E519" s="36"/>
      <c r="G519" s="36"/>
      <c r="H519" s="36"/>
      <c r="I519" s="36"/>
      <c r="J519" s="36"/>
      <c r="K519" s="36"/>
      <c r="L519" s="36"/>
      <c r="M519" s="36"/>
      <c r="N519" s="36" t="e">
        <f>SUMIF(#REF!,K519,#REF!)</f>
        <v>#REF!</v>
      </c>
      <c r="O519" s="36">
        <f t="shared" si="117"/>
        <v>0</v>
      </c>
      <c r="P519" s="36">
        <f>COUNTIF($T$1:T519,T519)</f>
        <v>7</v>
      </c>
      <c r="Q519" s="36" t="str">
        <f t="shared" si="118"/>
        <v>7-KVBC-32</v>
      </c>
      <c r="R519" s="36" t="s">
        <v>14</v>
      </c>
      <c r="S519" s="36">
        <v>32</v>
      </c>
      <c r="T519" s="36" t="str">
        <f t="shared" si="119"/>
        <v>KVBC-32</v>
      </c>
      <c r="U519" s="36">
        <v>160</v>
      </c>
      <c r="V519" s="36" t="str">
        <f t="shared" si="116"/>
        <v>160,</v>
      </c>
      <c r="W519" s="36"/>
      <c r="X519" s="36"/>
      <c r="Y519" s="36"/>
      <c r="Z519" s="36" t="str">
        <f t="shared" si="113"/>
        <v>-</v>
      </c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36"/>
      <c r="AS519" s="36"/>
      <c r="AT519" s="36"/>
      <c r="AU519" s="36"/>
      <c r="AV519" s="36"/>
      <c r="AW519" s="36"/>
      <c r="AX519" s="36"/>
      <c r="AY519" s="36"/>
      <c r="AZ519" s="36"/>
      <c r="BA519" s="36"/>
      <c r="BB519" s="36"/>
      <c r="BC519" s="36"/>
      <c r="BD519" s="36"/>
      <c r="BE519" s="36"/>
      <c r="BF519" s="36"/>
      <c r="BG519" s="36"/>
      <c r="BH519" s="36"/>
      <c r="BI519" s="36"/>
      <c r="BJ519" s="36"/>
      <c r="BL519" s="36"/>
      <c r="BM519" s="36"/>
      <c r="BN519" s="36"/>
      <c r="BO519" s="36"/>
    </row>
    <row r="520" spans="2:67">
      <c r="B520" s="36"/>
      <c r="D520" s="36"/>
      <c r="E520" s="36"/>
      <c r="G520" s="36"/>
      <c r="H520" s="36"/>
      <c r="I520" s="36"/>
      <c r="J520" s="36"/>
      <c r="K520" s="36"/>
      <c r="L520" s="36"/>
      <c r="M520" s="36"/>
      <c r="N520" s="36" t="e">
        <f>SUMIF(#REF!,K520,#REF!)</f>
        <v>#REF!</v>
      </c>
      <c r="O520" s="36">
        <f t="shared" si="117"/>
        <v>0</v>
      </c>
      <c r="P520" s="36">
        <f>COUNTIF($T$1:T520,T520)</f>
        <v>8</v>
      </c>
      <c r="Q520" s="36" t="str">
        <f t="shared" si="118"/>
        <v>8-KVBC-32</v>
      </c>
      <c r="R520" s="36" t="s">
        <v>14</v>
      </c>
      <c r="S520" s="36">
        <v>32</v>
      </c>
      <c r="T520" s="36" t="str">
        <f t="shared" si="119"/>
        <v>KVBC-32</v>
      </c>
      <c r="U520" s="36">
        <v>200</v>
      </c>
      <c r="V520" s="36" t="str">
        <f t="shared" si="116"/>
        <v>200,</v>
      </c>
      <c r="W520" s="36"/>
      <c r="X520" s="36"/>
      <c r="Y520" s="36"/>
      <c r="Z520" s="36" t="str">
        <f t="shared" si="113"/>
        <v>-</v>
      </c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36"/>
      <c r="AS520" s="36"/>
      <c r="AT520" s="36"/>
      <c r="AU520" s="36"/>
      <c r="AV520" s="36"/>
      <c r="AW520" s="36"/>
      <c r="AX520" s="36"/>
      <c r="AY520" s="36"/>
      <c r="AZ520" s="36"/>
      <c r="BA520" s="36"/>
      <c r="BB520" s="36"/>
      <c r="BC520" s="36"/>
      <c r="BD520" s="36"/>
      <c r="BE520" s="36"/>
      <c r="BF520" s="36"/>
      <c r="BG520" s="36"/>
      <c r="BH520" s="36"/>
      <c r="BI520" s="36"/>
      <c r="BJ520" s="36"/>
      <c r="BL520" s="36"/>
      <c r="BM520" s="36"/>
      <c r="BN520" s="36"/>
      <c r="BO520" s="36"/>
    </row>
    <row r="521" spans="2:67">
      <c r="B521" s="36"/>
      <c r="D521" s="36"/>
      <c r="E521" s="36"/>
      <c r="G521" s="36"/>
      <c r="H521" s="36"/>
      <c r="I521" s="36"/>
      <c r="J521" s="36"/>
      <c r="K521" s="36"/>
      <c r="L521" s="36"/>
      <c r="M521" s="36"/>
      <c r="N521" s="36" t="e">
        <f>SUMIF(#REF!,K521,#REF!)</f>
        <v>#REF!</v>
      </c>
      <c r="O521" s="36">
        <f t="shared" si="117"/>
        <v>0</v>
      </c>
      <c r="P521" s="36">
        <f>COUNTIF($T$1:T521,T521)</f>
        <v>9</v>
      </c>
      <c r="Q521" s="36" t="str">
        <f t="shared" si="118"/>
        <v>9-KVBC-32</v>
      </c>
      <c r="R521" s="36" t="s">
        <v>14</v>
      </c>
      <c r="S521" s="36">
        <v>32</v>
      </c>
      <c r="T521" s="36" t="str">
        <f t="shared" si="119"/>
        <v>KVBC-32</v>
      </c>
      <c r="U521" s="36">
        <v>250</v>
      </c>
      <c r="V521" s="36" t="str">
        <f t="shared" si="116"/>
        <v>250,</v>
      </c>
      <c r="W521" s="36"/>
      <c r="X521" s="36"/>
      <c r="Y521" s="36"/>
      <c r="Z521" s="36" t="str">
        <f t="shared" si="113"/>
        <v>-</v>
      </c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  <c r="AU521" s="36"/>
      <c r="AV521" s="36"/>
      <c r="AW521" s="36"/>
      <c r="AX521" s="36"/>
      <c r="AY521" s="36"/>
      <c r="AZ521" s="36"/>
      <c r="BA521" s="36"/>
      <c r="BB521" s="36"/>
      <c r="BC521" s="36"/>
      <c r="BD521" s="36"/>
      <c r="BE521" s="36"/>
      <c r="BF521" s="36"/>
      <c r="BG521" s="36"/>
      <c r="BH521" s="36"/>
      <c r="BI521" s="36"/>
      <c r="BJ521" s="36"/>
      <c r="BL521" s="36"/>
      <c r="BM521" s="36"/>
      <c r="BN521" s="36"/>
      <c r="BO521" s="36"/>
    </row>
    <row r="522" spans="2:67">
      <c r="B522" s="36"/>
      <c r="D522" s="36"/>
      <c r="E522" s="36"/>
      <c r="G522" s="36"/>
      <c r="H522" s="36"/>
      <c r="I522" s="36"/>
      <c r="J522" s="36"/>
      <c r="K522" s="36"/>
      <c r="L522" s="36"/>
      <c r="M522" s="36"/>
      <c r="N522" s="36" t="e">
        <f>SUMIF(#REF!,K522,#REF!)</f>
        <v>#REF!</v>
      </c>
      <c r="O522" s="36">
        <f t="shared" si="117"/>
        <v>0</v>
      </c>
      <c r="P522" s="36">
        <f>COUNTIF($T$1:T522,T522)</f>
        <v>10</v>
      </c>
      <c r="Q522" s="36" t="str">
        <f t="shared" si="118"/>
        <v>10-KVBC-32</v>
      </c>
      <c r="R522" s="36" t="s">
        <v>14</v>
      </c>
      <c r="S522" s="36">
        <v>32</v>
      </c>
      <c r="T522" s="36" t="str">
        <f t="shared" si="119"/>
        <v>KVBC-32</v>
      </c>
      <c r="U522" s="36">
        <v>300</v>
      </c>
      <c r="V522" s="36" t="str">
        <f t="shared" si="116"/>
        <v>300,</v>
      </c>
      <c r="W522" s="36"/>
      <c r="X522" s="36"/>
      <c r="Y522" s="36"/>
      <c r="Z522" s="36" t="str">
        <f t="shared" si="113"/>
        <v>-</v>
      </c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36"/>
      <c r="AS522" s="36"/>
      <c r="AT522" s="36"/>
      <c r="AU522" s="36"/>
      <c r="AV522" s="36"/>
      <c r="AW522" s="36"/>
      <c r="AX522" s="36"/>
      <c r="AY522" s="36"/>
      <c r="AZ522" s="36"/>
      <c r="BA522" s="36"/>
      <c r="BB522" s="36"/>
      <c r="BC522" s="36"/>
      <c r="BD522" s="36"/>
      <c r="BE522" s="36"/>
      <c r="BF522" s="36"/>
      <c r="BG522" s="36"/>
      <c r="BH522" s="36"/>
      <c r="BI522" s="36"/>
      <c r="BJ522" s="36"/>
      <c r="BL522" s="36"/>
      <c r="BM522" s="36"/>
      <c r="BN522" s="36"/>
      <c r="BO522" s="36"/>
    </row>
    <row r="523" spans="2:67">
      <c r="B523" s="36"/>
      <c r="D523" s="36"/>
      <c r="E523" s="36"/>
      <c r="G523" s="36"/>
      <c r="H523" s="36"/>
      <c r="I523" s="36"/>
      <c r="J523" s="36"/>
      <c r="K523" s="36"/>
      <c r="L523" s="36"/>
      <c r="M523" s="36"/>
      <c r="N523" s="36" t="e">
        <f>SUMIF(#REF!,K523,#REF!)</f>
        <v>#REF!</v>
      </c>
      <c r="O523" s="36">
        <f t="shared" si="117"/>
        <v>0</v>
      </c>
      <c r="P523" s="36">
        <f>COUNTIF($T$1:T523,T523)</f>
        <v>11</v>
      </c>
      <c r="Q523" s="36" t="str">
        <f t="shared" si="118"/>
        <v>11-KVBC-32</v>
      </c>
      <c r="R523" s="36" t="s">
        <v>14</v>
      </c>
      <c r="S523" s="36">
        <v>32</v>
      </c>
      <c r="T523" s="36" t="str">
        <f t="shared" si="119"/>
        <v>KVBC-32</v>
      </c>
      <c r="U523" s="36">
        <v>320</v>
      </c>
      <c r="V523" s="36" t="str">
        <f t="shared" si="116"/>
        <v>320,</v>
      </c>
      <c r="W523" s="36"/>
      <c r="X523" s="36"/>
      <c r="Y523" s="36"/>
      <c r="Z523" s="36" t="str">
        <f t="shared" si="113"/>
        <v>-</v>
      </c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36"/>
      <c r="AS523" s="36"/>
      <c r="AT523" s="36"/>
      <c r="AU523" s="36"/>
      <c r="AV523" s="36"/>
      <c r="AW523" s="36"/>
      <c r="AX523" s="36"/>
      <c r="AY523" s="36"/>
      <c r="AZ523" s="36"/>
      <c r="BA523" s="36"/>
      <c r="BB523" s="36"/>
      <c r="BC523" s="36"/>
      <c r="BD523" s="36"/>
      <c r="BE523" s="36"/>
      <c r="BF523" s="36"/>
      <c r="BG523" s="36"/>
      <c r="BH523" s="36"/>
      <c r="BI523" s="36"/>
      <c r="BJ523" s="36"/>
      <c r="BL523" s="36"/>
      <c r="BM523" s="36"/>
      <c r="BN523" s="36"/>
      <c r="BO523" s="36"/>
    </row>
    <row r="524" spans="2:67">
      <c r="B524" s="36"/>
      <c r="D524" s="36"/>
      <c r="E524" s="36"/>
      <c r="G524" s="36"/>
      <c r="H524" s="36"/>
      <c r="I524" s="36"/>
      <c r="J524" s="36"/>
      <c r="K524" s="36"/>
      <c r="L524" s="36"/>
      <c r="M524" s="36"/>
      <c r="N524" s="36" t="e">
        <f>SUMIF(#REF!,K524,#REF!)</f>
        <v>#REF!</v>
      </c>
      <c r="O524" s="36">
        <f t="shared" si="117"/>
        <v>0</v>
      </c>
      <c r="P524" s="36">
        <f>COUNTIF($T$1:T524,T524)</f>
        <v>12</v>
      </c>
      <c r="Q524" s="36" t="str">
        <f t="shared" si="118"/>
        <v>12-KVBC-32</v>
      </c>
      <c r="R524" s="36" t="s">
        <v>14</v>
      </c>
      <c r="S524" s="36">
        <v>32</v>
      </c>
      <c r="T524" s="36" t="str">
        <f t="shared" si="119"/>
        <v>KVBC-32</v>
      </c>
      <c r="U524" s="36">
        <v>400</v>
      </c>
      <c r="V524" s="36" t="str">
        <f t="shared" si="116"/>
        <v>400,</v>
      </c>
      <c r="W524" s="36"/>
      <c r="X524" s="36"/>
      <c r="Y524" s="36"/>
      <c r="Z524" s="36" t="str">
        <f t="shared" si="113"/>
        <v>-</v>
      </c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36"/>
      <c r="AS524" s="36"/>
      <c r="AT524" s="36"/>
      <c r="AU524" s="36"/>
      <c r="AV524" s="36"/>
      <c r="AW524" s="36"/>
      <c r="AX524" s="36"/>
      <c r="AY524" s="36"/>
      <c r="AZ524" s="36"/>
      <c r="BA524" s="36"/>
      <c r="BB524" s="36"/>
      <c r="BC524" s="36"/>
      <c r="BD524" s="36"/>
      <c r="BE524" s="36"/>
      <c r="BF524" s="36"/>
      <c r="BG524" s="36"/>
      <c r="BH524" s="36"/>
      <c r="BI524" s="36"/>
      <c r="BJ524" s="36"/>
      <c r="BL524" s="36"/>
      <c r="BM524" s="36"/>
      <c r="BN524" s="36"/>
      <c r="BO524" s="36"/>
    </row>
    <row r="525" spans="2:67">
      <c r="B525" s="36"/>
      <c r="D525" s="36"/>
      <c r="E525" s="36"/>
      <c r="G525" s="36"/>
      <c r="H525" s="36"/>
      <c r="I525" s="36"/>
      <c r="J525" s="36"/>
      <c r="K525" s="36"/>
      <c r="L525" s="36"/>
      <c r="M525" s="36"/>
      <c r="N525" s="36" t="e">
        <f>SUMIF(#REF!,K525,#REF!)</f>
        <v>#REF!</v>
      </c>
      <c r="O525" s="36">
        <f t="shared" si="117"/>
        <v>0</v>
      </c>
      <c r="P525" s="36">
        <f>COUNTIF($T$1:T525,T525)</f>
        <v>13</v>
      </c>
      <c r="Q525" s="36" t="str">
        <f t="shared" si="118"/>
        <v>13-KVBC-32</v>
      </c>
      <c r="R525" s="36" t="s">
        <v>14</v>
      </c>
      <c r="S525" s="36">
        <v>32</v>
      </c>
      <c r="T525" s="36" t="str">
        <f t="shared" si="119"/>
        <v>KVBC-32</v>
      </c>
      <c r="U525" s="36">
        <v>500</v>
      </c>
      <c r="V525" s="36" t="str">
        <f t="shared" si="116"/>
        <v>500,</v>
      </c>
      <c r="W525" s="36"/>
      <c r="X525" s="36"/>
      <c r="Y525" s="36"/>
      <c r="Z525" s="36" t="str">
        <f t="shared" si="113"/>
        <v>-</v>
      </c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36"/>
      <c r="AS525" s="36"/>
      <c r="AT525" s="36"/>
      <c r="AU525" s="36"/>
      <c r="AV525" s="36"/>
      <c r="AW525" s="36"/>
      <c r="AX525" s="36"/>
      <c r="AY525" s="36"/>
      <c r="AZ525" s="36"/>
      <c r="BA525" s="36"/>
      <c r="BB525" s="36"/>
      <c r="BC525" s="36"/>
      <c r="BD525" s="36"/>
      <c r="BE525" s="36"/>
      <c r="BF525" s="36"/>
      <c r="BG525" s="36"/>
      <c r="BH525" s="36"/>
      <c r="BI525" s="36"/>
      <c r="BJ525" s="36"/>
      <c r="BL525" s="36"/>
      <c r="BM525" s="36"/>
      <c r="BN525" s="36"/>
      <c r="BO525" s="36"/>
    </row>
    <row r="526" spans="2:67">
      <c r="B526" s="36"/>
      <c r="D526" s="36"/>
      <c r="E526" s="36"/>
      <c r="G526" s="36"/>
      <c r="H526" s="36"/>
      <c r="I526" s="36"/>
      <c r="J526" s="36"/>
      <c r="K526" s="36"/>
      <c r="L526" s="36"/>
      <c r="M526" s="36"/>
      <c r="N526" s="36" t="e">
        <f>SUMIF(#REF!,K526,#REF!)</f>
        <v>#REF!</v>
      </c>
      <c r="O526" s="36">
        <f t="shared" si="117"/>
        <v>0</v>
      </c>
      <c r="P526" s="36">
        <f>COUNTIF($T$1:T526,T526)</f>
        <v>14</v>
      </c>
      <c r="Q526" s="36" t="str">
        <f t="shared" si="118"/>
        <v>14-KVBC-32</v>
      </c>
      <c r="R526" s="36" t="s">
        <v>14</v>
      </c>
      <c r="S526" s="36">
        <v>32</v>
      </c>
      <c r="T526" s="36" t="str">
        <f t="shared" si="119"/>
        <v>KVBC-32</v>
      </c>
      <c r="U526" s="36">
        <v>600</v>
      </c>
      <c r="V526" s="36" t="str">
        <f t="shared" si="116"/>
        <v>600,</v>
      </c>
      <c r="W526" s="36"/>
      <c r="X526" s="36"/>
      <c r="Y526" s="36"/>
      <c r="Z526" s="36" t="str">
        <f t="shared" si="113"/>
        <v>-</v>
      </c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36"/>
      <c r="AS526" s="36"/>
      <c r="AT526" s="36"/>
      <c r="AU526" s="36"/>
      <c r="AV526" s="36"/>
      <c r="AW526" s="36"/>
      <c r="AX526" s="36"/>
      <c r="AY526" s="36"/>
      <c r="AZ526" s="36"/>
      <c r="BA526" s="36"/>
      <c r="BB526" s="36"/>
      <c r="BC526" s="36"/>
      <c r="BD526" s="36"/>
      <c r="BE526" s="36"/>
      <c r="BF526" s="36"/>
      <c r="BG526" s="36"/>
      <c r="BH526" s="36"/>
      <c r="BI526" s="36"/>
      <c r="BJ526" s="36"/>
      <c r="BL526" s="36"/>
      <c r="BM526" s="36"/>
      <c r="BN526" s="36"/>
      <c r="BO526" s="36"/>
    </row>
    <row r="527" spans="2:67">
      <c r="B527" s="36"/>
      <c r="D527" s="36"/>
      <c r="E527" s="36"/>
      <c r="G527" s="36"/>
      <c r="H527" s="36"/>
      <c r="I527" s="36"/>
      <c r="J527" s="36"/>
      <c r="K527" s="36"/>
      <c r="L527" s="36"/>
      <c r="M527" s="36"/>
      <c r="N527" s="36" t="e">
        <f>SUMIF(#REF!,K527,#REF!)</f>
        <v>#REF!</v>
      </c>
      <c r="O527" s="36">
        <f t="shared" si="117"/>
        <v>0</v>
      </c>
      <c r="P527" s="36">
        <f>COUNTIF($T$1:T527,T527)</f>
        <v>15</v>
      </c>
      <c r="Q527" s="36" t="str">
        <f t="shared" si="118"/>
        <v>15-KVBC-32</v>
      </c>
      <c r="R527" s="36" t="s">
        <v>14</v>
      </c>
      <c r="S527" s="36">
        <v>32</v>
      </c>
      <c r="T527" s="36" t="str">
        <f t="shared" si="119"/>
        <v>KVBC-32</v>
      </c>
      <c r="U527" s="36">
        <v>700</v>
      </c>
      <c r="V527" s="36" t="str">
        <f t="shared" si="116"/>
        <v>700,</v>
      </c>
      <c r="W527" s="36"/>
      <c r="X527" s="36"/>
      <c r="Y527" s="36"/>
      <c r="Z527" s="36" t="str">
        <f t="shared" si="113"/>
        <v>-</v>
      </c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36"/>
      <c r="AS527" s="36"/>
      <c r="AT527" s="36"/>
      <c r="AU527" s="36"/>
      <c r="AV527" s="36"/>
      <c r="AW527" s="36"/>
      <c r="AX527" s="36"/>
      <c r="AY527" s="36"/>
      <c r="AZ527" s="36"/>
      <c r="BA527" s="36"/>
      <c r="BB527" s="36"/>
      <c r="BC527" s="36"/>
      <c r="BD527" s="36"/>
      <c r="BE527" s="36"/>
      <c r="BF527" s="36"/>
      <c r="BG527" s="36"/>
      <c r="BH527" s="36"/>
      <c r="BI527" s="36"/>
      <c r="BJ527" s="36"/>
      <c r="BL527" s="36"/>
      <c r="BM527" s="36"/>
      <c r="BN527" s="36"/>
      <c r="BO527" s="36"/>
    </row>
    <row r="528" spans="2:67">
      <c r="B528" s="36"/>
      <c r="D528" s="36"/>
      <c r="E528" s="36"/>
      <c r="G528" s="36"/>
      <c r="H528" s="36"/>
      <c r="I528" s="36"/>
      <c r="J528" s="36"/>
      <c r="K528" s="36"/>
      <c r="L528" s="36"/>
      <c r="M528" s="36"/>
      <c r="N528" s="36" t="e">
        <f>SUMIF(#REF!,K528,#REF!)</f>
        <v>#REF!</v>
      </c>
      <c r="O528" s="36">
        <f t="shared" si="117"/>
        <v>0</v>
      </c>
      <c r="P528" s="36">
        <f>COUNTIF($T$1:T528,T528)</f>
        <v>16</v>
      </c>
      <c r="Q528" s="36" t="str">
        <f t="shared" si="118"/>
        <v>16-KVBC-32</v>
      </c>
      <c r="R528" s="36" t="s">
        <v>14</v>
      </c>
      <c r="S528" s="36">
        <v>32</v>
      </c>
      <c r="T528" s="36" t="str">
        <f t="shared" si="119"/>
        <v>KVBC-32</v>
      </c>
      <c r="U528" s="36">
        <v>800</v>
      </c>
      <c r="V528" s="36" t="str">
        <f t="shared" si="116"/>
        <v>800,</v>
      </c>
      <c r="W528" s="36"/>
      <c r="X528" s="36"/>
      <c r="Y528" s="36"/>
      <c r="Z528" s="36" t="str">
        <f t="shared" si="113"/>
        <v>-</v>
      </c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36"/>
      <c r="AS528" s="36"/>
      <c r="AT528" s="36"/>
      <c r="AU528" s="36"/>
      <c r="AV528" s="36"/>
      <c r="AW528" s="36"/>
      <c r="AX528" s="36"/>
      <c r="AY528" s="36"/>
      <c r="AZ528" s="36"/>
      <c r="BA528" s="36"/>
      <c r="BB528" s="36"/>
      <c r="BC528" s="36"/>
      <c r="BD528" s="36"/>
      <c r="BE528" s="36"/>
      <c r="BF528" s="36"/>
      <c r="BG528" s="36"/>
      <c r="BH528" s="36"/>
      <c r="BI528" s="36"/>
      <c r="BJ528" s="36"/>
      <c r="BL528" s="36"/>
      <c r="BM528" s="36"/>
      <c r="BN528" s="36"/>
      <c r="BO528" s="36"/>
    </row>
    <row r="529" spans="2:67">
      <c r="B529" s="36"/>
      <c r="D529" s="36"/>
      <c r="E529" s="36"/>
      <c r="G529" s="36"/>
      <c r="H529" s="36"/>
      <c r="I529" s="36"/>
      <c r="J529" s="36"/>
      <c r="K529" s="36"/>
      <c r="L529" s="36"/>
      <c r="M529" s="36"/>
      <c r="N529" s="36" t="e">
        <f>SUMIF(#REF!,K529,#REF!)</f>
        <v>#REF!</v>
      </c>
      <c r="O529" s="36">
        <f t="shared" si="117"/>
        <v>0</v>
      </c>
      <c r="P529" s="36">
        <f>COUNTIF($T$1:T529,T529)</f>
        <v>17</v>
      </c>
      <c r="Q529" s="36" t="str">
        <f t="shared" si="118"/>
        <v>17-KVBC-32</v>
      </c>
      <c r="R529" s="36" t="s">
        <v>14</v>
      </c>
      <c r="S529" s="36">
        <v>32</v>
      </c>
      <c r="T529" s="36" t="str">
        <f t="shared" si="119"/>
        <v>KVBC-32</v>
      </c>
      <c r="U529" s="36">
        <v>1000</v>
      </c>
      <c r="V529" s="36" t="str">
        <f t="shared" si="116"/>
        <v>1000,</v>
      </c>
      <c r="W529" s="36"/>
      <c r="X529" s="36"/>
      <c r="Y529" s="36"/>
      <c r="Z529" s="36" t="str">
        <f t="shared" si="113"/>
        <v>-</v>
      </c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36"/>
      <c r="AS529" s="36"/>
      <c r="AT529" s="36"/>
      <c r="AU529" s="36"/>
      <c r="AV529" s="36"/>
      <c r="AW529" s="36"/>
      <c r="AX529" s="36"/>
      <c r="AY529" s="36"/>
      <c r="AZ529" s="36"/>
      <c r="BA529" s="36"/>
      <c r="BB529" s="36"/>
      <c r="BC529" s="36"/>
      <c r="BD529" s="36"/>
      <c r="BE529" s="36"/>
      <c r="BF529" s="36"/>
      <c r="BG529" s="36"/>
      <c r="BH529" s="36"/>
      <c r="BI529" s="36"/>
      <c r="BJ529" s="36"/>
      <c r="BL529" s="36"/>
      <c r="BM529" s="36"/>
      <c r="BN529" s="36"/>
      <c r="BO529" s="36"/>
    </row>
    <row r="530" spans="2:67">
      <c r="B530" s="36"/>
      <c r="D530" s="36"/>
      <c r="E530" s="36"/>
      <c r="G530" s="36"/>
      <c r="H530" s="36"/>
      <c r="I530" s="36"/>
      <c r="J530" s="36"/>
      <c r="K530" s="36"/>
      <c r="L530" s="36"/>
      <c r="M530" s="36"/>
      <c r="N530" s="36" t="e">
        <f>SUMIF(#REF!,K530,#REF!)</f>
        <v>#REF!</v>
      </c>
      <c r="O530" s="36">
        <f t="shared" si="117"/>
        <v>0</v>
      </c>
      <c r="P530" s="36">
        <f>COUNTIF($T$1:T530,T530)</f>
        <v>18</v>
      </c>
      <c r="Q530" s="36" t="str">
        <f t="shared" si="118"/>
        <v>18-KVBC-32</v>
      </c>
      <c r="R530" s="36" t="s">
        <v>14</v>
      </c>
      <c r="S530" s="36">
        <v>32</v>
      </c>
      <c r="T530" s="36" t="str">
        <f t="shared" si="119"/>
        <v>KVBC-32</v>
      </c>
      <c r="U530" s="36">
        <v>1250</v>
      </c>
      <c r="V530" s="36" t="str">
        <f t="shared" si="116"/>
        <v>1250</v>
      </c>
      <c r="W530" s="36"/>
      <c r="X530" s="36"/>
      <c r="Y530" s="36"/>
      <c r="Z530" s="36" t="str">
        <f t="shared" si="113"/>
        <v>-</v>
      </c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  <c r="AU530" s="36"/>
      <c r="AV530" s="36"/>
      <c r="AW530" s="36"/>
      <c r="AX530" s="36"/>
      <c r="AY530" s="36"/>
      <c r="AZ530" s="36"/>
      <c r="BA530" s="36"/>
      <c r="BB530" s="36"/>
      <c r="BC530" s="36"/>
      <c r="BD530" s="36"/>
      <c r="BE530" s="36"/>
      <c r="BF530" s="36"/>
      <c r="BG530" s="36"/>
      <c r="BH530" s="36"/>
      <c r="BI530" s="36"/>
      <c r="BJ530" s="36"/>
      <c r="BL530" s="36"/>
      <c r="BM530" s="36"/>
      <c r="BN530" s="36"/>
      <c r="BO530" s="36"/>
    </row>
    <row r="531" spans="2:67">
      <c r="B531" s="36"/>
      <c r="D531" s="36"/>
      <c r="E531" s="36"/>
      <c r="G531" s="36"/>
      <c r="H531" s="36"/>
      <c r="I531" s="36"/>
      <c r="J531" s="36"/>
      <c r="K531" s="36"/>
      <c r="L531" s="36"/>
      <c r="M531" s="36"/>
      <c r="N531" s="36" t="e">
        <f>SUMIF(#REF!,K531,#REF!)</f>
        <v>#REF!</v>
      </c>
      <c r="O531" s="36">
        <f t="shared" si="117"/>
        <v>0</v>
      </c>
      <c r="P531" s="36">
        <f>COUNTIF($T$1:T531,T531)</f>
        <v>1</v>
      </c>
      <c r="Q531" s="36" t="str">
        <f t="shared" si="118"/>
        <v>1-KVBC-40</v>
      </c>
      <c r="R531" s="36" t="s">
        <v>14</v>
      </c>
      <c r="S531" s="36">
        <v>40</v>
      </c>
      <c r="T531" s="36" t="str">
        <f>CONCATENATE(R531,IF(S531=0,"","-"),S531)</f>
        <v>KVBC-40</v>
      </c>
      <c r="U531" s="36">
        <v>25</v>
      </c>
      <c r="V531" s="36" t="str">
        <f t="shared" si="116"/>
        <v>25,</v>
      </c>
      <c r="W531" s="36"/>
      <c r="X531" s="36"/>
      <c r="Y531" s="36"/>
      <c r="Z531" s="36" t="str">
        <f t="shared" si="113"/>
        <v>-</v>
      </c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36"/>
      <c r="AS531" s="36"/>
      <c r="AT531" s="36"/>
      <c r="AU531" s="36"/>
      <c r="AV531" s="36"/>
      <c r="AW531" s="36"/>
      <c r="AX531" s="36"/>
      <c r="AY531" s="36"/>
      <c r="AZ531" s="36"/>
      <c r="BA531" s="36"/>
      <c r="BB531" s="36"/>
      <c r="BC531" s="36"/>
      <c r="BD531" s="36"/>
      <c r="BE531" s="36"/>
      <c r="BF531" s="36"/>
      <c r="BG531" s="36"/>
      <c r="BH531" s="36"/>
      <c r="BI531" s="36"/>
      <c r="BJ531" s="36"/>
      <c r="BL531" s="36"/>
      <c r="BM531" s="36"/>
      <c r="BN531" s="36"/>
      <c r="BO531" s="36"/>
    </row>
    <row r="532" spans="2:67">
      <c r="B532" s="36"/>
      <c r="D532" s="36"/>
      <c r="E532" s="36"/>
      <c r="G532" s="36"/>
      <c r="H532" s="36"/>
      <c r="I532" s="36"/>
      <c r="J532" s="36"/>
      <c r="K532" s="36"/>
      <c r="L532" s="36"/>
      <c r="M532" s="36"/>
      <c r="N532" s="36" t="e">
        <f>SUMIF(#REF!,K532,#REF!)</f>
        <v>#REF!</v>
      </c>
      <c r="O532" s="36">
        <f t="shared" si="117"/>
        <v>0</v>
      </c>
      <c r="P532" s="36">
        <f>COUNTIF($T$1:T532,T532)</f>
        <v>2</v>
      </c>
      <c r="Q532" s="36" t="str">
        <f t="shared" si="118"/>
        <v>2-KVBC-40</v>
      </c>
      <c r="R532" s="36" t="s">
        <v>14</v>
      </c>
      <c r="S532" s="36">
        <v>40</v>
      </c>
      <c r="T532" s="36" t="str">
        <f>CONCATENATE(R532,IF(S532=0,"","-"),S532)</f>
        <v>KVBC-40</v>
      </c>
      <c r="U532" s="36">
        <v>40</v>
      </c>
      <c r="V532" s="36" t="str">
        <f t="shared" si="116"/>
        <v>40,</v>
      </c>
      <c r="W532" s="36"/>
      <c r="X532" s="36"/>
      <c r="Y532" s="36"/>
      <c r="Z532" s="36" t="str">
        <f t="shared" si="113"/>
        <v>-</v>
      </c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36"/>
      <c r="AO532" s="36"/>
      <c r="AP532" s="36"/>
      <c r="AQ532" s="36"/>
      <c r="AR532" s="36"/>
      <c r="AS532" s="36"/>
      <c r="AT532" s="36"/>
      <c r="AU532" s="36"/>
      <c r="AV532" s="36"/>
      <c r="AW532" s="36"/>
      <c r="AX532" s="36"/>
      <c r="AY532" s="36"/>
      <c r="AZ532" s="36"/>
      <c r="BA532" s="36"/>
      <c r="BB532" s="36"/>
      <c r="BC532" s="36"/>
      <c r="BD532" s="36"/>
      <c r="BE532" s="36"/>
      <c r="BF532" s="36"/>
      <c r="BG532" s="36"/>
      <c r="BH532" s="36"/>
      <c r="BI532" s="36"/>
      <c r="BJ532" s="36"/>
      <c r="BL532" s="36"/>
      <c r="BM532" s="36"/>
      <c r="BN532" s="36"/>
      <c r="BO532" s="36"/>
    </row>
    <row r="533" spans="2:67">
      <c r="B533" s="36"/>
      <c r="D533" s="36"/>
      <c r="E533" s="36"/>
      <c r="G533" s="36"/>
      <c r="H533" s="36"/>
      <c r="I533" s="36"/>
      <c r="J533" s="36"/>
      <c r="K533" s="36"/>
      <c r="L533" s="36"/>
      <c r="M533" s="36"/>
      <c r="N533" s="36" t="e">
        <f>SUMIF(#REF!,K533,#REF!)</f>
        <v>#REF!</v>
      </c>
      <c r="O533" s="36">
        <f t="shared" si="117"/>
        <v>0</v>
      </c>
      <c r="P533" s="36">
        <f>COUNTIF($T$1:T533,T533)</f>
        <v>3</v>
      </c>
      <c r="Q533" s="36" t="str">
        <f t="shared" si="118"/>
        <v>3-KVBC-40</v>
      </c>
      <c r="R533" s="36" t="s">
        <v>14</v>
      </c>
      <c r="S533" s="36">
        <v>40</v>
      </c>
      <c r="T533" s="36" t="str">
        <f t="shared" ref="T533:T548" si="120">CONCATENATE(R533,IF(S533=0,"","-"),S533)</f>
        <v>KVBC-40</v>
      </c>
      <c r="U533" s="36">
        <v>50</v>
      </c>
      <c r="V533" s="36" t="str">
        <f t="shared" si="116"/>
        <v>50,</v>
      </c>
      <c r="W533" s="36"/>
      <c r="X533" s="36"/>
      <c r="Y533" s="36"/>
      <c r="Z533" s="36" t="str">
        <f t="shared" si="113"/>
        <v>-</v>
      </c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36"/>
      <c r="AS533" s="36"/>
      <c r="AT533" s="36"/>
      <c r="AU533" s="36"/>
      <c r="AV533" s="36"/>
      <c r="AW533" s="36"/>
      <c r="AX533" s="36"/>
      <c r="AY533" s="36"/>
      <c r="AZ533" s="36"/>
      <c r="BA533" s="36"/>
      <c r="BB533" s="36"/>
      <c r="BC533" s="36"/>
      <c r="BD533" s="36"/>
      <c r="BE533" s="36"/>
      <c r="BF533" s="36"/>
      <c r="BG533" s="36"/>
      <c r="BH533" s="36"/>
      <c r="BI533" s="36"/>
      <c r="BJ533" s="36"/>
      <c r="BL533" s="36"/>
      <c r="BM533" s="36"/>
      <c r="BN533" s="36"/>
      <c r="BO533" s="36"/>
    </row>
    <row r="534" spans="2:67">
      <c r="B534" s="36"/>
      <c r="D534" s="36"/>
      <c r="E534" s="36"/>
      <c r="G534" s="36"/>
      <c r="H534" s="36"/>
      <c r="I534" s="36"/>
      <c r="J534" s="36"/>
      <c r="K534" s="36"/>
      <c r="L534" s="36"/>
      <c r="M534" s="36"/>
      <c r="N534" s="36" t="e">
        <f>SUMIF(#REF!,K534,#REF!)</f>
        <v>#REF!</v>
      </c>
      <c r="O534" s="36">
        <f t="shared" si="117"/>
        <v>0</v>
      </c>
      <c r="P534" s="36">
        <f>COUNTIF($T$1:T534,T534)</f>
        <v>4</v>
      </c>
      <c r="Q534" s="36" t="str">
        <f t="shared" si="118"/>
        <v>4-KVBC-40</v>
      </c>
      <c r="R534" s="36" t="s">
        <v>14</v>
      </c>
      <c r="S534" s="36">
        <v>40</v>
      </c>
      <c r="T534" s="36" t="str">
        <f t="shared" si="120"/>
        <v>KVBC-40</v>
      </c>
      <c r="U534" s="36">
        <v>80</v>
      </c>
      <c r="V534" s="36" t="str">
        <f t="shared" si="116"/>
        <v>80,</v>
      </c>
      <c r="W534" s="36"/>
      <c r="X534" s="36"/>
      <c r="Y534" s="36"/>
      <c r="Z534" s="36" t="str">
        <f t="shared" si="113"/>
        <v>-</v>
      </c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  <c r="AU534" s="36"/>
      <c r="AV534" s="36"/>
      <c r="AW534" s="36"/>
      <c r="AX534" s="36"/>
      <c r="AY534" s="36"/>
      <c r="AZ534" s="36"/>
      <c r="BA534" s="36"/>
      <c r="BB534" s="36"/>
      <c r="BC534" s="36"/>
      <c r="BD534" s="36"/>
      <c r="BE534" s="36"/>
      <c r="BF534" s="36"/>
      <c r="BG534" s="36"/>
      <c r="BH534" s="36"/>
      <c r="BI534" s="36"/>
      <c r="BJ534" s="36"/>
      <c r="BL534" s="36"/>
      <c r="BM534" s="36"/>
      <c r="BN534" s="36"/>
      <c r="BO534" s="36"/>
    </row>
    <row r="535" spans="2:67">
      <c r="B535" s="36"/>
      <c r="D535" s="36"/>
      <c r="E535" s="36"/>
      <c r="G535" s="36"/>
      <c r="H535" s="36"/>
      <c r="I535" s="36"/>
      <c r="J535" s="36"/>
      <c r="K535" s="36"/>
      <c r="L535" s="36"/>
      <c r="M535" s="36"/>
      <c r="N535" s="36" t="e">
        <f>SUMIF(#REF!,K535,#REF!)</f>
        <v>#REF!</v>
      </c>
      <c r="O535" s="36">
        <f t="shared" si="117"/>
        <v>0</v>
      </c>
      <c r="P535" s="36">
        <f>COUNTIF($T$1:T535,T535)</f>
        <v>5</v>
      </c>
      <c r="Q535" s="36" t="str">
        <f t="shared" si="118"/>
        <v>5-KVBC-40</v>
      </c>
      <c r="R535" s="36" t="s">
        <v>14</v>
      </c>
      <c r="S535" s="36">
        <v>40</v>
      </c>
      <c r="T535" s="36" t="str">
        <f t="shared" si="120"/>
        <v>KVBC-40</v>
      </c>
      <c r="U535" s="36">
        <v>100</v>
      </c>
      <c r="V535" s="36" t="str">
        <f t="shared" si="116"/>
        <v>100,</v>
      </c>
      <c r="W535" s="36"/>
      <c r="X535" s="36"/>
      <c r="Y535" s="36"/>
      <c r="Z535" s="36" t="str">
        <f t="shared" si="113"/>
        <v>-</v>
      </c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  <c r="AW535" s="36"/>
      <c r="AX535" s="36"/>
      <c r="AY535" s="36"/>
      <c r="AZ535" s="36"/>
      <c r="BA535" s="36"/>
      <c r="BB535" s="36"/>
      <c r="BC535" s="36"/>
      <c r="BD535" s="36"/>
      <c r="BE535" s="36"/>
      <c r="BF535" s="36"/>
      <c r="BG535" s="36"/>
      <c r="BH535" s="36"/>
      <c r="BI535" s="36"/>
      <c r="BJ535" s="36"/>
      <c r="BL535" s="36"/>
      <c r="BM535" s="36"/>
      <c r="BN535" s="36"/>
      <c r="BO535" s="36"/>
    </row>
    <row r="536" spans="2:67">
      <c r="B536" s="36"/>
      <c r="D536" s="36"/>
      <c r="E536" s="36"/>
      <c r="G536" s="36"/>
      <c r="H536" s="36"/>
      <c r="I536" s="36"/>
      <c r="J536" s="36"/>
      <c r="K536" s="36"/>
      <c r="L536" s="36"/>
      <c r="M536" s="36"/>
      <c r="N536" s="36" t="e">
        <f>SUMIF(#REF!,K536,#REF!)</f>
        <v>#REF!</v>
      </c>
      <c r="O536" s="36">
        <f t="shared" si="117"/>
        <v>0</v>
      </c>
      <c r="P536" s="36">
        <f>COUNTIF($T$1:T536,T536)</f>
        <v>6</v>
      </c>
      <c r="Q536" s="36" t="str">
        <f t="shared" si="118"/>
        <v>6-KVBC-40</v>
      </c>
      <c r="R536" s="36" t="s">
        <v>14</v>
      </c>
      <c r="S536" s="36">
        <v>40</v>
      </c>
      <c r="T536" s="36" t="str">
        <f t="shared" si="120"/>
        <v>KVBC-40</v>
      </c>
      <c r="U536" s="36">
        <v>120</v>
      </c>
      <c r="V536" s="36" t="str">
        <f t="shared" si="116"/>
        <v>120,</v>
      </c>
      <c r="W536" s="36"/>
      <c r="X536" s="36"/>
      <c r="Y536" s="36"/>
      <c r="Z536" s="36" t="str">
        <f t="shared" si="113"/>
        <v>-</v>
      </c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36"/>
      <c r="AS536" s="36"/>
      <c r="AT536" s="36"/>
      <c r="AU536" s="36"/>
      <c r="AV536" s="36"/>
      <c r="AW536" s="36"/>
      <c r="AX536" s="36"/>
      <c r="AY536" s="36"/>
      <c r="AZ536" s="36"/>
      <c r="BA536" s="36"/>
      <c r="BB536" s="36"/>
      <c r="BC536" s="36"/>
      <c r="BD536" s="36"/>
      <c r="BE536" s="36"/>
      <c r="BF536" s="36"/>
      <c r="BG536" s="36"/>
      <c r="BH536" s="36"/>
      <c r="BI536" s="36"/>
      <c r="BJ536" s="36"/>
      <c r="BL536" s="36"/>
      <c r="BM536" s="36"/>
      <c r="BN536" s="36"/>
      <c r="BO536" s="36"/>
    </row>
    <row r="537" spans="2:67">
      <c r="B537" s="36"/>
      <c r="D537" s="36"/>
      <c r="E537" s="36"/>
      <c r="G537" s="36"/>
      <c r="H537" s="36"/>
      <c r="I537" s="36"/>
      <c r="J537" s="36"/>
      <c r="K537" s="36"/>
      <c r="L537" s="36"/>
      <c r="M537" s="36"/>
      <c r="N537" s="36" t="e">
        <f>SUMIF(#REF!,K537,#REF!)</f>
        <v>#REF!</v>
      </c>
      <c r="O537" s="36">
        <f t="shared" si="117"/>
        <v>0</v>
      </c>
      <c r="P537" s="36">
        <f>COUNTIF($T$1:T537,T537)</f>
        <v>7</v>
      </c>
      <c r="Q537" s="36" t="str">
        <f t="shared" si="118"/>
        <v>7-KVBC-40</v>
      </c>
      <c r="R537" s="36" t="s">
        <v>14</v>
      </c>
      <c r="S537" s="36">
        <v>40</v>
      </c>
      <c r="T537" s="36" t="str">
        <f t="shared" si="120"/>
        <v>KVBC-40</v>
      </c>
      <c r="U537" s="36">
        <v>160</v>
      </c>
      <c r="V537" s="36" t="str">
        <f t="shared" si="116"/>
        <v>160,</v>
      </c>
      <c r="W537" s="36"/>
      <c r="X537" s="36"/>
      <c r="Y537" s="36"/>
      <c r="Z537" s="36" t="str">
        <f t="shared" si="113"/>
        <v>-</v>
      </c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36"/>
      <c r="AS537" s="36"/>
      <c r="AT537" s="36"/>
      <c r="AU537" s="36"/>
      <c r="AV537" s="36"/>
      <c r="AW537" s="36"/>
      <c r="AX537" s="36"/>
      <c r="AY537" s="36"/>
      <c r="AZ537" s="36"/>
      <c r="BA537" s="36"/>
      <c r="BB537" s="36"/>
      <c r="BC537" s="36"/>
      <c r="BD537" s="36"/>
      <c r="BE537" s="36"/>
      <c r="BF537" s="36"/>
      <c r="BG537" s="36"/>
      <c r="BH537" s="36"/>
      <c r="BI537" s="36"/>
      <c r="BJ537" s="36"/>
      <c r="BL537" s="36"/>
      <c r="BM537" s="36"/>
      <c r="BN537" s="36"/>
      <c r="BO537" s="36"/>
    </row>
    <row r="538" spans="2:67">
      <c r="B538" s="36"/>
      <c r="D538" s="36"/>
      <c r="E538" s="36"/>
      <c r="G538" s="36"/>
      <c r="H538" s="36"/>
      <c r="I538" s="36"/>
      <c r="J538" s="36"/>
      <c r="K538" s="36"/>
      <c r="L538" s="36"/>
      <c r="M538" s="36"/>
      <c r="N538" s="36" t="e">
        <f>SUMIF(#REF!,K538,#REF!)</f>
        <v>#REF!</v>
      </c>
      <c r="O538" s="36">
        <f t="shared" si="117"/>
        <v>0</v>
      </c>
      <c r="P538" s="36">
        <f>COUNTIF($T$1:T538,T538)</f>
        <v>8</v>
      </c>
      <c r="Q538" s="36" t="str">
        <f t="shared" si="118"/>
        <v>8-KVBC-40</v>
      </c>
      <c r="R538" s="36" t="s">
        <v>14</v>
      </c>
      <c r="S538" s="36">
        <v>40</v>
      </c>
      <c r="T538" s="36" t="str">
        <f t="shared" si="120"/>
        <v>KVBC-40</v>
      </c>
      <c r="U538" s="36">
        <v>200</v>
      </c>
      <c r="V538" s="36" t="str">
        <f t="shared" si="116"/>
        <v>200,</v>
      </c>
      <c r="W538" s="36"/>
      <c r="X538" s="36"/>
      <c r="Y538" s="36"/>
      <c r="Z538" s="36" t="str">
        <f t="shared" si="113"/>
        <v>-</v>
      </c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36"/>
      <c r="AS538" s="36"/>
      <c r="AT538" s="36"/>
      <c r="AU538" s="36"/>
      <c r="AV538" s="36"/>
      <c r="AW538" s="36"/>
      <c r="AX538" s="36"/>
      <c r="AY538" s="36"/>
      <c r="AZ538" s="36"/>
      <c r="BA538" s="36"/>
      <c r="BB538" s="36"/>
      <c r="BC538" s="36"/>
      <c r="BD538" s="36"/>
      <c r="BE538" s="36"/>
      <c r="BF538" s="36"/>
      <c r="BG538" s="36"/>
      <c r="BH538" s="36"/>
      <c r="BI538" s="36"/>
      <c r="BJ538" s="36"/>
      <c r="BL538" s="36"/>
      <c r="BM538" s="36"/>
      <c r="BN538" s="36"/>
      <c r="BO538" s="36"/>
    </row>
    <row r="539" spans="2:67">
      <c r="B539" s="36"/>
      <c r="D539" s="36"/>
      <c r="E539" s="36"/>
      <c r="G539" s="36"/>
      <c r="H539" s="36"/>
      <c r="I539" s="36"/>
      <c r="J539" s="36"/>
      <c r="K539" s="36"/>
      <c r="L539" s="36"/>
      <c r="M539" s="36"/>
      <c r="N539" s="36" t="e">
        <f>SUMIF(#REF!,K539,#REF!)</f>
        <v>#REF!</v>
      </c>
      <c r="O539" s="36">
        <f t="shared" si="117"/>
        <v>0</v>
      </c>
      <c r="P539" s="36">
        <f>COUNTIF($T$1:T539,T539)</f>
        <v>9</v>
      </c>
      <c r="Q539" s="36" t="str">
        <f t="shared" si="118"/>
        <v>9-KVBC-40</v>
      </c>
      <c r="R539" s="36" t="s">
        <v>14</v>
      </c>
      <c r="S539" s="36">
        <v>40</v>
      </c>
      <c r="T539" s="36" t="str">
        <f t="shared" si="120"/>
        <v>KVBC-40</v>
      </c>
      <c r="U539" s="36">
        <v>250</v>
      </c>
      <c r="V539" s="36" t="str">
        <f t="shared" si="116"/>
        <v>250,</v>
      </c>
      <c r="W539" s="36"/>
      <c r="X539" s="36"/>
      <c r="Y539" s="36"/>
      <c r="Z539" s="36" t="str">
        <f t="shared" si="113"/>
        <v>-</v>
      </c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36"/>
      <c r="AS539" s="36"/>
      <c r="AT539" s="36"/>
      <c r="AU539" s="36"/>
      <c r="AV539" s="36"/>
      <c r="AW539" s="36"/>
      <c r="AX539" s="36"/>
      <c r="AY539" s="36"/>
      <c r="AZ539" s="36"/>
      <c r="BA539" s="36"/>
      <c r="BB539" s="36"/>
      <c r="BC539" s="36"/>
      <c r="BD539" s="36"/>
      <c r="BE539" s="36"/>
      <c r="BF539" s="36"/>
      <c r="BG539" s="36"/>
      <c r="BH539" s="36"/>
      <c r="BI539" s="36"/>
      <c r="BJ539" s="36"/>
      <c r="BL539" s="36"/>
      <c r="BM539" s="36"/>
      <c r="BN539" s="36"/>
      <c r="BO539" s="36"/>
    </row>
    <row r="540" spans="2:67">
      <c r="B540" s="36"/>
      <c r="D540" s="36"/>
      <c r="E540" s="36"/>
      <c r="G540" s="36"/>
      <c r="H540" s="36"/>
      <c r="I540" s="36"/>
      <c r="J540" s="36"/>
      <c r="K540" s="36"/>
      <c r="L540" s="36"/>
      <c r="M540" s="36"/>
      <c r="N540" s="36" t="e">
        <f>SUMIF(#REF!,K540,#REF!)</f>
        <v>#REF!</v>
      </c>
      <c r="O540" s="36">
        <f t="shared" si="117"/>
        <v>0</v>
      </c>
      <c r="P540" s="36">
        <f>COUNTIF($T$1:T540,T540)</f>
        <v>10</v>
      </c>
      <c r="Q540" s="36" t="str">
        <f t="shared" si="118"/>
        <v>10-KVBC-40</v>
      </c>
      <c r="R540" s="36" t="s">
        <v>14</v>
      </c>
      <c r="S540" s="36">
        <v>40</v>
      </c>
      <c r="T540" s="36" t="str">
        <f t="shared" si="120"/>
        <v>KVBC-40</v>
      </c>
      <c r="U540" s="36">
        <v>300</v>
      </c>
      <c r="V540" s="36" t="str">
        <f t="shared" si="116"/>
        <v>300,</v>
      </c>
      <c r="W540" s="36"/>
      <c r="X540" s="36"/>
      <c r="Y540" s="36"/>
      <c r="Z540" s="36" t="str">
        <f t="shared" si="113"/>
        <v>-</v>
      </c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  <c r="AU540" s="36"/>
      <c r="AV540" s="36"/>
      <c r="AW540" s="36"/>
      <c r="AX540" s="36"/>
      <c r="AY540" s="36"/>
      <c r="AZ540" s="36"/>
      <c r="BA540" s="36"/>
      <c r="BB540" s="36"/>
      <c r="BC540" s="36"/>
      <c r="BD540" s="36"/>
      <c r="BE540" s="36"/>
      <c r="BF540" s="36"/>
      <c r="BG540" s="36"/>
      <c r="BH540" s="36"/>
      <c r="BI540" s="36"/>
      <c r="BJ540" s="36"/>
      <c r="BL540" s="36"/>
      <c r="BM540" s="36"/>
      <c r="BN540" s="36"/>
      <c r="BO540" s="36"/>
    </row>
    <row r="541" spans="2:67">
      <c r="B541" s="36"/>
      <c r="D541" s="36"/>
      <c r="E541" s="36"/>
      <c r="G541" s="36"/>
      <c r="H541" s="36"/>
      <c r="I541" s="36"/>
      <c r="J541" s="36"/>
      <c r="K541" s="36"/>
      <c r="L541" s="36"/>
      <c r="M541" s="36"/>
      <c r="N541" s="36" t="e">
        <f>SUMIF(#REF!,K541,#REF!)</f>
        <v>#REF!</v>
      </c>
      <c r="O541" s="36">
        <f t="shared" si="117"/>
        <v>0</v>
      </c>
      <c r="P541" s="36">
        <f>COUNTIF($T$1:T541,T541)</f>
        <v>11</v>
      </c>
      <c r="Q541" s="36" t="str">
        <f t="shared" si="118"/>
        <v>11-KVBC-40</v>
      </c>
      <c r="R541" s="36" t="s">
        <v>14</v>
      </c>
      <c r="S541" s="36">
        <v>40</v>
      </c>
      <c r="T541" s="36" t="str">
        <f t="shared" si="120"/>
        <v>KVBC-40</v>
      </c>
      <c r="U541" s="36">
        <v>320</v>
      </c>
      <c r="V541" s="36" t="str">
        <f t="shared" si="116"/>
        <v>320,</v>
      </c>
      <c r="W541" s="36"/>
      <c r="X541" s="36"/>
      <c r="Y541" s="36"/>
      <c r="Z541" s="36" t="str">
        <f t="shared" ref="Z541:Z604" si="121">CONCATENATE(X541,"-",Y541)</f>
        <v>-</v>
      </c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  <c r="AU541" s="36"/>
      <c r="AV541" s="36"/>
      <c r="AW541" s="36"/>
      <c r="AX541" s="36"/>
      <c r="AY541" s="36"/>
      <c r="AZ541" s="36"/>
      <c r="BA541" s="36"/>
      <c r="BB541" s="36"/>
      <c r="BC541" s="36"/>
      <c r="BD541" s="36"/>
      <c r="BE541" s="36"/>
      <c r="BF541" s="36"/>
      <c r="BG541" s="36"/>
      <c r="BH541" s="36"/>
      <c r="BI541" s="36"/>
      <c r="BJ541" s="36"/>
      <c r="BL541" s="36"/>
      <c r="BM541" s="36"/>
      <c r="BN541" s="36"/>
      <c r="BO541" s="36"/>
    </row>
    <row r="542" spans="2:67">
      <c r="B542" s="36"/>
      <c r="D542" s="36"/>
      <c r="E542" s="36"/>
      <c r="G542" s="36"/>
      <c r="H542" s="36"/>
      <c r="I542" s="36"/>
      <c r="J542" s="36"/>
      <c r="K542" s="36"/>
      <c r="L542" s="36"/>
      <c r="M542" s="36"/>
      <c r="N542" s="36" t="e">
        <f>SUMIF(#REF!,K542,#REF!)</f>
        <v>#REF!</v>
      </c>
      <c r="O542" s="36">
        <f t="shared" si="117"/>
        <v>0</v>
      </c>
      <c r="P542" s="36">
        <f>COUNTIF($T$1:T542,T542)</f>
        <v>12</v>
      </c>
      <c r="Q542" s="36" t="str">
        <f t="shared" si="118"/>
        <v>12-KVBC-40</v>
      </c>
      <c r="R542" s="36" t="s">
        <v>14</v>
      </c>
      <c r="S542" s="36">
        <v>40</v>
      </c>
      <c r="T542" s="36" t="str">
        <f t="shared" si="120"/>
        <v>KVBC-40</v>
      </c>
      <c r="U542" s="36">
        <v>400</v>
      </c>
      <c r="V542" s="36" t="str">
        <f t="shared" si="116"/>
        <v>400,</v>
      </c>
      <c r="W542" s="36"/>
      <c r="X542" s="36"/>
      <c r="Y542" s="36"/>
      <c r="Z542" s="36" t="str">
        <f t="shared" si="121"/>
        <v>-</v>
      </c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  <c r="AU542" s="36"/>
      <c r="AV542" s="36"/>
      <c r="AW542" s="36"/>
      <c r="AX542" s="36"/>
      <c r="AY542" s="36"/>
      <c r="AZ542" s="36"/>
      <c r="BA542" s="36"/>
      <c r="BB542" s="36"/>
      <c r="BC542" s="36"/>
      <c r="BD542" s="36"/>
      <c r="BE542" s="36"/>
      <c r="BF542" s="36"/>
      <c r="BG542" s="36"/>
      <c r="BH542" s="36"/>
      <c r="BI542" s="36"/>
      <c r="BJ542" s="36"/>
      <c r="BL542" s="36"/>
      <c r="BM542" s="36"/>
      <c r="BN542" s="36"/>
      <c r="BO542" s="36"/>
    </row>
    <row r="543" spans="2:67">
      <c r="B543" s="36"/>
      <c r="D543" s="36"/>
      <c r="E543" s="36"/>
      <c r="G543" s="36"/>
      <c r="H543" s="36"/>
      <c r="I543" s="36"/>
      <c r="J543" s="36"/>
      <c r="K543" s="36"/>
      <c r="L543" s="36"/>
      <c r="M543" s="36"/>
      <c r="N543" s="36" t="e">
        <f>SUMIF(#REF!,K543,#REF!)</f>
        <v>#REF!</v>
      </c>
      <c r="O543" s="36">
        <f t="shared" si="117"/>
        <v>0</v>
      </c>
      <c r="P543" s="36">
        <f>COUNTIF($T$1:T543,T543)</f>
        <v>13</v>
      </c>
      <c r="Q543" s="36" t="str">
        <f t="shared" si="118"/>
        <v>13-KVBC-40</v>
      </c>
      <c r="R543" s="36" t="s">
        <v>14</v>
      </c>
      <c r="S543" s="36">
        <v>40</v>
      </c>
      <c r="T543" s="36" t="str">
        <f t="shared" si="120"/>
        <v>KVBC-40</v>
      </c>
      <c r="U543" s="36">
        <v>500</v>
      </c>
      <c r="V543" s="36" t="str">
        <f t="shared" si="116"/>
        <v>500,</v>
      </c>
      <c r="W543" s="36"/>
      <c r="X543" s="36"/>
      <c r="Y543" s="36"/>
      <c r="Z543" s="36" t="str">
        <f t="shared" si="121"/>
        <v>-</v>
      </c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36"/>
      <c r="AS543" s="36"/>
      <c r="AT543" s="36"/>
      <c r="AU543" s="36"/>
      <c r="AV543" s="36"/>
      <c r="AW543" s="36"/>
      <c r="AX543" s="36"/>
      <c r="AY543" s="36"/>
      <c r="AZ543" s="36"/>
      <c r="BA543" s="36"/>
      <c r="BB543" s="36"/>
      <c r="BC543" s="36"/>
      <c r="BD543" s="36"/>
      <c r="BE543" s="36"/>
      <c r="BF543" s="36"/>
      <c r="BG543" s="36"/>
      <c r="BH543" s="36"/>
      <c r="BI543" s="36"/>
      <c r="BJ543" s="36"/>
      <c r="BL543" s="36"/>
      <c r="BM543" s="36"/>
      <c r="BN543" s="36"/>
      <c r="BO543" s="36"/>
    </row>
    <row r="544" spans="2:67">
      <c r="B544" s="36"/>
      <c r="D544" s="36"/>
      <c r="E544" s="36"/>
      <c r="G544" s="36"/>
      <c r="H544" s="36"/>
      <c r="I544" s="36"/>
      <c r="J544" s="36"/>
      <c r="K544" s="36"/>
      <c r="L544" s="36"/>
      <c r="M544" s="36"/>
      <c r="N544" s="36" t="e">
        <f>SUMIF(#REF!,K544,#REF!)</f>
        <v>#REF!</v>
      </c>
      <c r="O544" s="36">
        <f t="shared" si="117"/>
        <v>0</v>
      </c>
      <c r="P544" s="36">
        <f>COUNTIF($T$1:T544,T544)</f>
        <v>14</v>
      </c>
      <c r="Q544" s="36" t="str">
        <f t="shared" si="118"/>
        <v>14-KVBC-40</v>
      </c>
      <c r="R544" s="36" t="s">
        <v>14</v>
      </c>
      <c r="S544" s="36">
        <v>40</v>
      </c>
      <c r="T544" s="36" t="str">
        <f t="shared" si="120"/>
        <v>KVBC-40</v>
      </c>
      <c r="U544" s="36">
        <v>600</v>
      </c>
      <c r="V544" s="36" t="str">
        <f t="shared" si="116"/>
        <v>600,</v>
      </c>
      <c r="W544" s="36"/>
      <c r="X544" s="36"/>
      <c r="Y544" s="36"/>
      <c r="Z544" s="36" t="str">
        <f t="shared" si="121"/>
        <v>-</v>
      </c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36"/>
      <c r="AS544" s="36"/>
      <c r="AT544" s="36"/>
      <c r="AU544" s="36"/>
      <c r="AV544" s="36"/>
      <c r="AW544" s="36"/>
      <c r="AX544" s="36"/>
      <c r="AY544" s="36"/>
      <c r="AZ544" s="36"/>
      <c r="BA544" s="36"/>
      <c r="BB544" s="36"/>
      <c r="BC544" s="36"/>
      <c r="BD544" s="36"/>
      <c r="BE544" s="36"/>
      <c r="BF544" s="36"/>
      <c r="BG544" s="36"/>
      <c r="BH544" s="36"/>
      <c r="BI544" s="36"/>
      <c r="BJ544" s="36"/>
      <c r="BL544" s="36"/>
      <c r="BM544" s="36"/>
      <c r="BN544" s="36"/>
      <c r="BO544" s="36"/>
    </row>
    <row r="545" spans="2:67">
      <c r="B545" s="36"/>
      <c r="D545" s="36"/>
      <c r="E545" s="36"/>
      <c r="G545" s="36"/>
      <c r="H545" s="36"/>
      <c r="I545" s="36"/>
      <c r="J545" s="36"/>
      <c r="K545" s="36"/>
      <c r="L545" s="36"/>
      <c r="M545" s="36"/>
      <c r="N545" s="36" t="e">
        <f>SUMIF(#REF!,K545,#REF!)</f>
        <v>#REF!</v>
      </c>
      <c r="O545" s="36">
        <f t="shared" si="117"/>
        <v>0</v>
      </c>
      <c r="P545" s="36">
        <f>COUNTIF($T$1:T545,T545)</f>
        <v>15</v>
      </c>
      <c r="Q545" s="36" t="str">
        <f t="shared" si="118"/>
        <v>15-KVBC-40</v>
      </c>
      <c r="R545" s="36" t="s">
        <v>14</v>
      </c>
      <c r="S545" s="36">
        <v>40</v>
      </c>
      <c r="T545" s="36" t="str">
        <f t="shared" si="120"/>
        <v>KVBC-40</v>
      </c>
      <c r="U545" s="36">
        <v>700</v>
      </c>
      <c r="V545" s="36" t="str">
        <f t="shared" si="116"/>
        <v>700,</v>
      </c>
      <c r="W545" s="36"/>
      <c r="X545" s="36"/>
      <c r="Y545" s="36"/>
      <c r="Z545" s="36" t="str">
        <f t="shared" si="121"/>
        <v>-</v>
      </c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36"/>
      <c r="AS545" s="36"/>
      <c r="AT545" s="36"/>
      <c r="AU545" s="36"/>
      <c r="AV545" s="36"/>
      <c r="AW545" s="36"/>
      <c r="AX545" s="36"/>
      <c r="AY545" s="36"/>
      <c r="AZ545" s="36"/>
      <c r="BA545" s="36"/>
      <c r="BB545" s="36"/>
      <c r="BC545" s="36"/>
      <c r="BD545" s="36"/>
      <c r="BE545" s="36"/>
      <c r="BF545" s="36"/>
      <c r="BG545" s="36"/>
      <c r="BH545" s="36"/>
      <c r="BI545" s="36"/>
      <c r="BJ545" s="36"/>
      <c r="BL545" s="36"/>
      <c r="BM545" s="36"/>
      <c r="BN545" s="36"/>
      <c r="BO545" s="36"/>
    </row>
    <row r="546" spans="2:67">
      <c r="B546" s="36"/>
      <c r="D546" s="36"/>
      <c r="E546" s="36"/>
      <c r="G546" s="36"/>
      <c r="H546" s="36"/>
      <c r="I546" s="36"/>
      <c r="J546" s="36"/>
      <c r="K546" s="36"/>
      <c r="L546" s="36"/>
      <c r="M546" s="36"/>
      <c r="N546" s="36" t="e">
        <f>SUMIF(#REF!,K546,#REF!)</f>
        <v>#REF!</v>
      </c>
      <c r="O546" s="36">
        <f t="shared" si="117"/>
        <v>0</v>
      </c>
      <c r="P546" s="36">
        <f>COUNTIF($T$1:T546,T546)</f>
        <v>16</v>
      </c>
      <c r="Q546" s="36" t="str">
        <f t="shared" si="118"/>
        <v>16-KVBC-40</v>
      </c>
      <c r="R546" s="36" t="s">
        <v>14</v>
      </c>
      <c r="S546" s="36">
        <v>40</v>
      </c>
      <c r="T546" s="36" t="str">
        <f t="shared" si="120"/>
        <v>KVBC-40</v>
      </c>
      <c r="U546" s="36">
        <v>800</v>
      </c>
      <c r="V546" s="36" t="str">
        <f t="shared" si="116"/>
        <v>800,</v>
      </c>
      <c r="W546" s="36"/>
      <c r="X546" s="36"/>
      <c r="Y546" s="36"/>
      <c r="Z546" s="36" t="str">
        <f t="shared" si="121"/>
        <v>-</v>
      </c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36"/>
      <c r="AS546" s="36"/>
      <c r="AT546" s="36"/>
      <c r="AU546" s="36"/>
      <c r="AV546" s="36"/>
      <c r="AW546" s="36"/>
      <c r="AX546" s="36"/>
      <c r="AY546" s="36"/>
      <c r="AZ546" s="36"/>
      <c r="BA546" s="36"/>
      <c r="BB546" s="36"/>
      <c r="BC546" s="36"/>
      <c r="BD546" s="36"/>
      <c r="BE546" s="36"/>
      <c r="BF546" s="36"/>
      <c r="BG546" s="36"/>
      <c r="BH546" s="36"/>
      <c r="BI546" s="36"/>
      <c r="BJ546" s="36"/>
      <c r="BL546" s="36"/>
      <c r="BM546" s="36"/>
      <c r="BN546" s="36"/>
      <c r="BO546" s="36"/>
    </row>
    <row r="547" spans="2:67">
      <c r="B547" s="36"/>
      <c r="D547" s="36"/>
      <c r="E547" s="36"/>
      <c r="G547" s="36"/>
      <c r="H547" s="36"/>
      <c r="I547" s="36"/>
      <c r="J547" s="36"/>
      <c r="K547" s="36"/>
      <c r="L547" s="36"/>
      <c r="M547" s="36"/>
      <c r="N547" s="36" t="e">
        <f>SUMIF(#REF!,K547,#REF!)</f>
        <v>#REF!</v>
      </c>
      <c r="O547" s="36">
        <f t="shared" si="117"/>
        <v>0</v>
      </c>
      <c r="P547" s="36">
        <f>COUNTIF($T$1:T547,T547)</f>
        <v>17</v>
      </c>
      <c r="Q547" s="36" t="str">
        <f t="shared" si="118"/>
        <v>17-KVBC-40</v>
      </c>
      <c r="R547" s="36" t="s">
        <v>14</v>
      </c>
      <c r="S547" s="36">
        <v>40</v>
      </c>
      <c r="T547" s="36" t="str">
        <f t="shared" si="120"/>
        <v>KVBC-40</v>
      </c>
      <c r="U547" s="36">
        <v>1000</v>
      </c>
      <c r="V547" s="36" t="str">
        <f t="shared" si="116"/>
        <v>1000,</v>
      </c>
      <c r="W547" s="36"/>
      <c r="X547" s="36"/>
      <c r="Y547" s="36"/>
      <c r="Z547" s="36" t="str">
        <f t="shared" si="121"/>
        <v>-</v>
      </c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36"/>
      <c r="AS547" s="36"/>
      <c r="AT547" s="36"/>
      <c r="AU547" s="36"/>
      <c r="AV547" s="36"/>
      <c r="AW547" s="36"/>
      <c r="AX547" s="36"/>
      <c r="AY547" s="36"/>
      <c r="AZ547" s="36"/>
      <c r="BA547" s="36"/>
      <c r="BB547" s="36"/>
      <c r="BC547" s="36"/>
      <c r="BD547" s="36"/>
      <c r="BE547" s="36"/>
      <c r="BF547" s="36"/>
      <c r="BG547" s="36"/>
      <c r="BH547" s="36"/>
      <c r="BI547" s="36"/>
      <c r="BJ547" s="36"/>
      <c r="BL547" s="36"/>
      <c r="BM547" s="36"/>
      <c r="BN547" s="36"/>
      <c r="BO547" s="36"/>
    </row>
    <row r="548" spans="2:67">
      <c r="B548" s="36"/>
      <c r="D548" s="36"/>
      <c r="E548" s="36"/>
      <c r="G548" s="36"/>
      <c r="H548" s="36"/>
      <c r="I548" s="36"/>
      <c r="J548" s="36"/>
      <c r="K548" s="36"/>
      <c r="L548" s="36"/>
      <c r="M548" s="36"/>
      <c r="N548" s="36" t="e">
        <f>SUMIF(#REF!,K548,#REF!)</f>
        <v>#REF!</v>
      </c>
      <c r="O548" s="36">
        <f t="shared" si="117"/>
        <v>0</v>
      </c>
      <c r="P548" s="36">
        <f>COUNTIF($T$1:T548,T548)</f>
        <v>18</v>
      </c>
      <c r="Q548" s="36" t="str">
        <f t="shared" si="118"/>
        <v>18-KVBC-40</v>
      </c>
      <c r="R548" s="36" t="s">
        <v>14</v>
      </c>
      <c r="S548" s="36">
        <v>40</v>
      </c>
      <c r="T548" s="36" t="str">
        <f t="shared" si="120"/>
        <v>KVBC-40</v>
      </c>
      <c r="U548" s="36">
        <v>1250</v>
      </c>
      <c r="V548" s="36" t="str">
        <f t="shared" si="116"/>
        <v>1250</v>
      </c>
      <c r="W548" s="36"/>
      <c r="X548" s="36"/>
      <c r="Y548" s="36"/>
      <c r="Z548" s="36" t="str">
        <f t="shared" si="121"/>
        <v>-</v>
      </c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36"/>
      <c r="AS548" s="36"/>
      <c r="AT548" s="36"/>
      <c r="AU548" s="36"/>
      <c r="AV548" s="36"/>
      <c r="AW548" s="36"/>
      <c r="AX548" s="36"/>
      <c r="AY548" s="36"/>
      <c r="AZ548" s="36"/>
      <c r="BA548" s="36"/>
      <c r="BB548" s="36"/>
      <c r="BC548" s="36"/>
      <c r="BD548" s="36"/>
      <c r="BE548" s="36"/>
      <c r="BF548" s="36"/>
      <c r="BG548" s="36"/>
      <c r="BH548" s="36"/>
      <c r="BI548" s="36"/>
      <c r="BJ548" s="36"/>
      <c r="BL548" s="36"/>
      <c r="BM548" s="36"/>
      <c r="BN548" s="36"/>
      <c r="BO548" s="36"/>
    </row>
    <row r="549" spans="2:67">
      <c r="B549" s="36"/>
      <c r="D549" s="36"/>
      <c r="E549" s="36"/>
      <c r="G549" s="36"/>
      <c r="H549" s="36"/>
      <c r="I549" s="36"/>
      <c r="J549" s="36"/>
      <c r="K549" s="36"/>
      <c r="L549" s="36"/>
      <c r="M549" s="36"/>
      <c r="N549" s="36" t="e">
        <f>SUMIF(#REF!,K549,#REF!)</f>
        <v>#REF!</v>
      </c>
      <c r="O549" s="36">
        <f t="shared" si="117"/>
        <v>0</v>
      </c>
      <c r="P549" s="36">
        <f>COUNTIF($T$1:T549,T549)</f>
        <v>1</v>
      </c>
      <c r="Q549" s="36" t="str">
        <f t="shared" si="118"/>
        <v>1-KVBC-50</v>
      </c>
      <c r="R549" s="36" t="s">
        <v>14</v>
      </c>
      <c r="S549" s="36">
        <v>50</v>
      </c>
      <c r="T549" s="36" t="str">
        <f>CONCATENATE(R549,IF(S549=0,"","-"),S549)</f>
        <v>KVBC-50</v>
      </c>
      <c r="U549" s="36">
        <v>25</v>
      </c>
      <c r="V549" s="36" t="str">
        <f t="shared" si="116"/>
        <v>25,</v>
      </c>
      <c r="W549" s="36"/>
      <c r="X549" s="36"/>
      <c r="Y549" s="36"/>
      <c r="Z549" s="36" t="str">
        <f t="shared" si="121"/>
        <v>-</v>
      </c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36"/>
      <c r="AS549" s="36"/>
      <c r="AT549" s="36"/>
      <c r="AU549" s="36"/>
      <c r="AV549" s="36"/>
      <c r="AW549" s="36"/>
      <c r="AX549" s="36"/>
      <c r="AY549" s="36"/>
      <c r="AZ549" s="36"/>
      <c r="BA549" s="36"/>
      <c r="BB549" s="36"/>
      <c r="BC549" s="36"/>
      <c r="BD549" s="36"/>
      <c r="BE549" s="36"/>
      <c r="BF549" s="36"/>
      <c r="BG549" s="36"/>
      <c r="BH549" s="36"/>
      <c r="BI549" s="36"/>
      <c r="BJ549" s="36"/>
      <c r="BL549" s="36"/>
      <c r="BM549" s="36"/>
      <c r="BN549" s="36"/>
      <c r="BO549" s="36"/>
    </row>
    <row r="550" spans="2:67">
      <c r="B550" s="36"/>
      <c r="D550" s="36"/>
      <c r="E550" s="36"/>
      <c r="G550" s="36"/>
      <c r="H550" s="36"/>
      <c r="I550" s="36"/>
      <c r="J550" s="36"/>
      <c r="K550" s="36"/>
      <c r="L550" s="36"/>
      <c r="M550" s="36"/>
      <c r="N550" s="36" t="e">
        <f>SUMIF(#REF!,K550,#REF!)</f>
        <v>#REF!</v>
      </c>
      <c r="O550" s="36">
        <f t="shared" si="117"/>
        <v>0</v>
      </c>
      <c r="P550" s="36">
        <f>COUNTIF($T$1:T550,T550)</f>
        <v>2</v>
      </c>
      <c r="Q550" s="36" t="str">
        <f t="shared" si="118"/>
        <v>2-KVBC-50</v>
      </c>
      <c r="R550" s="36" t="s">
        <v>14</v>
      </c>
      <c r="S550" s="36">
        <v>50</v>
      </c>
      <c r="T550" s="36" t="str">
        <f>CONCATENATE(R550,IF(S550=0,"","-"),S550)</f>
        <v>KVBC-50</v>
      </c>
      <c r="U550" s="36">
        <v>40</v>
      </c>
      <c r="V550" s="36" t="str">
        <f t="shared" si="116"/>
        <v>40,</v>
      </c>
      <c r="W550" s="36"/>
      <c r="X550" s="36"/>
      <c r="Y550" s="36"/>
      <c r="Z550" s="36" t="str">
        <f t="shared" si="121"/>
        <v>-</v>
      </c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  <c r="AU550" s="36"/>
      <c r="AV550" s="36"/>
      <c r="AW550" s="36"/>
      <c r="AX550" s="36"/>
      <c r="AY550" s="36"/>
      <c r="AZ550" s="36"/>
      <c r="BA550" s="36"/>
      <c r="BB550" s="36"/>
      <c r="BC550" s="36"/>
      <c r="BD550" s="36"/>
      <c r="BE550" s="36"/>
      <c r="BF550" s="36"/>
      <c r="BG550" s="36"/>
      <c r="BH550" s="36"/>
      <c r="BI550" s="36"/>
      <c r="BJ550" s="36"/>
      <c r="BL550" s="36"/>
      <c r="BM550" s="36"/>
      <c r="BN550" s="36"/>
      <c r="BO550" s="36"/>
    </row>
    <row r="551" spans="2:67">
      <c r="B551" s="36"/>
      <c r="D551" s="36"/>
      <c r="E551" s="36"/>
      <c r="G551" s="36"/>
      <c r="H551" s="36"/>
      <c r="I551" s="36"/>
      <c r="J551" s="36"/>
      <c r="K551" s="36"/>
      <c r="L551" s="36"/>
      <c r="M551" s="36"/>
      <c r="N551" s="36" t="e">
        <f>SUMIF(#REF!,K551,#REF!)</f>
        <v>#REF!</v>
      </c>
      <c r="O551" s="36">
        <f t="shared" si="117"/>
        <v>0</v>
      </c>
      <c r="P551" s="36">
        <f>COUNTIF($T$1:T551,T551)</f>
        <v>3</v>
      </c>
      <c r="Q551" s="36" t="str">
        <f t="shared" si="118"/>
        <v>3-KVBC-50</v>
      </c>
      <c r="R551" s="36" t="s">
        <v>14</v>
      </c>
      <c r="S551" s="36">
        <v>50</v>
      </c>
      <c r="T551" s="36" t="str">
        <f t="shared" ref="T551:T566" si="122">CONCATENATE(R551,IF(S551=0,"","-"),S551)</f>
        <v>KVBC-50</v>
      </c>
      <c r="U551" s="36">
        <v>50</v>
      </c>
      <c r="V551" s="36" t="str">
        <f t="shared" si="116"/>
        <v>50,</v>
      </c>
      <c r="W551" s="36"/>
      <c r="X551" s="36"/>
      <c r="Y551" s="36"/>
      <c r="Z551" s="36" t="str">
        <f t="shared" si="121"/>
        <v>-</v>
      </c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  <c r="AU551" s="36"/>
      <c r="AV551" s="36"/>
      <c r="AW551" s="36"/>
      <c r="AX551" s="36"/>
      <c r="AY551" s="36"/>
      <c r="AZ551" s="36"/>
      <c r="BA551" s="36"/>
      <c r="BB551" s="36"/>
      <c r="BC551" s="36"/>
      <c r="BD551" s="36"/>
      <c r="BE551" s="36"/>
      <c r="BF551" s="36"/>
      <c r="BG551" s="36"/>
      <c r="BH551" s="36"/>
      <c r="BI551" s="36"/>
      <c r="BJ551" s="36"/>
      <c r="BL551" s="36"/>
      <c r="BM551" s="36"/>
      <c r="BN551" s="36"/>
      <c r="BO551" s="36"/>
    </row>
    <row r="552" spans="2:67">
      <c r="B552" s="36"/>
      <c r="D552" s="36"/>
      <c r="E552" s="36"/>
      <c r="G552" s="36"/>
      <c r="H552" s="36"/>
      <c r="I552" s="36"/>
      <c r="J552" s="36"/>
      <c r="K552" s="36"/>
      <c r="L552" s="36"/>
      <c r="M552" s="36"/>
      <c r="N552" s="36" t="e">
        <f>SUMIF(#REF!,K552,#REF!)</f>
        <v>#REF!</v>
      </c>
      <c r="O552" s="36">
        <f t="shared" si="117"/>
        <v>0</v>
      </c>
      <c r="P552" s="36">
        <f>COUNTIF($T$1:T552,T552)</f>
        <v>4</v>
      </c>
      <c r="Q552" s="36" t="str">
        <f t="shared" si="118"/>
        <v>4-KVBC-50</v>
      </c>
      <c r="R552" s="36" t="s">
        <v>14</v>
      </c>
      <c r="S552" s="36">
        <v>50</v>
      </c>
      <c r="T552" s="36" t="str">
        <f t="shared" si="122"/>
        <v>KVBC-50</v>
      </c>
      <c r="U552" s="36">
        <v>80</v>
      </c>
      <c r="V552" s="36" t="str">
        <f t="shared" si="116"/>
        <v>80,</v>
      </c>
      <c r="W552" s="36"/>
      <c r="X552" s="36"/>
      <c r="Y552" s="36"/>
      <c r="Z552" s="36" t="str">
        <f t="shared" si="121"/>
        <v>-</v>
      </c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36"/>
      <c r="AO552" s="36"/>
      <c r="AP552" s="36"/>
      <c r="AQ552" s="36"/>
      <c r="AR552" s="36"/>
      <c r="AS552" s="36"/>
      <c r="AT552" s="36"/>
      <c r="AU552" s="36"/>
      <c r="AV552" s="36"/>
      <c r="AW552" s="36"/>
      <c r="AX552" s="36"/>
      <c r="AY552" s="36"/>
      <c r="AZ552" s="36"/>
      <c r="BA552" s="36"/>
      <c r="BB552" s="36"/>
      <c r="BC552" s="36"/>
      <c r="BD552" s="36"/>
      <c r="BE552" s="36"/>
      <c r="BF552" s="36"/>
      <c r="BG552" s="36"/>
      <c r="BH552" s="36"/>
      <c r="BI552" s="36"/>
      <c r="BJ552" s="36"/>
      <c r="BL552" s="36"/>
      <c r="BM552" s="36"/>
      <c r="BN552" s="36"/>
      <c r="BO552" s="36"/>
    </row>
    <row r="553" spans="2:67">
      <c r="B553" s="36"/>
      <c r="D553" s="36"/>
      <c r="E553" s="36"/>
      <c r="G553" s="36"/>
      <c r="H553" s="36"/>
      <c r="I553" s="36"/>
      <c r="J553" s="36"/>
      <c r="K553" s="36"/>
      <c r="L553" s="36"/>
      <c r="M553" s="36"/>
      <c r="N553" s="36" t="e">
        <f>SUMIF(#REF!,K553,#REF!)</f>
        <v>#REF!</v>
      </c>
      <c r="O553" s="36">
        <f t="shared" si="117"/>
        <v>0</v>
      </c>
      <c r="P553" s="36">
        <f>COUNTIF($T$1:T553,T553)</f>
        <v>5</v>
      </c>
      <c r="Q553" s="36" t="str">
        <f t="shared" si="118"/>
        <v>5-KVBC-50</v>
      </c>
      <c r="R553" s="36" t="s">
        <v>14</v>
      </c>
      <c r="S553" s="36">
        <v>50</v>
      </c>
      <c r="T553" s="36" t="str">
        <f t="shared" si="122"/>
        <v>KVBC-50</v>
      </c>
      <c r="U553" s="36">
        <v>100</v>
      </c>
      <c r="V553" s="36" t="str">
        <f t="shared" si="116"/>
        <v>100,</v>
      </c>
      <c r="W553" s="36"/>
      <c r="X553" s="36"/>
      <c r="Y553" s="36"/>
      <c r="Z553" s="36" t="str">
        <f t="shared" si="121"/>
        <v>-</v>
      </c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36"/>
      <c r="AS553" s="36"/>
      <c r="AT553" s="36"/>
      <c r="AU553" s="36"/>
      <c r="AV553" s="36"/>
      <c r="AW553" s="36"/>
      <c r="AX553" s="36"/>
      <c r="AY553" s="36"/>
      <c r="AZ553" s="36"/>
      <c r="BA553" s="36"/>
      <c r="BB553" s="36"/>
      <c r="BC553" s="36"/>
      <c r="BD553" s="36"/>
      <c r="BE553" s="36"/>
      <c r="BF553" s="36"/>
      <c r="BG553" s="36"/>
      <c r="BH553" s="36"/>
      <c r="BI553" s="36"/>
      <c r="BJ553" s="36"/>
      <c r="BL553" s="36"/>
      <c r="BM553" s="36"/>
      <c r="BN553" s="36"/>
      <c r="BO553" s="36"/>
    </row>
    <row r="554" spans="2:67">
      <c r="B554" s="36"/>
      <c r="D554" s="36"/>
      <c r="E554" s="36"/>
      <c r="G554" s="36"/>
      <c r="H554" s="36"/>
      <c r="I554" s="36"/>
      <c r="J554" s="36"/>
      <c r="K554" s="36"/>
      <c r="L554" s="36"/>
      <c r="M554" s="36"/>
      <c r="N554" s="36" t="e">
        <f>SUMIF(#REF!,K554,#REF!)</f>
        <v>#REF!</v>
      </c>
      <c r="O554" s="36">
        <f t="shared" si="117"/>
        <v>0</v>
      </c>
      <c r="P554" s="36">
        <f>COUNTIF($T$1:T554,T554)</f>
        <v>6</v>
      </c>
      <c r="Q554" s="36" t="str">
        <f t="shared" si="118"/>
        <v>6-KVBC-50</v>
      </c>
      <c r="R554" s="36" t="s">
        <v>14</v>
      </c>
      <c r="S554" s="36">
        <v>50</v>
      </c>
      <c r="T554" s="36" t="str">
        <f t="shared" si="122"/>
        <v>KVBC-50</v>
      </c>
      <c r="U554" s="36">
        <v>120</v>
      </c>
      <c r="V554" s="36" t="str">
        <f t="shared" si="116"/>
        <v>120,</v>
      </c>
      <c r="W554" s="36"/>
      <c r="X554" s="36"/>
      <c r="Y554" s="36"/>
      <c r="Z554" s="36" t="str">
        <f t="shared" si="121"/>
        <v>-</v>
      </c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  <c r="AU554" s="36"/>
      <c r="AV554" s="36"/>
      <c r="AW554" s="36"/>
      <c r="AX554" s="36"/>
      <c r="AY554" s="36"/>
      <c r="AZ554" s="36"/>
      <c r="BA554" s="36"/>
      <c r="BB554" s="36"/>
      <c r="BC554" s="36"/>
      <c r="BD554" s="36"/>
      <c r="BE554" s="36"/>
      <c r="BF554" s="36"/>
      <c r="BG554" s="36"/>
      <c r="BH554" s="36"/>
      <c r="BI554" s="36"/>
      <c r="BJ554" s="36"/>
      <c r="BL554" s="36"/>
      <c r="BM554" s="36"/>
      <c r="BN554" s="36"/>
      <c r="BO554" s="36"/>
    </row>
    <row r="555" spans="2:67">
      <c r="B555" s="36"/>
      <c r="D555" s="36"/>
      <c r="E555" s="36"/>
      <c r="G555" s="36"/>
      <c r="H555" s="36"/>
      <c r="I555" s="36"/>
      <c r="J555" s="36"/>
      <c r="K555" s="36"/>
      <c r="L555" s="36"/>
      <c r="M555" s="36"/>
      <c r="N555" s="36" t="e">
        <f>SUMIF(#REF!,K555,#REF!)</f>
        <v>#REF!</v>
      </c>
      <c r="O555" s="36">
        <f t="shared" si="117"/>
        <v>0</v>
      </c>
      <c r="P555" s="36">
        <f>COUNTIF($T$1:T555,T555)</f>
        <v>7</v>
      </c>
      <c r="Q555" s="36" t="str">
        <f t="shared" si="118"/>
        <v>7-KVBC-50</v>
      </c>
      <c r="R555" s="36" t="s">
        <v>14</v>
      </c>
      <c r="S555" s="36">
        <v>50</v>
      </c>
      <c r="T555" s="36" t="str">
        <f t="shared" si="122"/>
        <v>KVBC-50</v>
      </c>
      <c r="U555" s="36">
        <v>160</v>
      </c>
      <c r="V555" s="36" t="str">
        <f t="shared" si="116"/>
        <v>160,</v>
      </c>
      <c r="W555" s="36"/>
      <c r="X555" s="36"/>
      <c r="Y555" s="36"/>
      <c r="Z555" s="36" t="str">
        <f t="shared" si="121"/>
        <v>-</v>
      </c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36"/>
      <c r="AS555" s="36"/>
      <c r="AT555" s="36"/>
      <c r="AU555" s="36"/>
      <c r="AV555" s="36"/>
      <c r="AW555" s="36"/>
      <c r="AX555" s="36"/>
      <c r="AY555" s="36"/>
      <c r="AZ555" s="36"/>
      <c r="BA555" s="36"/>
      <c r="BB555" s="36"/>
      <c r="BC555" s="36"/>
      <c r="BD555" s="36"/>
      <c r="BE555" s="36"/>
      <c r="BF555" s="36"/>
      <c r="BG555" s="36"/>
      <c r="BH555" s="36"/>
      <c r="BI555" s="36"/>
      <c r="BJ555" s="36"/>
      <c r="BL555" s="36"/>
      <c r="BM555" s="36"/>
      <c r="BN555" s="36"/>
      <c r="BO555" s="36"/>
    </row>
    <row r="556" spans="2:67">
      <c r="B556" s="36"/>
      <c r="D556" s="36"/>
      <c r="E556" s="36"/>
      <c r="G556" s="36"/>
      <c r="H556" s="36"/>
      <c r="I556" s="36"/>
      <c r="J556" s="36"/>
      <c r="K556" s="36"/>
      <c r="L556" s="36"/>
      <c r="M556" s="36"/>
      <c r="N556" s="36" t="e">
        <f>SUMIF(#REF!,K556,#REF!)</f>
        <v>#REF!</v>
      </c>
      <c r="O556" s="36">
        <f t="shared" si="117"/>
        <v>0</v>
      </c>
      <c r="P556" s="36">
        <f>COUNTIF($T$1:T556,T556)</f>
        <v>8</v>
      </c>
      <c r="Q556" s="36" t="str">
        <f t="shared" si="118"/>
        <v>8-KVBC-50</v>
      </c>
      <c r="R556" s="36" t="s">
        <v>14</v>
      </c>
      <c r="S556" s="36">
        <v>50</v>
      </c>
      <c r="T556" s="36" t="str">
        <f t="shared" si="122"/>
        <v>KVBC-50</v>
      </c>
      <c r="U556" s="36">
        <v>200</v>
      </c>
      <c r="V556" s="36" t="str">
        <f t="shared" si="116"/>
        <v>200,</v>
      </c>
      <c r="W556" s="36"/>
      <c r="X556" s="36"/>
      <c r="Y556" s="36"/>
      <c r="Z556" s="36" t="str">
        <f t="shared" si="121"/>
        <v>-</v>
      </c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36"/>
      <c r="AS556" s="36"/>
      <c r="AT556" s="36"/>
      <c r="AU556" s="36"/>
      <c r="AV556" s="36"/>
      <c r="AW556" s="36"/>
      <c r="AX556" s="36"/>
      <c r="AY556" s="36"/>
      <c r="AZ556" s="36"/>
      <c r="BA556" s="36"/>
      <c r="BB556" s="36"/>
      <c r="BC556" s="36"/>
      <c r="BD556" s="36"/>
      <c r="BE556" s="36"/>
      <c r="BF556" s="36"/>
      <c r="BG556" s="36"/>
      <c r="BH556" s="36"/>
      <c r="BI556" s="36"/>
      <c r="BJ556" s="36"/>
      <c r="BL556" s="36"/>
      <c r="BM556" s="36"/>
      <c r="BN556" s="36"/>
      <c r="BO556" s="36"/>
    </row>
    <row r="557" spans="2:67">
      <c r="B557" s="36"/>
      <c r="D557" s="36"/>
      <c r="E557" s="36"/>
      <c r="G557" s="36"/>
      <c r="H557" s="36"/>
      <c r="I557" s="36"/>
      <c r="J557" s="36"/>
      <c r="K557" s="36"/>
      <c r="L557" s="36"/>
      <c r="M557" s="36"/>
      <c r="N557" s="36" t="e">
        <f>SUMIF(#REF!,K557,#REF!)</f>
        <v>#REF!</v>
      </c>
      <c r="O557" s="36">
        <f t="shared" si="117"/>
        <v>0</v>
      </c>
      <c r="P557" s="36">
        <f>COUNTIF($T$1:T557,T557)</f>
        <v>9</v>
      </c>
      <c r="Q557" s="36" t="str">
        <f t="shared" si="118"/>
        <v>9-KVBC-50</v>
      </c>
      <c r="R557" s="36" t="s">
        <v>14</v>
      </c>
      <c r="S557" s="36">
        <v>50</v>
      </c>
      <c r="T557" s="36" t="str">
        <f t="shared" si="122"/>
        <v>KVBC-50</v>
      </c>
      <c r="U557" s="36">
        <v>250</v>
      </c>
      <c r="V557" s="36" t="str">
        <f t="shared" si="116"/>
        <v>250,</v>
      </c>
      <c r="W557" s="36"/>
      <c r="X557" s="36"/>
      <c r="Y557" s="36"/>
      <c r="Z557" s="36" t="str">
        <f t="shared" si="121"/>
        <v>-</v>
      </c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  <c r="AU557" s="36"/>
      <c r="AV557" s="36"/>
      <c r="AW557" s="36"/>
      <c r="AX557" s="36"/>
      <c r="AY557" s="36"/>
      <c r="AZ557" s="36"/>
      <c r="BA557" s="36"/>
      <c r="BB557" s="36"/>
      <c r="BC557" s="36"/>
      <c r="BD557" s="36"/>
      <c r="BE557" s="36"/>
      <c r="BF557" s="36"/>
      <c r="BG557" s="36"/>
      <c r="BH557" s="36"/>
      <c r="BI557" s="36"/>
      <c r="BJ557" s="36"/>
      <c r="BL557" s="36"/>
      <c r="BM557" s="36"/>
      <c r="BN557" s="36"/>
      <c r="BO557" s="36"/>
    </row>
    <row r="558" spans="2:67">
      <c r="B558" s="36"/>
      <c r="D558" s="36"/>
      <c r="E558" s="36"/>
      <c r="G558" s="36"/>
      <c r="H558" s="36"/>
      <c r="I558" s="36"/>
      <c r="J558" s="36"/>
      <c r="K558" s="36"/>
      <c r="L558" s="36"/>
      <c r="M558" s="36"/>
      <c r="N558" s="36" t="e">
        <f>SUMIF(#REF!,K558,#REF!)</f>
        <v>#REF!</v>
      </c>
      <c r="O558" s="36">
        <f t="shared" si="117"/>
        <v>0</v>
      </c>
      <c r="P558" s="36">
        <f>COUNTIF($T$1:T558,T558)</f>
        <v>10</v>
      </c>
      <c r="Q558" s="36" t="str">
        <f t="shared" si="118"/>
        <v>10-KVBC-50</v>
      </c>
      <c r="R558" s="36" t="s">
        <v>14</v>
      </c>
      <c r="S558" s="36">
        <v>50</v>
      </c>
      <c r="T558" s="36" t="str">
        <f t="shared" si="122"/>
        <v>KVBC-50</v>
      </c>
      <c r="U558" s="36">
        <v>300</v>
      </c>
      <c r="V558" s="36" t="str">
        <f t="shared" si="116"/>
        <v>300,</v>
      </c>
      <c r="W558" s="36"/>
      <c r="X558" s="36"/>
      <c r="Y558" s="36"/>
      <c r="Z558" s="36" t="str">
        <f t="shared" si="121"/>
        <v>-</v>
      </c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36"/>
      <c r="AS558" s="36"/>
      <c r="AT558" s="36"/>
      <c r="AU558" s="36"/>
      <c r="AV558" s="36"/>
      <c r="AW558" s="36"/>
      <c r="AX558" s="36"/>
      <c r="AY558" s="36"/>
      <c r="AZ558" s="36"/>
      <c r="BA558" s="36"/>
      <c r="BB558" s="36"/>
      <c r="BC558" s="36"/>
      <c r="BD558" s="36"/>
      <c r="BE558" s="36"/>
      <c r="BF558" s="36"/>
      <c r="BG558" s="36"/>
      <c r="BH558" s="36"/>
      <c r="BI558" s="36"/>
      <c r="BJ558" s="36"/>
      <c r="BL558" s="36"/>
      <c r="BM558" s="36"/>
      <c r="BN558" s="36"/>
      <c r="BO558" s="36"/>
    </row>
    <row r="559" spans="2:67">
      <c r="B559" s="36"/>
      <c r="D559" s="36"/>
      <c r="E559" s="36"/>
      <c r="G559" s="36"/>
      <c r="H559" s="36"/>
      <c r="I559" s="36"/>
      <c r="J559" s="36"/>
      <c r="K559" s="36"/>
      <c r="L559" s="36"/>
      <c r="M559" s="36"/>
      <c r="N559" s="36" t="e">
        <f>SUMIF(#REF!,K559,#REF!)</f>
        <v>#REF!</v>
      </c>
      <c r="O559" s="36">
        <f t="shared" si="117"/>
        <v>0</v>
      </c>
      <c r="P559" s="36">
        <f>COUNTIF($T$1:T559,T559)</f>
        <v>11</v>
      </c>
      <c r="Q559" s="36" t="str">
        <f t="shared" si="118"/>
        <v>11-KVBC-50</v>
      </c>
      <c r="R559" s="36" t="s">
        <v>14</v>
      </c>
      <c r="S559" s="36">
        <v>50</v>
      </c>
      <c r="T559" s="36" t="str">
        <f t="shared" si="122"/>
        <v>KVBC-50</v>
      </c>
      <c r="U559" s="36">
        <v>320</v>
      </c>
      <c r="V559" s="36" t="str">
        <f t="shared" si="116"/>
        <v>320,</v>
      </c>
      <c r="W559" s="36"/>
      <c r="X559" s="36"/>
      <c r="Y559" s="36"/>
      <c r="Z559" s="36" t="str">
        <f t="shared" si="121"/>
        <v>-</v>
      </c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  <c r="AU559" s="36"/>
      <c r="AV559" s="36"/>
      <c r="AW559" s="36"/>
      <c r="AX559" s="36"/>
      <c r="AY559" s="36"/>
      <c r="AZ559" s="36"/>
      <c r="BA559" s="36"/>
      <c r="BB559" s="36"/>
      <c r="BC559" s="36"/>
      <c r="BD559" s="36"/>
      <c r="BE559" s="36"/>
      <c r="BF559" s="36"/>
      <c r="BG559" s="36"/>
      <c r="BH559" s="36"/>
      <c r="BI559" s="36"/>
      <c r="BJ559" s="36"/>
      <c r="BL559" s="36"/>
      <c r="BM559" s="36"/>
      <c r="BN559" s="36"/>
      <c r="BO559" s="36"/>
    </row>
    <row r="560" spans="2:67">
      <c r="B560" s="36"/>
      <c r="D560" s="36"/>
      <c r="E560" s="36"/>
      <c r="G560" s="36"/>
      <c r="H560" s="36"/>
      <c r="I560" s="36"/>
      <c r="J560" s="36"/>
      <c r="K560" s="36"/>
      <c r="L560" s="36"/>
      <c r="M560" s="36"/>
      <c r="N560" s="36" t="e">
        <f>SUMIF(#REF!,K560,#REF!)</f>
        <v>#REF!</v>
      </c>
      <c r="O560" s="36">
        <f t="shared" si="117"/>
        <v>0</v>
      </c>
      <c r="P560" s="36">
        <f>COUNTIF($T$1:T560,T560)</f>
        <v>12</v>
      </c>
      <c r="Q560" s="36" t="str">
        <f t="shared" si="118"/>
        <v>12-KVBC-50</v>
      </c>
      <c r="R560" s="36" t="s">
        <v>14</v>
      </c>
      <c r="S560" s="36">
        <v>50</v>
      </c>
      <c r="T560" s="36" t="str">
        <f t="shared" si="122"/>
        <v>KVBC-50</v>
      </c>
      <c r="U560" s="36">
        <v>400</v>
      </c>
      <c r="V560" s="36" t="str">
        <f t="shared" si="116"/>
        <v>400,</v>
      </c>
      <c r="W560" s="36"/>
      <c r="X560" s="36"/>
      <c r="Y560" s="36"/>
      <c r="Z560" s="36" t="str">
        <f t="shared" si="121"/>
        <v>-</v>
      </c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  <c r="AU560" s="36"/>
      <c r="AV560" s="36"/>
      <c r="AW560" s="36"/>
      <c r="AX560" s="36"/>
      <c r="AY560" s="36"/>
      <c r="AZ560" s="36"/>
      <c r="BA560" s="36"/>
      <c r="BB560" s="36"/>
      <c r="BC560" s="36"/>
      <c r="BD560" s="36"/>
      <c r="BE560" s="36"/>
      <c r="BF560" s="36"/>
      <c r="BG560" s="36"/>
      <c r="BH560" s="36"/>
      <c r="BI560" s="36"/>
      <c r="BJ560" s="36"/>
      <c r="BL560" s="36"/>
      <c r="BM560" s="36"/>
      <c r="BN560" s="36"/>
      <c r="BO560" s="36"/>
    </row>
    <row r="561" spans="2:67">
      <c r="B561" s="36"/>
      <c r="D561" s="36"/>
      <c r="E561" s="36"/>
      <c r="G561" s="36"/>
      <c r="H561" s="36"/>
      <c r="I561" s="36"/>
      <c r="J561" s="36"/>
      <c r="K561" s="36"/>
      <c r="L561" s="36"/>
      <c r="M561" s="36"/>
      <c r="N561" s="36" t="e">
        <f>SUMIF(#REF!,K561,#REF!)</f>
        <v>#REF!</v>
      </c>
      <c r="O561" s="36">
        <f t="shared" si="117"/>
        <v>0</v>
      </c>
      <c r="P561" s="36">
        <f>COUNTIF($T$1:T561,T561)</f>
        <v>13</v>
      </c>
      <c r="Q561" s="36" t="str">
        <f t="shared" si="118"/>
        <v>13-KVBC-50</v>
      </c>
      <c r="R561" s="36" t="s">
        <v>14</v>
      </c>
      <c r="S561" s="36">
        <v>50</v>
      </c>
      <c r="T561" s="36" t="str">
        <f t="shared" si="122"/>
        <v>KVBC-50</v>
      </c>
      <c r="U561" s="36">
        <v>500</v>
      </c>
      <c r="V561" s="36" t="str">
        <f t="shared" si="116"/>
        <v>500,</v>
      </c>
      <c r="W561" s="36"/>
      <c r="X561" s="36"/>
      <c r="Y561" s="36"/>
      <c r="Z561" s="36" t="str">
        <f t="shared" si="121"/>
        <v>-</v>
      </c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36"/>
      <c r="AS561" s="36"/>
      <c r="AT561" s="36"/>
      <c r="AU561" s="36"/>
      <c r="AV561" s="36"/>
      <c r="AW561" s="36"/>
      <c r="AX561" s="36"/>
      <c r="AY561" s="36"/>
      <c r="AZ561" s="36"/>
      <c r="BA561" s="36"/>
      <c r="BB561" s="36"/>
      <c r="BC561" s="36"/>
      <c r="BD561" s="36"/>
      <c r="BE561" s="36"/>
      <c r="BF561" s="36"/>
      <c r="BG561" s="36"/>
      <c r="BH561" s="36"/>
      <c r="BI561" s="36"/>
      <c r="BJ561" s="36"/>
      <c r="BL561" s="36"/>
      <c r="BM561" s="36"/>
      <c r="BN561" s="36"/>
      <c r="BO561" s="36"/>
    </row>
    <row r="562" spans="2:67">
      <c r="B562" s="36"/>
      <c r="D562" s="36"/>
      <c r="E562" s="36"/>
      <c r="G562" s="36"/>
      <c r="H562" s="36"/>
      <c r="I562" s="36"/>
      <c r="J562" s="36"/>
      <c r="K562" s="36"/>
      <c r="L562" s="36"/>
      <c r="M562" s="36"/>
      <c r="N562" s="36" t="e">
        <f>SUMIF(#REF!,K562,#REF!)</f>
        <v>#REF!</v>
      </c>
      <c r="O562" s="36">
        <f t="shared" si="117"/>
        <v>0</v>
      </c>
      <c r="P562" s="36">
        <f>COUNTIF($T$1:T562,T562)</f>
        <v>14</v>
      </c>
      <c r="Q562" s="36" t="str">
        <f t="shared" si="118"/>
        <v>14-KVBC-50</v>
      </c>
      <c r="R562" s="36" t="s">
        <v>14</v>
      </c>
      <c r="S562" s="36">
        <v>50</v>
      </c>
      <c r="T562" s="36" t="str">
        <f t="shared" si="122"/>
        <v>KVBC-50</v>
      </c>
      <c r="U562" s="36">
        <v>600</v>
      </c>
      <c r="V562" s="36" t="str">
        <f t="shared" si="116"/>
        <v>600,</v>
      </c>
      <c r="W562" s="36"/>
      <c r="X562" s="36"/>
      <c r="Y562" s="36"/>
      <c r="Z562" s="36" t="str">
        <f t="shared" si="121"/>
        <v>-</v>
      </c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36"/>
      <c r="AS562" s="36"/>
      <c r="AT562" s="36"/>
      <c r="AU562" s="36"/>
      <c r="AV562" s="36"/>
      <c r="AW562" s="36"/>
      <c r="AX562" s="36"/>
      <c r="AY562" s="36"/>
      <c r="AZ562" s="36"/>
      <c r="BA562" s="36"/>
      <c r="BB562" s="36"/>
      <c r="BC562" s="36"/>
      <c r="BD562" s="36"/>
      <c r="BE562" s="36"/>
      <c r="BF562" s="36"/>
      <c r="BG562" s="36"/>
      <c r="BH562" s="36"/>
      <c r="BI562" s="36"/>
      <c r="BJ562" s="36"/>
      <c r="BL562" s="36"/>
      <c r="BM562" s="36"/>
      <c r="BN562" s="36"/>
      <c r="BO562" s="36"/>
    </row>
    <row r="563" spans="2:67">
      <c r="B563" s="36"/>
      <c r="D563" s="36"/>
      <c r="E563" s="36"/>
      <c r="G563" s="36"/>
      <c r="H563" s="36"/>
      <c r="I563" s="36"/>
      <c r="J563" s="36"/>
      <c r="K563" s="36"/>
      <c r="L563" s="36"/>
      <c r="M563" s="36"/>
      <c r="N563" s="36" t="e">
        <f>SUMIF(#REF!,K563,#REF!)</f>
        <v>#REF!</v>
      </c>
      <c r="O563" s="36">
        <f t="shared" si="117"/>
        <v>0</v>
      </c>
      <c r="P563" s="36">
        <f>COUNTIF($T$1:T563,T563)</f>
        <v>15</v>
      </c>
      <c r="Q563" s="36" t="str">
        <f t="shared" si="118"/>
        <v>15-KVBC-50</v>
      </c>
      <c r="R563" s="36" t="s">
        <v>14</v>
      </c>
      <c r="S563" s="36">
        <v>50</v>
      </c>
      <c r="T563" s="36" t="str">
        <f t="shared" si="122"/>
        <v>KVBC-50</v>
      </c>
      <c r="U563" s="36">
        <v>700</v>
      </c>
      <c r="V563" s="36" t="str">
        <f t="shared" si="116"/>
        <v>700,</v>
      </c>
      <c r="W563" s="36"/>
      <c r="X563" s="36"/>
      <c r="Y563" s="36"/>
      <c r="Z563" s="36" t="str">
        <f t="shared" si="121"/>
        <v>-</v>
      </c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36"/>
      <c r="AS563" s="36"/>
      <c r="AT563" s="36"/>
      <c r="AU563" s="36"/>
      <c r="AV563" s="36"/>
      <c r="AW563" s="36"/>
      <c r="AX563" s="36"/>
      <c r="AY563" s="36"/>
      <c r="AZ563" s="36"/>
      <c r="BA563" s="36"/>
      <c r="BB563" s="36"/>
      <c r="BC563" s="36"/>
      <c r="BD563" s="36"/>
      <c r="BE563" s="36"/>
      <c r="BF563" s="36"/>
      <c r="BG563" s="36"/>
      <c r="BH563" s="36"/>
      <c r="BI563" s="36"/>
      <c r="BJ563" s="36"/>
      <c r="BL563" s="36"/>
      <c r="BM563" s="36"/>
      <c r="BN563" s="36"/>
      <c r="BO563" s="36"/>
    </row>
    <row r="564" spans="2:67">
      <c r="B564" s="36"/>
      <c r="D564" s="36"/>
      <c r="E564" s="36"/>
      <c r="G564" s="36"/>
      <c r="H564" s="36"/>
      <c r="I564" s="36"/>
      <c r="J564" s="36"/>
      <c r="K564" s="36"/>
      <c r="L564" s="36"/>
      <c r="M564" s="36"/>
      <c r="N564" s="36" t="e">
        <f>SUMIF(#REF!,K564,#REF!)</f>
        <v>#REF!</v>
      </c>
      <c r="O564" s="36">
        <f t="shared" si="117"/>
        <v>0</v>
      </c>
      <c r="P564" s="36">
        <f>COUNTIF($T$1:T564,T564)</f>
        <v>16</v>
      </c>
      <c r="Q564" s="36" t="str">
        <f t="shared" si="118"/>
        <v>16-KVBC-50</v>
      </c>
      <c r="R564" s="36" t="s">
        <v>14</v>
      </c>
      <c r="S564" s="36">
        <v>50</v>
      </c>
      <c r="T564" s="36" t="str">
        <f t="shared" si="122"/>
        <v>KVBC-50</v>
      </c>
      <c r="U564" s="36">
        <v>800</v>
      </c>
      <c r="V564" s="36" t="str">
        <f t="shared" si="116"/>
        <v>800,</v>
      </c>
      <c r="W564" s="36"/>
      <c r="X564" s="36"/>
      <c r="Y564" s="36"/>
      <c r="Z564" s="36" t="str">
        <f t="shared" si="121"/>
        <v>-</v>
      </c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36"/>
      <c r="AS564" s="36"/>
      <c r="AT564" s="36"/>
      <c r="AU564" s="36"/>
      <c r="AV564" s="36"/>
      <c r="AW564" s="36"/>
      <c r="AX564" s="36"/>
      <c r="AY564" s="36"/>
      <c r="AZ564" s="36"/>
      <c r="BA564" s="36"/>
      <c r="BB564" s="36"/>
      <c r="BC564" s="36"/>
      <c r="BD564" s="36"/>
      <c r="BE564" s="36"/>
      <c r="BF564" s="36"/>
      <c r="BG564" s="36"/>
      <c r="BH564" s="36"/>
      <c r="BI564" s="36"/>
      <c r="BJ564" s="36"/>
      <c r="BL564" s="36"/>
      <c r="BM564" s="36"/>
      <c r="BN564" s="36"/>
      <c r="BO564" s="36"/>
    </row>
    <row r="565" spans="2:67">
      <c r="B565" s="36"/>
      <c r="D565" s="36"/>
      <c r="E565" s="36"/>
      <c r="G565" s="36"/>
      <c r="H565" s="36"/>
      <c r="I565" s="36"/>
      <c r="J565" s="36"/>
      <c r="K565" s="36"/>
      <c r="L565" s="36"/>
      <c r="M565" s="36"/>
      <c r="N565" s="36" t="e">
        <f>SUMIF(#REF!,K565,#REF!)</f>
        <v>#REF!</v>
      </c>
      <c r="O565" s="36">
        <f t="shared" si="117"/>
        <v>0</v>
      </c>
      <c r="P565" s="36">
        <f>COUNTIF($T$1:T565,T565)</f>
        <v>17</v>
      </c>
      <c r="Q565" s="36" t="str">
        <f t="shared" si="118"/>
        <v>17-KVBC-50</v>
      </c>
      <c r="R565" s="36" t="s">
        <v>14</v>
      </c>
      <c r="S565" s="36">
        <v>50</v>
      </c>
      <c r="T565" s="36" t="str">
        <f t="shared" si="122"/>
        <v>KVBC-50</v>
      </c>
      <c r="U565" s="36">
        <v>1000</v>
      </c>
      <c r="V565" s="36" t="str">
        <f t="shared" si="116"/>
        <v>1000,</v>
      </c>
      <c r="W565" s="36"/>
      <c r="X565" s="36"/>
      <c r="Y565" s="36"/>
      <c r="Z565" s="36" t="str">
        <f t="shared" si="121"/>
        <v>-</v>
      </c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36"/>
      <c r="AS565" s="36"/>
      <c r="AT565" s="36"/>
      <c r="AU565" s="36"/>
      <c r="AV565" s="36"/>
      <c r="AW565" s="36"/>
      <c r="AX565" s="36"/>
      <c r="AY565" s="36"/>
      <c r="AZ565" s="36"/>
      <c r="BA565" s="36"/>
      <c r="BB565" s="36"/>
      <c r="BC565" s="36"/>
      <c r="BD565" s="36"/>
      <c r="BE565" s="36"/>
      <c r="BF565" s="36"/>
      <c r="BG565" s="36"/>
      <c r="BH565" s="36"/>
      <c r="BI565" s="36"/>
      <c r="BJ565" s="36"/>
      <c r="BL565" s="36"/>
      <c r="BM565" s="36"/>
      <c r="BN565" s="36"/>
      <c r="BO565" s="36"/>
    </row>
    <row r="566" spans="2:67">
      <c r="B566" s="36"/>
      <c r="D566" s="36"/>
      <c r="E566" s="36"/>
      <c r="G566" s="36"/>
      <c r="H566" s="36"/>
      <c r="I566" s="36"/>
      <c r="J566" s="36"/>
      <c r="K566" s="36"/>
      <c r="L566" s="36"/>
      <c r="M566" s="36"/>
      <c r="N566" s="36" t="e">
        <f>SUMIF(#REF!,K566,#REF!)</f>
        <v>#REF!</v>
      </c>
      <c r="O566" s="36">
        <f t="shared" si="117"/>
        <v>0</v>
      </c>
      <c r="P566" s="36">
        <f>COUNTIF($T$1:T566,T566)</f>
        <v>18</v>
      </c>
      <c r="Q566" s="36" t="str">
        <f t="shared" si="118"/>
        <v>18-KVBC-50</v>
      </c>
      <c r="R566" s="36" t="s">
        <v>14</v>
      </c>
      <c r="S566" s="36">
        <v>50</v>
      </c>
      <c r="T566" s="36" t="str">
        <f t="shared" si="122"/>
        <v>KVBC-50</v>
      </c>
      <c r="U566" s="36">
        <v>1250</v>
      </c>
      <c r="V566" s="36" t="str">
        <f t="shared" si="116"/>
        <v>1250</v>
      </c>
      <c r="W566" s="36"/>
      <c r="X566" s="36"/>
      <c r="Y566" s="36"/>
      <c r="Z566" s="36" t="str">
        <f t="shared" si="121"/>
        <v>-</v>
      </c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  <c r="AU566" s="36"/>
      <c r="AV566" s="36"/>
      <c r="AW566" s="36"/>
      <c r="AX566" s="36"/>
      <c r="AY566" s="36"/>
      <c r="AZ566" s="36"/>
      <c r="BA566" s="36"/>
      <c r="BB566" s="36"/>
      <c r="BC566" s="36"/>
      <c r="BD566" s="36"/>
      <c r="BE566" s="36"/>
      <c r="BF566" s="36"/>
      <c r="BG566" s="36"/>
      <c r="BH566" s="36"/>
      <c r="BI566" s="36"/>
      <c r="BJ566" s="36"/>
      <c r="BL566" s="36"/>
      <c r="BM566" s="36"/>
      <c r="BN566" s="36"/>
      <c r="BO566" s="36"/>
    </row>
    <row r="567" spans="2:67">
      <c r="B567" s="36"/>
      <c r="D567" s="36"/>
      <c r="E567" s="36"/>
      <c r="G567" s="36"/>
      <c r="H567" s="36"/>
      <c r="I567" s="36"/>
      <c r="J567" s="36"/>
      <c r="K567" s="36"/>
      <c r="L567" s="36"/>
      <c r="M567" s="36"/>
      <c r="N567" s="36" t="e">
        <f>SUMIF(#REF!,K567,#REF!)</f>
        <v>#REF!</v>
      </c>
      <c r="O567" s="36">
        <f t="shared" si="117"/>
        <v>0</v>
      </c>
      <c r="P567" s="36">
        <f>COUNTIF($T$1:T567,T567)</f>
        <v>1</v>
      </c>
      <c r="Q567" s="36" t="str">
        <f t="shared" si="118"/>
        <v>1-KVBC-63</v>
      </c>
      <c r="R567" s="36" t="s">
        <v>14</v>
      </c>
      <c r="S567" s="36">
        <v>63</v>
      </c>
      <c r="T567" s="36" t="str">
        <f>CONCATENATE(R567,IF(S567=0,"","-"),S567)</f>
        <v>KVBC-63</v>
      </c>
      <c r="U567" s="36">
        <v>25</v>
      </c>
      <c r="V567" s="36" t="str">
        <f t="shared" si="116"/>
        <v>25,</v>
      </c>
      <c r="W567" s="36"/>
      <c r="X567" s="36"/>
      <c r="Y567" s="36"/>
      <c r="Z567" s="36" t="str">
        <f t="shared" si="121"/>
        <v>-</v>
      </c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36"/>
      <c r="AS567" s="36"/>
      <c r="AT567" s="36"/>
      <c r="AU567" s="36"/>
      <c r="AV567" s="36"/>
      <c r="AW567" s="36"/>
      <c r="AX567" s="36"/>
      <c r="AY567" s="36"/>
      <c r="AZ567" s="36"/>
      <c r="BA567" s="36"/>
      <c r="BB567" s="36"/>
      <c r="BC567" s="36"/>
      <c r="BD567" s="36"/>
      <c r="BE567" s="36"/>
      <c r="BF567" s="36"/>
      <c r="BG567" s="36"/>
      <c r="BH567" s="36"/>
      <c r="BI567" s="36"/>
      <c r="BJ567" s="36"/>
      <c r="BL567" s="36"/>
      <c r="BM567" s="36"/>
      <c r="BN567" s="36"/>
      <c r="BO567" s="36"/>
    </row>
    <row r="568" spans="2:67">
      <c r="B568" s="36"/>
      <c r="D568" s="36"/>
      <c r="E568" s="36"/>
      <c r="G568" s="36"/>
      <c r="H568" s="36"/>
      <c r="I568" s="36"/>
      <c r="J568" s="36"/>
      <c r="K568" s="36"/>
      <c r="L568" s="36"/>
      <c r="M568" s="36"/>
      <c r="N568" s="36" t="e">
        <f>SUMIF(#REF!,K568,#REF!)</f>
        <v>#REF!</v>
      </c>
      <c r="O568" s="36">
        <f t="shared" si="117"/>
        <v>0</v>
      </c>
      <c r="P568" s="36">
        <f>COUNTIF($T$1:T568,T568)</f>
        <v>2</v>
      </c>
      <c r="Q568" s="36" t="str">
        <f t="shared" si="118"/>
        <v>2-KVBC-63</v>
      </c>
      <c r="R568" s="36" t="s">
        <v>14</v>
      </c>
      <c r="S568" s="36">
        <v>63</v>
      </c>
      <c r="T568" s="36" t="str">
        <f>CONCATENATE(R568,IF(S568=0,"","-"),S568)</f>
        <v>KVBC-63</v>
      </c>
      <c r="U568" s="36">
        <v>40</v>
      </c>
      <c r="V568" s="36" t="str">
        <f t="shared" si="116"/>
        <v>40,</v>
      </c>
      <c r="W568" s="36"/>
      <c r="X568" s="36"/>
      <c r="Y568" s="36"/>
      <c r="Z568" s="36" t="str">
        <f t="shared" si="121"/>
        <v>-</v>
      </c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36"/>
      <c r="AS568" s="36"/>
      <c r="AT568" s="36"/>
      <c r="AU568" s="36"/>
      <c r="AV568" s="36"/>
      <c r="AW568" s="36"/>
      <c r="AX568" s="36"/>
      <c r="AY568" s="36"/>
      <c r="AZ568" s="36"/>
      <c r="BA568" s="36"/>
      <c r="BB568" s="36"/>
      <c r="BC568" s="36"/>
      <c r="BD568" s="36"/>
      <c r="BE568" s="36"/>
      <c r="BF568" s="36"/>
      <c r="BG568" s="36"/>
      <c r="BH568" s="36"/>
      <c r="BI568" s="36"/>
      <c r="BJ568" s="36"/>
      <c r="BL568" s="36"/>
      <c r="BM568" s="36"/>
      <c r="BN568" s="36"/>
      <c r="BO568" s="36"/>
    </row>
    <row r="569" spans="2:67">
      <c r="B569" s="36"/>
      <c r="D569" s="36"/>
      <c r="E569" s="36"/>
      <c r="G569" s="36"/>
      <c r="H569" s="36"/>
      <c r="I569" s="36"/>
      <c r="J569" s="36"/>
      <c r="K569" s="36"/>
      <c r="L569" s="36"/>
      <c r="M569" s="36"/>
      <c r="N569" s="36" t="e">
        <f>SUMIF(#REF!,K569,#REF!)</f>
        <v>#REF!</v>
      </c>
      <c r="O569" s="36">
        <f t="shared" si="117"/>
        <v>0</v>
      </c>
      <c r="P569" s="36">
        <f>COUNTIF($T$1:T569,T569)</f>
        <v>3</v>
      </c>
      <c r="Q569" s="36" t="str">
        <f t="shared" si="118"/>
        <v>3-KVBC-63</v>
      </c>
      <c r="R569" s="36" t="s">
        <v>14</v>
      </c>
      <c r="S569" s="36">
        <v>63</v>
      </c>
      <c r="T569" s="36" t="str">
        <f t="shared" ref="T569:T584" si="123">CONCATENATE(R569,IF(S569=0,"","-"),S569)</f>
        <v>KVBC-63</v>
      </c>
      <c r="U569" s="36">
        <v>50</v>
      </c>
      <c r="V569" s="36" t="str">
        <f t="shared" si="116"/>
        <v>50,</v>
      </c>
      <c r="W569" s="36"/>
      <c r="X569" s="36"/>
      <c r="Y569" s="36"/>
      <c r="Z569" s="36" t="str">
        <f t="shared" si="121"/>
        <v>-</v>
      </c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36"/>
      <c r="AS569" s="36"/>
      <c r="AT569" s="36"/>
      <c r="AU569" s="36"/>
      <c r="AV569" s="36"/>
      <c r="AW569" s="36"/>
      <c r="AX569" s="36"/>
      <c r="AY569" s="36"/>
      <c r="AZ569" s="36"/>
      <c r="BA569" s="36"/>
      <c r="BB569" s="36"/>
      <c r="BC569" s="36"/>
      <c r="BD569" s="36"/>
      <c r="BE569" s="36"/>
      <c r="BF569" s="36"/>
      <c r="BG569" s="36"/>
      <c r="BH569" s="36"/>
      <c r="BI569" s="36"/>
      <c r="BJ569" s="36"/>
      <c r="BL569" s="36"/>
      <c r="BM569" s="36"/>
      <c r="BN569" s="36"/>
      <c r="BO569" s="36"/>
    </row>
    <row r="570" spans="2:67">
      <c r="B570" s="36"/>
      <c r="D570" s="36"/>
      <c r="E570" s="36"/>
      <c r="G570" s="36"/>
      <c r="H570" s="36"/>
      <c r="I570" s="36"/>
      <c r="J570" s="36"/>
      <c r="K570" s="36"/>
      <c r="L570" s="36"/>
      <c r="M570" s="36"/>
      <c r="N570" s="36" t="e">
        <f>SUMIF(#REF!,K570,#REF!)</f>
        <v>#REF!</v>
      </c>
      <c r="O570" s="36">
        <f t="shared" si="117"/>
        <v>0</v>
      </c>
      <c r="P570" s="36">
        <f>COUNTIF($T$1:T570,T570)</f>
        <v>4</v>
      </c>
      <c r="Q570" s="36" t="str">
        <f t="shared" si="118"/>
        <v>4-KVBC-63</v>
      </c>
      <c r="R570" s="36" t="s">
        <v>14</v>
      </c>
      <c r="S570" s="36">
        <v>63</v>
      </c>
      <c r="T570" s="36" t="str">
        <f t="shared" si="123"/>
        <v>KVBC-63</v>
      </c>
      <c r="U570" s="36">
        <v>80</v>
      </c>
      <c r="V570" s="36" t="str">
        <f t="shared" si="116"/>
        <v>80,</v>
      </c>
      <c r="W570" s="36"/>
      <c r="X570" s="36"/>
      <c r="Y570" s="36"/>
      <c r="Z570" s="36" t="str">
        <f t="shared" si="121"/>
        <v>-</v>
      </c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  <c r="AU570" s="36"/>
      <c r="AV570" s="36"/>
      <c r="AW570" s="36"/>
      <c r="AX570" s="36"/>
      <c r="AY570" s="36"/>
      <c r="AZ570" s="36"/>
      <c r="BA570" s="36"/>
      <c r="BB570" s="36"/>
      <c r="BC570" s="36"/>
      <c r="BD570" s="36"/>
      <c r="BE570" s="36"/>
      <c r="BF570" s="36"/>
      <c r="BG570" s="36"/>
      <c r="BH570" s="36"/>
      <c r="BI570" s="36"/>
      <c r="BJ570" s="36"/>
      <c r="BL570" s="36"/>
      <c r="BM570" s="36"/>
      <c r="BN570" s="36"/>
      <c r="BO570" s="36"/>
    </row>
    <row r="571" spans="2:67">
      <c r="B571" s="36"/>
      <c r="D571" s="36"/>
      <c r="E571" s="36"/>
      <c r="G571" s="36"/>
      <c r="H571" s="36"/>
      <c r="I571" s="36"/>
      <c r="J571" s="36"/>
      <c r="K571" s="36"/>
      <c r="L571" s="36"/>
      <c r="M571" s="36"/>
      <c r="N571" s="36" t="e">
        <f>SUMIF(#REF!,K571,#REF!)</f>
        <v>#REF!</v>
      </c>
      <c r="O571" s="36">
        <f t="shared" si="117"/>
        <v>0</v>
      </c>
      <c r="P571" s="36">
        <f>COUNTIF($T$1:T571,T571)</f>
        <v>5</v>
      </c>
      <c r="Q571" s="36" t="str">
        <f t="shared" si="118"/>
        <v>5-KVBC-63</v>
      </c>
      <c r="R571" s="36" t="s">
        <v>14</v>
      </c>
      <c r="S571" s="36">
        <v>63</v>
      </c>
      <c r="T571" s="36" t="str">
        <f t="shared" si="123"/>
        <v>KVBC-63</v>
      </c>
      <c r="U571" s="36">
        <v>100</v>
      </c>
      <c r="V571" s="36" t="str">
        <f t="shared" si="116"/>
        <v>100,</v>
      </c>
      <c r="W571" s="36"/>
      <c r="X571" s="36"/>
      <c r="Y571" s="36"/>
      <c r="Z571" s="36" t="str">
        <f t="shared" si="121"/>
        <v>-</v>
      </c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36"/>
      <c r="AS571" s="36"/>
      <c r="AT571" s="36"/>
      <c r="AU571" s="36"/>
      <c r="AV571" s="36"/>
      <c r="AW571" s="36"/>
      <c r="AX571" s="36"/>
      <c r="AY571" s="36"/>
      <c r="AZ571" s="36"/>
      <c r="BA571" s="36"/>
      <c r="BB571" s="36"/>
      <c r="BC571" s="36"/>
      <c r="BD571" s="36"/>
      <c r="BE571" s="36"/>
      <c r="BF571" s="36"/>
      <c r="BG571" s="36"/>
      <c r="BH571" s="36"/>
      <c r="BI571" s="36"/>
      <c r="BJ571" s="36"/>
      <c r="BL571" s="36"/>
      <c r="BM571" s="36"/>
      <c r="BN571" s="36"/>
      <c r="BO571" s="36"/>
    </row>
    <row r="572" spans="2:67">
      <c r="B572" s="36"/>
      <c r="D572" s="36"/>
      <c r="E572" s="36"/>
      <c r="G572" s="36"/>
      <c r="H572" s="36"/>
      <c r="I572" s="36"/>
      <c r="J572" s="36"/>
      <c r="K572" s="36"/>
      <c r="L572" s="36"/>
      <c r="M572" s="36"/>
      <c r="N572" s="36" t="e">
        <f>SUMIF(#REF!,K572,#REF!)</f>
        <v>#REF!</v>
      </c>
      <c r="O572" s="36">
        <f t="shared" si="117"/>
        <v>0</v>
      </c>
      <c r="P572" s="36">
        <f>COUNTIF($T$1:T572,T572)</f>
        <v>6</v>
      </c>
      <c r="Q572" s="36" t="str">
        <f t="shared" si="118"/>
        <v>6-KVBC-63</v>
      </c>
      <c r="R572" s="36" t="s">
        <v>14</v>
      </c>
      <c r="S572" s="36">
        <v>63</v>
      </c>
      <c r="T572" s="36" t="str">
        <f t="shared" si="123"/>
        <v>KVBC-63</v>
      </c>
      <c r="U572" s="36">
        <v>120</v>
      </c>
      <c r="V572" s="36" t="str">
        <f t="shared" si="116"/>
        <v>120,</v>
      </c>
      <c r="W572" s="36"/>
      <c r="X572" s="36"/>
      <c r="Y572" s="36"/>
      <c r="Z572" s="36" t="str">
        <f t="shared" si="121"/>
        <v>-</v>
      </c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36"/>
      <c r="AS572" s="36"/>
      <c r="AT572" s="36"/>
      <c r="AU572" s="36"/>
      <c r="AV572" s="36"/>
      <c r="AW572" s="36"/>
      <c r="AX572" s="36"/>
      <c r="AY572" s="36"/>
      <c r="AZ572" s="36"/>
      <c r="BA572" s="36"/>
      <c r="BB572" s="36"/>
      <c r="BC572" s="36"/>
      <c r="BD572" s="36"/>
      <c r="BE572" s="36"/>
      <c r="BF572" s="36"/>
      <c r="BG572" s="36"/>
      <c r="BH572" s="36"/>
      <c r="BI572" s="36"/>
      <c r="BJ572" s="36"/>
      <c r="BL572" s="36"/>
      <c r="BM572" s="36"/>
      <c r="BN572" s="36"/>
      <c r="BO572" s="36"/>
    </row>
    <row r="573" spans="2:67">
      <c r="B573" s="36"/>
      <c r="D573" s="36"/>
      <c r="E573" s="36"/>
      <c r="G573" s="36"/>
      <c r="H573" s="36"/>
      <c r="I573" s="36"/>
      <c r="J573" s="36"/>
      <c r="K573" s="36"/>
      <c r="L573" s="36"/>
      <c r="M573" s="36"/>
      <c r="N573" s="36" t="e">
        <f>SUMIF(#REF!,K573,#REF!)</f>
        <v>#REF!</v>
      </c>
      <c r="O573" s="36">
        <f t="shared" si="117"/>
        <v>0</v>
      </c>
      <c r="P573" s="36">
        <f>COUNTIF($T$1:T573,T573)</f>
        <v>7</v>
      </c>
      <c r="Q573" s="36" t="str">
        <f t="shared" si="118"/>
        <v>7-KVBC-63</v>
      </c>
      <c r="R573" s="36" t="s">
        <v>14</v>
      </c>
      <c r="S573" s="36">
        <v>63</v>
      </c>
      <c r="T573" s="36" t="str">
        <f t="shared" si="123"/>
        <v>KVBC-63</v>
      </c>
      <c r="U573" s="36">
        <v>160</v>
      </c>
      <c r="V573" s="36" t="str">
        <f t="shared" si="116"/>
        <v>160,</v>
      </c>
      <c r="W573" s="36"/>
      <c r="X573" s="36"/>
      <c r="Y573" s="36"/>
      <c r="Z573" s="36" t="str">
        <f t="shared" si="121"/>
        <v>-</v>
      </c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36"/>
      <c r="AS573" s="36"/>
      <c r="AT573" s="36"/>
      <c r="AU573" s="36"/>
      <c r="AV573" s="36"/>
      <c r="AW573" s="36"/>
      <c r="AX573" s="36"/>
      <c r="AY573" s="36"/>
      <c r="AZ573" s="36"/>
      <c r="BA573" s="36"/>
      <c r="BB573" s="36"/>
      <c r="BC573" s="36"/>
      <c r="BD573" s="36"/>
      <c r="BE573" s="36"/>
      <c r="BF573" s="36"/>
      <c r="BG573" s="36"/>
      <c r="BH573" s="36"/>
      <c r="BI573" s="36"/>
      <c r="BJ573" s="36"/>
      <c r="BL573" s="36"/>
      <c r="BM573" s="36"/>
      <c r="BN573" s="36"/>
      <c r="BO573" s="36"/>
    </row>
    <row r="574" spans="2:67">
      <c r="B574" s="36"/>
      <c r="D574" s="36"/>
      <c r="E574" s="36"/>
      <c r="G574" s="36"/>
      <c r="H574" s="36"/>
      <c r="I574" s="36"/>
      <c r="J574" s="36"/>
      <c r="K574" s="36"/>
      <c r="L574" s="36"/>
      <c r="M574" s="36"/>
      <c r="N574" s="36" t="e">
        <f>SUMIF(#REF!,K574,#REF!)</f>
        <v>#REF!</v>
      </c>
      <c r="O574" s="36">
        <f t="shared" si="117"/>
        <v>0</v>
      </c>
      <c r="P574" s="36">
        <f>COUNTIF($T$1:T574,T574)</f>
        <v>8</v>
      </c>
      <c r="Q574" s="36" t="str">
        <f t="shared" si="118"/>
        <v>8-KVBC-63</v>
      </c>
      <c r="R574" s="36" t="s">
        <v>14</v>
      </c>
      <c r="S574" s="36">
        <v>63</v>
      </c>
      <c r="T574" s="36" t="str">
        <f t="shared" si="123"/>
        <v>KVBC-63</v>
      </c>
      <c r="U574" s="36">
        <v>200</v>
      </c>
      <c r="V574" s="36" t="str">
        <f t="shared" si="116"/>
        <v>200,</v>
      </c>
      <c r="W574" s="36"/>
      <c r="X574" s="36"/>
      <c r="Y574" s="36"/>
      <c r="Z574" s="36" t="str">
        <f t="shared" si="121"/>
        <v>-</v>
      </c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36"/>
      <c r="AS574" s="36"/>
      <c r="AT574" s="36"/>
      <c r="AU574" s="36"/>
      <c r="AV574" s="36"/>
      <c r="AW574" s="36"/>
      <c r="AX574" s="36"/>
      <c r="AY574" s="36"/>
      <c r="AZ574" s="36"/>
      <c r="BA574" s="36"/>
      <c r="BB574" s="36"/>
      <c r="BC574" s="36"/>
      <c r="BD574" s="36"/>
      <c r="BE574" s="36"/>
      <c r="BF574" s="36"/>
      <c r="BG574" s="36"/>
      <c r="BH574" s="36"/>
      <c r="BI574" s="36"/>
      <c r="BJ574" s="36"/>
      <c r="BL574" s="36"/>
      <c r="BM574" s="36"/>
      <c r="BN574" s="36"/>
      <c r="BO574" s="36"/>
    </row>
    <row r="575" spans="2:67">
      <c r="B575" s="36"/>
      <c r="D575" s="36"/>
      <c r="E575" s="36"/>
      <c r="G575" s="36"/>
      <c r="H575" s="36"/>
      <c r="I575" s="36"/>
      <c r="J575" s="36"/>
      <c r="K575" s="36"/>
      <c r="L575" s="36"/>
      <c r="M575" s="36"/>
      <c r="N575" s="36" t="e">
        <f>SUMIF(#REF!,K575,#REF!)</f>
        <v>#REF!</v>
      </c>
      <c r="O575" s="36">
        <f t="shared" si="117"/>
        <v>0</v>
      </c>
      <c r="P575" s="36">
        <f>COUNTIF($T$1:T575,T575)</f>
        <v>9</v>
      </c>
      <c r="Q575" s="36" t="str">
        <f t="shared" si="118"/>
        <v>9-KVBC-63</v>
      </c>
      <c r="R575" s="36" t="s">
        <v>14</v>
      </c>
      <c r="S575" s="36">
        <v>63</v>
      </c>
      <c r="T575" s="36" t="str">
        <f t="shared" si="123"/>
        <v>KVBC-63</v>
      </c>
      <c r="U575" s="36">
        <v>250</v>
      </c>
      <c r="V575" s="36" t="str">
        <f t="shared" si="116"/>
        <v>250,</v>
      </c>
      <c r="W575" s="36"/>
      <c r="X575" s="36"/>
      <c r="Y575" s="36"/>
      <c r="Z575" s="36" t="str">
        <f t="shared" si="121"/>
        <v>-</v>
      </c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36"/>
      <c r="AS575" s="36"/>
      <c r="AT575" s="36"/>
      <c r="AU575" s="36"/>
      <c r="AV575" s="36"/>
      <c r="AW575" s="36"/>
      <c r="AX575" s="36"/>
      <c r="AY575" s="36"/>
      <c r="AZ575" s="36"/>
      <c r="BA575" s="36"/>
      <c r="BB575" s="36"/>
      <c r="BC575" s="36"/>
      <c r="BD575" s="36"/>
      <c r="BE575" s="36"/>
      <c r="BF575" s="36"/>
      <c r="BG575" s="36"/>
      <c r="BH575" s="36"/>
      <c r="BI575" s="36"/>
      <c r="BJ575" s="36"/>
      <c r="BL575" s="36"/>
      <c r="BM575" s="36"/>
      <c r="BN575" s="36"/>
      <c r="BO575" s="36"/>
    </row>
    <row r="576" spans="2:67">
      <c r="B576" s="36"/>
      <c r="D576" s="36"/>
      <c r="E576" s="36"/>
      <c r="G576" s="36"/>
      <c r="H576" s="36"/>
      <c r="I576" s="36"/>
      <c r="J576" s="36"/>
      <c r="K576" s="36"/>
      <c r="L576" s="36"/>
      <c r="M576" s="36"/>
      <c r="N576" s="36" t="e">
        <f>SUMIF(#REF!,K576,#REF!)</f>
        <v>#REF!</v>
      </c>
      <c r="O576" s="36">
        <f t="shared" si="117"/>
        <v>0</v>
      </c>
      <c r="P576" s="36">
        <f>COUNTIF($T$1:T576,T576)</f>
        <v>10</v>
      </c>
      <c r="Q576" s="36" t="str">
        <f t="shared" si="118"/>
        <v>10-KVBC-63</v>
      </c>
      <c r="R576" s="36" t="s">
        <v>14</v>
      </c>
      <c r="S576" s="36">
        <v>63</v>
      </c>
      <c r="T576" s="36" t="str">
        <f t="shared" si="123"/>
        <v>KVBC-63</v>
      </c>
      <c r="U576" s="36">
        <v>300</v>
      </c>
      <c r="V576" s="36" t="str">
        <f t="shared" si="116"/>
        <v>300,</v>
      </c>
      <c r="W576" s="36"/>
      <c r="X576" s="36"/>
      <c r="Y576" s="36"/>
      <c r="Z576" s="36" t="str">
        <f t="shared" si="121"/>
        <v>-</v>
      </c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36"/>
      <c r="AS576" s="36"/>
      <c r="AT576" s="36"/>
      <c r="AU576" s="36"/>
      <c r="AV576" s="36"/>
      <c r="AW576" s="36"/>
      <c r="AX576" s="36"/>
      <c r="AY576" s="36"/>
      <c r="AZ576" s="36"/>
      <c r="BA576" s="36"/>
      <c r="BB576" s="36"/>
      <c r="BC576" s="36"/>
      <c r="BD576" s="36"/>
      <c r="BE576" s="36"/>
      <c r="BF576" s="36"/>
      <c r="BG576" s="36"/>
      <c r="BH576" s="36"/>
      <c r="BI576" s="36"/>
      <c r="BJ576" s="36"/>
      <c r="BL576" s="36"/>
      <c r="BM576" s="36"/>
      <c r="BN576" s="36"/>
      <c r="BO576" s="36"/>
    </row>
    <row r="577" spans="2:67">
      <c r="B577" s="36"/>
      <c r="D577" s="36"/>
      <c r="E577" s="36"/>
      <c r="G577" s="36"/>
      <c r="H577" s="36"/>
      <c r="I577" s="36"/>
      <c r="J577" s="36"/>
      <c r="K577" s="36"/>
      <c r="L577" s="36"/>
      <c r="M577" s="36"/>
      <c r="N577" s="36" t="e">
        <f>SUMIF(#REF!,K577,#REF!)</f>
        <v>#REF!</v>
      </c>
      <c r="O577" s="36">
        <f t="shared" si="117"/>
        <v>0</v>
      </c>
      <c r="P577" s="36">
        <f>COUNTIF($T$1:T577,T577)</f>
        <v>11</v>
      </c>
      <c r="Q577" s="36" t="str">
        <f t="shared" si="118"/>
        <v>11-KVBC-63</v>
      </c>
      <c r="R577" s="36" t="s">
        <v>14</v>
      </c>
      <c r="S577" s="36">
        <v>63</v>
      </c>
      <c r="T577" s="36" t="str">
        <f t="shared" si="123"/>
        <v>KVBC-63</v>
      </c>
      <c r="U577" s="36">
        <v>320</v>
      </c>
      <c r="V577" s="36" t="str">
        <f t="shared" si="116"/>
        <v>320,</v>
      </c>
      <c r="W577" s="36"/>
      <c r="X577" s="36"/>
      <c r="Y577" s="36"/>
      <c r="Z577" s="36" t="str">
        <f t="shared" si="121"/>
        <v>-</v>
      </c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36"/>
      <c r="AS577" s="36"/>
      <c r="AT577" s="36"/>
      <c r="AU577" s="36"/>
      <c r="AV577" s="36"/>
      <c r="AW577" s="36"/>
      <c r="AX577" s="36"/>
      <c r="AY577" s="36"/>
      <c r="AZ577" s="36"/>
      <c r="BA577" s="36"/>
      <c r="BB577" s="36"/>
      <c r="BC577" s="36"/>
      <c r="BD577" s="36"/>
      <c r="BE577" s="36"/>
      <c r="BF577" s="36"/>
      <c r="BG577" s="36"/>
      <c r="BH577" s="36"/>
      <c r="BI577" s="36"/>
      <c r="BJ577" s="36"/>
      <c r="BL577" s="36"/>
      <c r="BM577" s="36"/>
      <c r="BN577" s="36"/>
      <c r="BO577" s="36"/>
    </row>
    <row r="578" spans="2:67">
      <c r="B578" s="36"/>
      <c r="D578" s="36"/>
      <c r="E578" s="36"/>
      <c r="G578" s="36"/>
      <c r="H578" s="36"/>
      <c r="I578" s="36"/>
      <c r="J578" s="36"/>
      <c r="K578" s="36"/>
      <c r="L578" s="36"/>
      <c r="M578" s="36"/>
      <c r="N578" s="36" t="e">
        <f>SUMIF(#REF!,K578,#REF!)</f>
        <v>#REF!</v>
      </c>
      <c r="O578" s="36">
        <f t="shared" si="117"/>
        <v>0</v>
      </c>
      <c r="P578" s="36">
        <f>COUNTIF($T$1:T578,T578)</f>
        <v>12</v>
      </c>
      <c r="Q578" s="36" t="str">
        <f t="shared" si="118"/>
        <v>12-KVBC-63</v>
      </c>
      <c r="R578" s="36" t="s">
        <v>14</v>
      </c>
      <c r="S578" s="36">
        <v>63</v>
      </c>
      <c r="T578" s="36" t="str">
        <f t="shared" si="123"/>
        <v>KVBC-63</v>
      </c>
      <c r="U578" s="36">
        <v>400</v>
      </c>
      <c r="V578" s="36" t="str">
        <f t="shared" ref="V578:V641" si="124">CONCATENATE(U578,IF(P578=COUNTIF(T:T,T578),"",","))</f>
        <v>400,</v>
      </c>
      <c r="W578" s="36"/>
      <c r="X578" s="36"/>
      <c r="Y578" s="36"/>
      <c r="Z578" s="36" t="str">
        <f t="shared" si="121"/>
        <v>-</v>
      </c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  <c r="AS578" s="36"/>
      <c r="AT578" s="36"/>
      <c r="AU578" s="36"/>
      <c r="AV578" s="36"/>
      <c r="AW578" s="36"/>
      <c r="AX578" s="36"/>
      <c r="AY578" s="36"/>
      <c r="AZ578" s="36"/>
      <c r="BA578" s="36"/>
      <c r="BB578" s="36"/>
      <c r="BC578" s="36"/>
      <c r="BD578" s="36"/>
      <c r="BE578" s="36"/>
      <c r="BF578" s="36"/>
      <c r="BG578" s="36"/>
      <c r="BH578" s="36"/>
      <c r="BI578" s="36"/>
      <c r="BJ578" s="36"/>
      <c r="BL578" s="36"/>
      <c r="BM578" s="36"/>
      <c r="BN578" s="36"/>
      <c r="BO578" s="36"/>
    </row>
    <row r="579" spans="2:67">
      <c r="B579" s="36"/>
      <c r="D579" s="36"/>
      <c r="E579" s="36"/>
      <c r="G579" s="36"/>
      <c r="H579" s="36"/>
      <c r="I579" s="36"/>
      <c r="J579" s="36"/>
      <c r="K579" s="36"/>
      <c r="L579" s="36"/>
      <c r="M579" s="36"/>
      <c r="N579" s="36" t="e">
        <f>SUMIF(#REF!,K579,#REF!)</f>
        <v>#REF!</v>
      </c>
      <c r="O579" s="36">
        <f t="shared" ref="O579:O642" si="125">COUNTIF(Z:Z,K579)</f>
        <v>0</v>
      </c>
      <c r="P579" s="36">
        <f>COUNTIF($T$1:T579,T579)</f>
        <v>13</v>
      </c>
      <c r="Q579" s="36" t="str">
        <f t="shared" ref="Q579:Q642" si="126">CONCATENATE(P579,"-",T579)</f>
        <v>13-KVBC-63</v>
      </c>
      <c r="R579" s="36" t="s">
        <v>14</v>
      </c>
      <c r="S579" s="36">
        <v>63</v>
      </c>
      <c r="T579" s="36" t="str">
        <f t="shared" si="123"/>
        <v>KVBC-63</v>
      </c>
      <c r="U579" s="36">
        <v>500</v>
      </c>
      <c r="V579" s="36" t="str">
        <f t="shared" si="124"/>
        <v>500,</v>
      </c>
      <c r="W579" s="36"/>
      <c r="X579" s="36"/>
      <c r="Y579" s="36"/>
      <c r="Z579" s="36" t="str">
        <f t="shared" si="121"/>
        <v>-</v>
      </c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36"/>
      <c r="AS579" s="36"/>
      <c r="AT579" s="36"/>
      <c r="AU579" s="36"/>
      <c r="AV579" s="36"/>
      <c r="AW579" s="36"/>
      <c r="AX579" s="36"/>
      <c r="AY579" s="36"/>
      <c r="AZ579" s="36"/>
      <c r="BA579" s="36"/>
      <c r="BB579" s="36"/>
      <c r="BC579" s="36"/>
      <c r="BD579" s="36"/>
      <c r="BE579" s="36"/>
      <c r="BF579" s="36"/>
      <c r="BG579" s="36"/>
      <c r="BH579" s="36"/>
      <c r="BI579" s="36"/>
      <c r="BJ579" s="36"/>
      <c r="BL579" s="36"/>
      <c r="BM579" s="36"/>
      <c r="BN579" s="36"/>
      <c r="BO579" s="36"/>
    </row>
    <row r="580" spans="2:67">
      <c r="B580" s="36"/>
      <c r="D580" s="36"/>
      <c r="E580" s="36"/>
      <c r="G580" s="36"/>
      <c r="H580" s="36"/>
      <c r="I580" s="36"/>
      <c r="J580" s="36"/>
      <c r="K580" s="36"/>
      <c r="L580" s="36"/>
      <c r="M580" s="36"/>
      <c r="N580" s="36" t="e">
        <f>SUMIF(#REF!,K580,#REF!)</f>
        <v>#REF!</v>
      </c>
      <c r="O580" s="36">
        <f t="shared" si="125"/>
        <v>0</v>
      </c>
      <c r="P580" s="36">
        <f>COUNTIF($T$1:T580,T580)</f>
        <v>14</v>
      </c>
      <c r="Q580" s="36" t="str">
        <f t="shared" si="126"/>
        <v>14-KVBC-63</v>
      </c>
      <c r="R580" s="36" t="s">
        <v>14</v>
      </c>
      <c r="S580" s="36">
        <v>63</v>
      </c>
      <c r="T580" s="36" t="str">
        <f t="shared" si="123"/>
        <v>KVBC-63</v>
      </c>
      <c r="U580" s="36">
        <v>600</v>
      </c>
      <c r="V580" s="36" t="str">
        <f t="shared" si="124"/>
        <v>600,</v>
      </c>
      <c r="W580" s="36"/>
      <c r="X580" s="36"/>
      <c r="Y580" s="36"/>
      <c r="Z580" s="36" t="str">
        <f t="shared" si="121"/>
        <v>-</v>
      </c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36"/>
      <c r="AO580" s="36"/>
      <c r="AP580" s="36"/>
      <c r="AQ580" s="36"/>
      <c r="AR580" s="36"/>
      <c r="AS580" s="36"/>
      <c r="AT580" s="36"/>
      <c r="AU580" s="36"/>
      <c r="AV580" s="36"/>
      <c r="AW580" s="36"/>
      <c r="AX580" s="36"/>
      <c r="AY580" s="36"/>
      <c r="AZ580" s="36"/>
      <c r="BA580" s="36"/>
      <c r="BB580" s="36"/>
      <c r="BC580" s="36"/>
      <c r="BD580" s="36"/>
      <c r="BE580" s="36"/>
      <c r="BF580" s="36"/>
      <c r="BG580" s="36"/>
      <c r="BH580" s="36"/>
      <c r="BI580" s="36"/>
      <c r="BJ580" s="36"/>
      <c r="BL580" s="36"/>
      <c r="BM580" s="36"/>
      <c r="BN580" s="36"/>
      <c r="BO580" s="36"/>
    </row>
    <row r="581" spans="2:67">
      <c r="B581" s="36"/>
      <c r="D581" s="36"/>
      <c r="E581" s="36"/>
      <c r="G581" s="36"/>
      <c r="H581" s="36"/>
      <c r="I581" s="36"/>
      <c r="J581" s="36"/>
      <c r="K581" s="36"/>
      <c r="L581" s="36"/>
      <c r="M581" s="36"/>
      <c r="N581" s="36" t="e">
        <f>SUMIF(#REF!,K581,#REF!)</f>
        <v>#REF!</v>
      </c>
      <c r="O581" s="36">
        <f t="shared" si="125"/>
        <v>0</v>
      </c>
      <c r="P581" s="36">
        <f>COUNTIF($T$1:T581,T581)</f>
        <v>15</v>
      </c>
      <c r="Q581" s="36" t="str">
        <f t="shared" si="126"/>
        <v>15-KVBC-63</v>
      </c>
      <c r="R581" s="36" t="s">
        <v>14</v>
      </c>
      <c r="S581" s="36">
        <v>63</v>
      </c>
      <c r="T581" s="36" t="str">
        <f t="shared" si="123"/>
        <v>KVBC-63</v>
      </c>
      <c r="U581" s="36">
        <v>700</v>
      </c>
      <c r="V581" s="36" t="str">
        <f t="shared" si="124"/>
        <v>700,</v>
      </c>
      <c r="W581" s="36"/>
      <c r="X581" s="36"/>
      <c r="Y581" s="36"/>
      <c r="Z581" s="36" t="str">
        <f t="shared" si="121"/>
        <v>-</v>
      </c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36"/>
      <c r="AO581" s="36"/>
      <c r="AP581" s="36"/>
      <c r="AQ581" s="36"/>
      <c r="AR581" s="36"/>
      <c r="AS581" s="36"/>
      <c r="AT581" s="36"/>
      <c r="AU581" s="36"/>
      <c r="AV581" s="36"/>
      <c r="AW581" s="36"/>
      <c r="AX581" s="36"/>
      <c r="AY581" s="36"/>
      <c r="AZ581" s="36"/>
      <c r="BA581" s="36"/>
      <c r="BB581" s="36"/>
      <c r="BC581" s="36"/>
      <c r="BD581" s="36"/>
      <c r="BE581" s="36"/>
      <c r="BF581" s="36"/>
      <c r="BG581" s="36"/>
      <c r="BH581" s="36"/>
      <c r="BI581" s="36"/>
      <c r="BJ581" s="36"/>
      <c r="BL581" s="36"/>
      <c r="BM581" s="36"/>
      <c r="BN581" s="36"/>
      <c r="BO581" s="36"/>
    </row>
    <row r="582" spans="2:67">
      <c r="B582" s="36"/>
      <c r="D582" s="36"/>
      <c r="E582" s="36"/>
      <c r="G582" s="36"/>
      <c r="H582" s="36"/>
      <c r="I582" s="36"/>
      <c r="J582" s="36"/>
      <c r="K582" s="36"/>
      <c r="L582" s="36"/>
      <c r="M582" s="36"/>
      <c r="N582" s="36" t="e">
        <f>SUMIF(#REF!,K582,#REF!)</f>
        <v>#REF!</v>
      </c>
      <c r="O582" s="36">
        <f t="shared" si="125"/>
        <v>0</v>
      </c>
      <c r="P582" s="36">
        <f>COUNTIF($T$1:T582,T582)</f>
        <v>16</v>
      </c>
      <c r="Q582" s="36" t="str">
        <f t="shared" si="126"/>
        <v>16-KVBC-63</v>
      </c>
      <c r="R582" s="36" t="s">
        <v>14</v>
      </c>
      <c r="S582" s="36">
        <v>63</v>
      </c>
      <c r="T582" s="36" t="str">
        <f t="shared" si="123"/>
        <v>KVBC-63</v>
      </c>
      <c r="U582" s="36">
        <v>800</v>
      </c>
      <c r="V582" s="36" t="str">
        <f t="shared" si="124"/>
        <v>800,</v>
      </c>
      <c r="W582" s="36"/>
      <c r="X582" s="36"/>
      <c r="Y582" s="36"/>
      <c r="Z582" s="36" t="str">
        <f t="shared" si="121"/>
        <v>-</v>
      </c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36"/>
      <c r="AO582" s="36"/>
      <c r="AP582" s="36"/>
      <c r="AQ582" s="36"/>
      <c r="AR582" s="36"/>
      <c r="AS582" s="36"/>
      <c r="AT582" s="36"/>
      <c r="AU582" s="36"/>
      <c r="AV582" s="36"/>
      <c r="AW582" s="36"/>
      <c r="AX582" s="36"/>
      <c r="AY582" s="36"/>
      <c r="AZ582" s="36"/>
      <c r="BA582" s="36"/>
      <c r="BB582" s="36"/>
      <c r="BC582" s="36"/>
      <c r="BD582" s="36"/>
      <c r="BE582" s="36"/>
      <c r="BF582" s="36"/>
      <c r="BG582" s="36"/>
      <c r="BH582" s="36"/>
      <c r="BI582" s="36"/>
      <c r="BJ582" s="36"/>
      <c r="BL582" s="36"/>
      <c r="BM582" s="36"/>
      <c r="BN582" s="36"/>
      <c r="BO582" s="36"/>
    </row>
    <row r="583" spans="2:67">
      <c r="B583" s="36"/>
      <c r="D583" s="36"/>
      <c r="E583" s="36"/>
      <c r="G583" s="36"/>
      <c r="H583" s="36"/>
      <c r="I583" s="36"/>
      <c r="J583" s="36"/>
      <c r="K583" s="36"/>
      <c r="L583" s="36"/>
      <c r="M583" s="36"/>
      <c r="N583" s="36" t="e">
        <f>SUMIF(#REF!,K583,#REF!)</f>
        <v>#REF!</v>
      </c>
      <c r="O583" s="36">
        <f t="shared" si="125"/>
        <v>0</v>
      </c>
      <c r="P583" s="36">
        <f>COUNTIF($T$1:T583,T583)</f>
        <v>17</v>
      </c>
      <c r="Q583" s="36" t="str">
        <f t="shared" si="126"/>
        <v>17-KVBC-63</v>
      </c>
      <c r="R583" s="36" t="s">
        <v>14</v>
      </c>
      <c r="S583" s="36">
        <v>63</v>
      </c>
      <c r="T583" s="36" t="str">
        <f t="shared" si="123"/>
        <v>KVBC-63</v>
      </c>
      <c r="U583" s="36">
        <v>1000</v>
      </c>
      <c r="V583" s="36" t="str">
        <f t="shared" si="124"/>
        <v>1000,</v>
      </c>
      <c r="W583" s="36"/>
      <c r="X583" s="36"/>
      <c r="Y583" s="36"/>
      <c r="Z583" s="36" t="str">
        <f t="shared" si="121"/>
        <v>-</v>
      </c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36"/>
      <c r="AO583" s="36"/>
      <c r="AP583" s="36"/>
      <c r="AQ583" s="36"/>
      <c r="AR583" s="36"/>
      <c r="AS583" s="36"/>
      <c r="AT583" s="36"/>
      <c r="AU583" s="36"/>
      <c r="AV583" s="36"/>
      <c r="AW583" s="36"/>
      <c r="AX583" s="36"/>
      <c r="AY583" s="36"/>
      <c r="AZ583" s="36"/>
      <c r="BA583" s="36"/>
      <c r="BB583" s="36"/>
      <c r="BC583" s="36"/>
      <c r="BD583" s="36"/>
      <c r="BE583" s="36"/>
      <c r="BF583" s="36"/>
      <c r="BG583" s="36"/>
      <c r="BH583" s="36"/>
      <c r="BI583" s="36"/>
      <c r="BJ583" s="36"/>
      <c r="BL583" s="36"/>
      <c r="BM583" s="36"/>
      <c r="BN583" s="36"/>
      <c r="BO583" s="36"/>
    </row>
    <row r="584" spans="2:67">
      <c r="B584" s="36"/>
      <c r="D584" s="36"/>
      <c r="E584" s="36"/>
      <c r="G584" s="36"/>
      <c r="H584" s="36"/>
      <c r="I584" s="36"/>
      <c r="J584" s="36"/>
      <c r="K584" s="36"/>
      <c r="L584" s="36"/>
      <c r="M584" s="36"/>
      <c r="N584" s="36" t="e">
        <f>SUMIF(#REF!,K584,#REF!)</f>
        <v>#REF!</v>
      </c>
      <c r="O584" s="36">
        <f t="shared" si="125"/>
        <v>0</v>
      </c>
      <c r="P584" s="36">
        <f>COUNTIF($T$1:T584,T584)</f>
        <v>18</v>
      </c>
      <c r="Q584" s="36" t="str">
        <f t="shared" si="126"/>
        <v>18-KVBC-63</v>
      </c>
      <c r="R584" s="36" t="s">
        <v>14</v>
      </c>
      <c r="S584" s="36">
        <v>63</v>
      </c>
      <c r="T584" s="36" t="str">
        <f t="shared" si="123"/>
        <v>KVBC-63</v>
      </c>
      <c r="U584" s="36">
        <v>1250</v>
      </c>
      <c r="V584" s="36" t="str">
        <f t="shared" si="124"/>
        <v>1250</v>
      </c>
      <c r="W584" s="36"/>
      <c r="X584" s="36"/>
      <c r="Y584" s="36"/>
      <c r="Z584" s="36" t="str">
        <f t="shared" si="121"/>
        <v>-</v>
      </c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36"/>
      <c r="AO584" s="36"/>
      <c r="AP584" s="36"/>
      <c r="AQ584" s="36"/>
      <c r="AR584" s="36"/>
      <c r="AS584" s="36"/>
      <c r="AT584" s="36"/>
      <c r="AU584" s="36"/>
      <c r="AV584" s="36"/>
      <c r="AW584" s="36"/>
      <c r="AX584" s="36"/>
      <c r="AY584" s="36"/>
      <c r="AZ584" s="36"/>
      <c r="BA584" s="36"/>
      <c r="BB584" s="36"/>
      <c r="BC584" s="36"/>
      <c r="BD584" s="36"/>
      <c r="BE584" s="36"/>
      <c r="BF584" s="36"/>
      <c r="BG584" s="36"/>
      <c r="BH584" s="36"/>
      <c r="BI584" s="36"/>
      <c r="BJ584" s="36"/>
      <c r="BL584" s="36"/>
      <c r="BM584" s="36"/>
      <c r="BN584" s="36"/>
      <c r="BO584" s="36"/>
    </row>
    <row r="585" spans="2:67">
      <c r="B585" s="36"/>
      <c r="D585" s="36"/>
      <c r="E585" s="36"/>
      <c r="G585" s="36"/>
      <c r="H585" s="36"/>
      <c r="I585" s="36"/>
      <c r="J585" s="36"/>
      <c r="K585" s="36"/>
      <c r="L585" s="36"/>
      <c r="M585" s="36"/>
      <c r="N585" s="36" t="e">
        <f>SUMIF(#REF!,K585,#REF!)</f>
        <v>#REF!</v>
      </c>
      <c r="O585" s="36">
        <f t="shared" si="125"/>
        <v>0</v>
      </c>
      <c r="P585" s="36">
        <f>COUNTIF($T$1:T585,T585)</f>
        <v>1</v>
      </c>
      <c r="Q585" s="36" t="str">
        <f t="shared" si="126"/>
        <v>1-KVBC-80</v>
      </c>
      <c r="R585" s="36" t="s">
        <v>14</v>
      </c>
      <c r="S585" s="36">
        <v>80</v>
      </c>
      <c r="T585" s="36" t="str">
        <f>CONCATENATE(R585,IF(S585=0,"","-"),S585)</f>
        <v>KVBC-80</v>
      </c>
      <c r="U585" s="36">
        <v>25</v>
      </c>
      <c r="V585" s="36" t="str">
        <f t="shared" si="124"/>
        <v>25,</v>
      </c>
      <c r="W585" s="36"/>
      <c r="X585" s="36"/>
      <c r="Y585" s="36"/>
      <c r="Z585" s="36" t="str">
        <f t="shared" si="121"/>
        <v>-</v>
      </c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36"/>
      <c r="AO585" s="36"/>
      <c r="AP585" s="36"/>
      <c r="AQ585" s="36"/>
      <c r="AR585" s="36"/>
      <c r="AS585" s="36"/>
      <c r="AT585" s="36"/>
      <c r="AU585" s="36"/>
      <c r="AV585" s="36"/>
      <c r="AW585" s="36"/>
      <c r="AX585" s="36"/>
      <c r="AY585" s="36"/>
      <c r="AZ585" s="36"/>
      <c r="BA585" s="36"/>
      <c r="BB585" s="36"/>
      <c r="BC585" s="36"/>
      <c r="BD585" s="36"/>
      <c r="BE585" s="36"/>
      <c r="BF585" s="36"/>
      <c r="BG585" s="36"/>
      <c r="BH585" s="36"/>
      <c r="BI585" s="36"/>
      <c r="BJ585" s="36"/>
      <c r="BL585" s="36"/>
      <c r="BM585" s="36"/>
      <c r="BN585" s="36"/>
      <c r="BO585" s="36"/>
    </row>
    <row r="586" spans="2:67">
      <c r="B586" s="36"/>
      <c r="D586" s="36"/>
      <c r="E586" s="36"/>
      <c r="G586" s="36"/>
      <c r="H586" s="36"/>
      <c r="I586" s="36"/>
      <c r="J586" s="36"/>
      <c r="K586" s="36"/>
      <c r="L586" s="36"/>
      <c r="M586" s="36"/>
      <c r="N586" s="36" t="e">
        <f>SUMIF(#REF!,K586,#REF!)</f>
        <v>#REF!</v>
      </c>
      <c r="O586" s="36">
        <f t="shared" si="125"/>
        <v>0</v>
      </c>
      <c r="P586" s="36">
        <f>COUNTIF($T$1:T586,T586)</f>
        <v>2</v>
      </c>
      <c r="Q586" s="36" t="str">
        <f t="shared" si="126"/>
        <v>2-KVBC-80</v>
      </c>
      <c r="R586" s="36" t="s">
        <v>14</v>
      </c>
      <c r="S586" s="36">
        <v>80</v>
      </c>
      <c r="T586" s="36" t="str">
        <f>CONCATENATE(R586,IF(S586=0,"","-"),S586)</f>
        <v>KVBC-80</v>
      </c>
      <c r="U586" s="36">
        <v>40</v>
      </c>
      <c r="V586" s="36" t="str">
        <f t="shared" si="124"/>
        <v>40,</v>
      </c>
      <c r="W586" s="36"/>
      <c r="X586" s="36"/>
      <c r="Y586" s="36"/>
      <c r="Z586" s="36" t="str">
        <f t="shared" si="121"/>
        <v>-</v>
      </c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36"/>
      <c r="AO586" s="36"/>
      <c r="AP586" s="36"/>
      <c r="AQ586" s="36"/>
      <c r="AR586" s="36"/>
      <c r="AS586" s="36"/>
      <c r="AT586" s="36"/>
      <c r="AU586" s="36"/>
      <c r="AV586" s="36"/>
      <c r="AW586" s="36"/>
      <c r="AX586" s="36"/>
      <c r="AY586" s="36"/>
      <c r="AZ586" s="36"/>
      <c r="BA586" s="36"/>
      <c r="BB586" s="36"/>
      <c r="BC586" s="36"/>
      <c r="BD586" s="36"/>
      <c r="BE586" s="36"/>
      <c r="BF586" s="36"/>
      <c r="BG586" s="36"/>
      <c r="BH586" s="36"/>
      <c r="BI586" s="36"/>
      <c r="BJ586" s="36"/>
      <c r="BL586" s="36"/>
      <c r="BM586" s="36"/>
      <c r="BN586" s="36"/>
      <c r="BO586" s="36"/>
    </row>
    <row r="587" spans="2:67">
      <c r="B587" s="36"/>
      <c r="D587" s="36"/>
      <c r="E587" s="36"/>
      <c r="G587" s="36"/>
      <c r="H587" s="36"/>
      <c r="I587" s="36"/>
      <c r="J587" s="36"/>
      <c r="K587" s="36"/>
      <c r="L587" s="36"/>
      <c r="M587" s="36"/>
      <c r="N587" s="36" t="e">
        <f>SUMIF(#REF!,K587,#REF!)</f>
        <v>#REF!</v>
      </c>
      <c r="O587" s="36">
        <f t="shared" si="125"/>
        <v>0</v>
      </c>
      <c r="P587" s="36">
        <f>COUNTIF($T$1:T587,T587)</f>
        <v>3</v>
      </c>
      <c r="Q587" s="36" t="str">
        <f t="shared" si="126"/>
        <v>3-KVBC-80</v>
      </c>
      <c r="R587" s="36" t="s">
        <v>14</v>
      </c>
      <c r="S587" s="36">
        <v>80</v>
      </c>
      <c r="T587" s="36" t="str">
        <f t="shared" ref="T587:T602" si="127">CONCATENATE(R587,IF(S587=0,"","-"),S587)</f>
        <v>KVBC-80</v>
      </c>
      <c r="U587" s="36">
        <v>50</v>
      </c>
      <c r="V587" s="36" t="str">
        <f t="shared" si="124"/>
        <v>50,</v>
      </c>
      <c r="W587" s="36"/>
      <c r="X587" s="36"/>
      <c r="Y587" s="36"/>
      <c r="Z587" s="36" t="str">
        <f t="shared" si="121"/>
        <v>-</v>
      </c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36"/>
      <c r="AO587" s="36"/>
      <c r="AP587" s="36"/>
      <c r="AQ587" s="36"/>
      <c r="AR587" s="36"/>
      <c r="AS587" s="36"/>
      <c r="AT587" s="36"/>
      <c r="AU587" s="36"/>
      <c r="AV587" s="36"/>
      <c r="AW587" s="36"/>
      <c r="AX587" s="36"/>
      <c r="AY587" s="36"/>
      <c r="AZ587" s="36"/>
      <c r="BA587" s="36"/>
      <c r="BB587" s="36"/>
      <c r="BC587" s="36"/>
      <c r="BD587" s="36"/>
      <c r="BE587" s="36"/>
      <c r="BF587" s="36"/>
      <c r="BG587" s="36"/>
      <c r="BH587" s="36"/>
      <c r="BI587" s="36"/>
      <c r="BJ587" s="36"/>
      <c r="BL587" s="36"/>
      <c r="BM587" s="36"/>
      <c r="BN587" s="36"/>
      <c r="BO587" s="36"/>
    </row>
    <row r="588" spans="2:67">
      <c r="B588" s="36"/>
      <c r="D588" s="36"/>
      <c r="E588" s="36"/>
      <c r="G588" s="36"/>
      <c r="H588" s="36"/>
      <c r="I588" s="36"/>
      <c r="J588" s="36"/>
      <c r="K588" s="36"/>
      <c r="L588" s="36"/>
      <c r="M588" s="36"/>
      <c r="N588" s="36" t="e">
        <f>SUMIF(#REF!,K588,#REF!)</f>
        <v>#REF!</v>
      </c>
      <c r="O588" s="36">
        <f t="shared" si="125"/>
        <v>0</v>
      </c>
      <c r="P588" s="36">
        <f>COUNTIF($T$1:T588,T588)</f>
        <v>4</v>
      </c>
      <c r="Q588" s="36" t="str">
        <f t="shared" si="126"/>
        <v>4-KVBC-80</v>
      </c>
      <c r="R588" s="36" t="s">
        <v>14</v>
      </c>
      <c r="S588" s="36">
        <v>80</v>
      </c>
      <c r="T588" s="36" t="str">
        <f t="shared" si="127"/>
        <v>KVBC-80</v>
      </c>
      <c r="U588" s="36">
        <v>80</v>
      </c>
      <c r="V588" s="36" t="str">
        <f t="shared" si="124"/>
        <v>80,</v>
      </c>
      <c r="W588" s="36"/>
      <c r="X588" s="36"/>
      <c r="Y588" s="36"/>
      <c r="Z588" s="36" t="str">
        <f t="shared" si="121"/>
        <v>-</v>
      </c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36"/>
      <c r="AO588" s="36"/>
      <c r="AP588" s="36"/>
      <c r="AQ588" s="36"/>
      <c r="AR588" s="36"/>
      <c r="AS588" s="36"/>
      <c r="AT588" s="36"/>
      <c r="AU588" s="36"/>
      <c r="AV588" s="36"/>
      <c r="AW588" s="36"/>
      <c r="AX588" s="36"/>
      <c r="AY588" s="36"/>
      <c r="AZ588" s="36"/>
      <c r="BA588" s="36"/>
      <c r="BB588" s="36"/>
      <c r="BC588" s="36"/>
      <c r="BD588" s="36"/>
      <c r="BE588" s="36"/>
      <c r="BF588" s="36"/>
      <c r="BG588" s="36"/>
      <c r="BH588" s="36"/>
      <c r="BI588" s="36"/>
      <c r="BJ588" s="36"/>
      <c r="BL588" s="36"/>
      <c r="BM588" s="36"/>
      <c r="BN588" s="36"/>
      <c r="BO588" s="36"/>
    </row>
    <row r="589" spans="2:67">
      <c r="B589" s="36"/>
      <c r="D589" s="36"/>
      <c r="E589" s="36"/>
      <c r="G589" s="36"/>
      <c r="H589" s="36"/>
      <c r="I589" s="36"/>
      <c r="J589" s="36"/>
      <c r="K589" s="36"/>
      <c r="L589" s="36"/>
      <c r="M589" s="36"/>
      <c r="N589" s="36" t="e">
        <f>SUMIF(#REF!,K589,#REF!)</f>
        <v>#REF!</v>
      </c>
      <c r="O589" s="36">
        <f t="shared" si="125"/>
        <v>0</v>
      </c>
      <c r="P589" s="36">
        <f>COUNTIF($T$1:T589,T589)</f>
        <v>5</v>
      </c>
      <c r="Q589" s="36" t="str">
        <f t="shared" si="126"/>
        <v>5-KVBC-80</v>
      </c>
      <c r="R589" s="36" t="s">
        <v>14</v>
      </c>
      <c r="S589" s="36">
        <v>80</v>
      </c>
      <c r="T589" s="36" t="str">
        <f t="shared" si="127"/>
        <v>KVBC-80</v>
      </c>
      <c r="U589" s="36">
        <v>100</v>
      </c>
      <c r="V589" s="36" t="str">
        <f t="shared" si="124"/>
        <v>100,</v>
      </c>
      <c r="W589" s="36"/>
      <c r="X589" s="36"/>
      <c r="Y589" s="36"/>
      <c r="Z589" s="36" t="str">
        <f t="shared" si="121"/>
        <v>-</v>
      </c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36"/>
      <c r="AS589" s="36"/>
      <c r="AT589" s="36"/>
      <c r="AU589" s="36"/>
      <c r="AV589" s="36"/>
      <c r="AW589" s="36"/>
      <c r="AX589" s="36"/>
      <c r="AY589" s="36"/>
      <c r="AZ589" s="36"/>
      <c r="BA589" s="36"/>
      <c r="BB589" s="36"/>
      <c r="BC589" s="36"/>
      <c r="BD589" s="36"/>
      <c r="BE589" s="36"/>
      <c r="BF589" s="36"/>
      <c r="BG589" s="36"/>
      <c r="BH589" s="36"/>
      <c r="BI589" s="36"/>
      <c r="BJ589" s="36"/>
      <c r="BL589" s="36"/>
      <c r="BM589" s="36"/>
      <c r="BN589" s="36"/>
      <c r="BO589" s="36"/>
    </row>
    <row r="590" spans="2:67">
      <c r="B590" s="36"/>
      <c r="D590" s="36"/>
      <c r="E590" s="36"/>
      <c r="G590" s="36"/>
      <c r="H590" s="36"/>
      <c r="I590" s="36"/>
      <c r="J590" s="36"/>
      <c r="K590" s="36"/>
      <c r="L590" s="36"/>
      <c r="M590" s="36"/>
      <c r="N590" s="36" t="e">
        <f>SUMIF(#REF!,K590,#REF!)</f>
        <v>#REF!</v>
      </c>
      <c r="O590" s="36">
        <f t="shared" si="125"/>
        <v>0</v>
      </c>
      <c r="P590" s="36">
        <f>COUNTIF($T$1:T590,T590)</f>
        <v>6</v>
      </c>
      <c r="Q590" s="36" t="str">
        <f t="shared" si="126"/>
        <v>6-KVBC-80</v>
      </c>
      <c r="R590" s="36" t="s">
        <v>14</v>
      </c>
      <c r="S590" s="36">
        <v>80</v>
      </c>
      <c r="T590" s="36" t="str">
        <f t="shared" si="127"/>
        <v>KVBC-80</v>
      </c>
      <c r="U590" s="36">
        <v>120</v>
      </c>
      <c r="V590" s="36" t="str">
        <f t="shared" si="124"/>
        <v>120,</v>
      </c>
      <c r="W590" s="36"/>
      <c r="X590" s="36"/>
      <c r="Y590" s="36"/>
      <c r="Z590" s="36" t="str">
        <f t="shared" si="121"/>
        <v>-</v>
      </c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  <c r="AU590" s="36"/>
      <c r="AV590" s="36"/>
      <c r="AW590" s="36"/>
      <c r="AX590" s="36"/>
      <c r="AY590" s="36"/>
      <c r="AZ590" s="36"/>
      <c r="BA590" s="36"/>
      <c r="BB590" s="36"/>
      <c r="BC590" s="36"/>
      <c r="BD590" s="36"/>
      <c r="BE590" s="36"/>
      <c r="BF590" s="36"/>
      <c r="BG590" s="36"/>
      <c r="BH590" s="36"/>
      <c r="BI590" s="36"/>
      <c r="BJ590" s="36"/>
      <c r="BL590" s="36"/>
      <c r="BM590" s="36"/>
      <c r="BN590" s="36"/>
      <c r="BO590" s="36"/>
    </row>
    <row r="591" spans="2:67">
      <c r="B591" s="36"/>
      <c r="D591" s="36"/>
      <c r="E591" s="36"/>
      <c r="G591" s="36"/>
      <c r="H591" s="36"/>
      <c r="I591" s="36"/>
      <c r="J591" s="36"/>
      <c r="K591" s="36"/>
      <c r="L591" s="36"/>
      <c r="M591" s="36"/>
      <c r="N591" s="36" t="e">
        <f>SUMIF(#REF!,K591,#REF!)</f>
        <v>#REF!</v>
      </c>
      <c r="O591" s="36">
        <f t="shared" si="125"/>
        <v>0</v>
      </c>
      <c r="P591" s="36">
        <f>COUNTIF($T$1:T591,T591)</f>
        <v>7</v>
      </c>
      <c r="Q591" s="36" t="str">
        <f t="shared" si="126"/>
        <v>7-KVBC-80</v>
      </c>
      <c r="R591" s="36" t="s">
        <v>14</v>
      </c>
      <c r="S591" s="36">
        <v>80</v>
      </c>
      <c r="T591" s="36" t="str">
        <f t="shared" si="127"/>
        <v>KVBC-80</v>
      </c>
      <c r="U591" s="36">
        <v>160</v>
      </c>
      <c r="V591" s="36" t="str">
        <f t="shared" si="124"/>
        <v>160,</v>
      </c>
      <c r="W591" s="36"/>
      <c r="X591" s="36"/>
      <c r="Y591" s="36"/>
      <c r="Z591" s="36" t="str">
        <f t="shared" si="121"/>
        <v>-</v>
      </c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36"/>
      <c r="AS591" s="36"/>
      <c r="AT591" s="36"/>
      <c r="AU591" s="36"/>
      <c r="AV591" s="36"/>
      <c r="AW591" s="36"/>
      <c r="AX591" s="36"/>
      <c r="AY591" s="36"/>
      <c r="AZ591" s="36"/>
      <c r="BA591" s="36"/>
      <c r="BB591" s="36"/>
      <c r="BC591" s="36"/>
      <c r="BD591" s="36"/>
      <c r="BE591" s="36"/>
      <c r="BF591" s="36"/>
      <c r="BG591" s="36"/>
      <c r="BH591" s="36"/>
      <c r="BI591" s="36"/>
      <c r="BJ591" s="36"/>
      <c r="BL591" s="36"/>
      <c r="BM591" s="36"/>
      <c r="BN591" s="36"/>
      <c r="BO591" s="36"/>
    </row>
    <row r="592" spans="2:67">
      <c r="B592" s="36"/>
      <c r="D592" s="36"/>
      <c r="E592" s="36"/>
      <c r="G592" s="36"/>
      <c r="H592" s="36"/>
      <c r="I592" s="36"/>
      <c r="J592" s="36"/>
      <c r="K592" s="36"/>
      <c r="L592" s="36"/>
      <c r="M592" s="36"/>
      <c r="N592" s="36" t="e">
        <f>SUMIF(#REF!,K592,#REF!)</f>
        <v>#REF!</v>
      </c>
      <c r="O592" s="36">
        <f t="shared" si="125"/>
        <v>0</v>
      </c>
      <c r="P592" s="36">
        <f>COUNTIF($T$1:T592,T592)</f>
        <v>8</v>
      </c>
      <c r="Q592" s="36" t="str">
        <f t="shared" si="126"/>
        <v>8-KVBC-80</v>
      </c>
      <c r="R592" s="36" t="s">
        <v>14</v>
      </c>
      <c r="S592" s="36">
        <v>80</v>
      </c>
      <c r="T592" s="36" t="str">
        <f t="shared" si="127"/>
        <v>KVBC-80</v>
      </c>
      <c r="U592" s="36">
        <v>200</v>
      </c>
      <c r="V592" s="36" t="str">
        <f t="shared" si="124"/>
        <v>200,</v>
      </c>
      <c r="W592" s="36"/>
      <c r="X592" s="36"/>
      <c r="Y592" s="36"/>
      <c r="Z592" s="36" t="str">
        <f t="shared" si="121"/>
        <v>-</v>
      </c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36"/>
      <c r="AS592" s="36"/>
      <c r="AT592" s="36"/>
      <c r="AU592" s="36"/>
      <c r="AV592" s="36"/>
      <c r="AW592" s="36"/>
      <c r="AX592" s="36"/>
      <c r="AY592" s="36"/>
      <c r="AZ592" s="36"/>
      <c r="BA592" s="36"/>
      <c r="BB592" s="36"/>
      <c r="BC592" s="36"/>
      <c r="BD592" s="36"/>
      <c r="BE592" s="36"/>
      <c r="BF592" s="36"/>
      <c r="BG592" s="36"/>
      <c r="BH592" s="36"/>
      <c r="BI592" s="36"/>
      <c r="BJ592" s="36"/>
      <c r="BL592" s="36"/>
      <c r="BM592" s="36"/>
      <c r="BN592" s="36"/>
      <c r="BO592" s="36"/>
    </row>
    <row r="593" spans="2:67">
      <c r="B593" s="36"/>
      <c r="D593" s="36"/>
      <c r="E593" s="36"/>
      <c r="G593" s="36"/>
      <c r="H593" s="36"/>
      <c r="I593" s="36"/>
      <c r="J593" s="36"/>
      <c r="K593" s="36"/>
      <c r="L593" s="36"/>
      <c r="M593" s="36"/>
      <c r="N593" s="36" t="e">
        <f>SUMIF(#REF!,K593,#REF!)</f>
        <v>#REF!</v>
      </c>
      <c r="O593" s="36">
        <f t="shared" si="125"/>
        <v>0</v>
      </c>
      <c r="P593" s="36">
        <f>COUNTIF($T$1:T593,T593)</f>
        <v>9</v>
      </c>
      <c r="Q593" s="36" t="str">
        <f t="shared" si="126"/>
        <v>9-KVBC-80</v>
      </c>
      <c r="R593" s="36" t="s">
        <v>14</v>
      </c>
      <c r="S593" s="36">
        <v>80</v>
      </c>
      <c r="T593" s="36" t="str">
        <f t="shared" si="127"/>
        <v>KVBC-80</v>
      </c>
      <c r="U593" s="36">
        <v>250</v>
      </c>
      <c r="V593" s="36" t="str">
        <f t="shared" si="124"/>
        <v>250,</v>
      </c>
      <c r="W593" s="36"/>
      <c r="X593" s="36"/>
      <c r="Y593" s="36"/>
      <c r="Z593" s="36" t="str">
        <f t="shared" si="121"/>
        <v>-</v>
      </c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36"/>
      <c r="AS593" s="36"/>
      <c r="AT593" s="36"/>
      <c r="AU593" s="36"/>
      <c r="AV593" s="36"/>
      <c r="AW593" s="36"/>
      <c r="AX593" s="36"/>
      <c r="AY593" s="36"/>
      <c r="AZ593" s="36"/>
      <c r="BA593" s="36"/>
      <c r="BB593" s="36"/>
      <c r="BC593" s="36"/>
      <c r="BD593" s="36"/>
      <c r="BE593" s="36"/>
      <c r="BF593" s="36"/>
      <c r="BG593" s="36"/>
      <c r="BH593" s="36"/>
      <c r="BI593" s="36"/>
      <c r="BJ593" s="36"/>
      <c r="BL593" s="36"/>
      <c r="BM593" s="36"/>
      <c r="BN593" s="36"/>
      <c r="BO593" s="36"/>
    </row>
    <row r="594" spans="2:67">
      <c r="B594" s="36"/>
      <c r="D594" s="36"/>
      <c r="E594" s="36"/>
      <c r="G594" s="36"/>
      <c r="H594" s="36"/>
      <c r="I594" s="36"/>
      <c r="J594" s="36"/>
      <c r="K594" s="36"/>
      <c r="L594" s="36"/>
      <c r="M594" s="36"/>
      <c r="N594" s="36" t="e">
        <f>SUMIF(#REF!,K594,#REF!)</f>
        <v>#REF!</v>
      </c>
      <c r="O594" s="36">
        <f t="shared" si="125"/>
        <v>0</v>
      </c>
      <c r="P594" s="36">
        <f>COUNTIF($T$1:T594,T594)</f>
        <v>10</v>
      </c>
      <c r="Q594" s="36" t="str">
        <f t="shared" si="126"/>
        <v>10-KVBC-80</v>
      </c>
      <c r="R594" s="36" t="s">
        <v>14</v>
      </c>
      <c r="S594" s="36">
        <v>80</v>
      </c>
      <c r="T594" s="36" t="str">
        <f t="shared" si="127"/>
        <v>KVBC-80</v>
      </c>
      <c r="U594" s="36">
        <v>300</v>
      </c>
      <c r="V594" s="36" t="str">
        <f t="shared" si="124"/>
        <v>300,</v>
      </c>
      <c r="W594" s="36"/>
      <c r="X594" s="36"/>
      <c r="Y594" s="36"/>
      <c r="Z594" s="36" t="str">
        <f t="shared" si="121"/>
        <v>-</v>
      </c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36"/>
      <c r="AS594" s="36"/>
      <c r="AT594" s="36"/>
      <c r="AU594" s="36"/>
      <c r="AV594" s="36"/>
      <c r="AW594" s="36"/>
      <c r="AX594" s="36"/>
      <c r="AY594" s="36"/>
      <c r="AZ594" s="36"/>
      <c r="BA594" s="36"/>
      <c r="BB594" s="36"/>
      <c r="BC594" s="36"/>
      <c r="BD594" s="36"/>
      <c r="BE594" s="36"/>
      <c r="BF594" s="36"/>
      <c r="BG594" s="36"/>
      <c r="BH594" s="36"/>
      <c r="BI594" s="36"/>
      <c r="BJ594" s="36"/>
      <c r="BL594" s="36"/>
      <c r="BM594" s="36"/>
      <c r="BN594" s="36"/>
      <c r="BO594" s="36"/>
    </row>
    <row r="595" spans="2:67">
      <c r="B595" s="36"/>
      <c r="D595" s="36"/>
      <c r="E595" s="36"/>
      <c r="G595" s="36"/>
      <c r="H595" s="36"/>
      <c r="I595" s="36"/>
      <c r="J595" s="36"/>
      <c r="K595" s="36"/>
      <c r="L595" s="36"/>
      <c r="M595" s="36"/>
      <c r="N595" s="36" t="e">
        <f>SUMIF(#REF!,K595,#REF!)</f>
        <v>#REF!</v>
      </c>
      <c r="O595" s="36">
        <f t="shared" si="125"/>
        <v>0</v>
      </c>
      <c r="P595" s="36">
        <f>COUNTIF($T$1:T595,T595)</f>
        <v>11</v>
      </c>
      <c r="Q595" s="36" t="str">
        <f t="shared" si="126"/>
        <v>11-KVBC-80</v>
      </c>
      <c r="R595" s="36" t="s">
        <v>14</v>
      </c>
      <c r="S595" s="36">
        <v>80</v>
      </c>
      <c r="T595" s="36" t="str">
        <f t="shared" si="127"/>
        <v>KVBC-80</v>
      </c>
      <c r="U595" s="36">
        <v>320</v>
      </c>
      <c r="V595" s="36" t="str">
        <f t="shared" si="124"/>
        <v>320,</v>
      </c>
      <c r="W595" s="36"/>
      <c r="X595" s="36"/>
      <c r="Y595" s="36"/>
      <c r="Z595" s="36" t="str">
        <f t="shared" si="121"/>
        <v>-</v>
      </c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36"/>
      <c r="AS595" s="36"/>
      <c r="AT595" s="36"/>
      <c r="AU595" s="36"/>
      <c r="AV595" s="36"/>
      <c r="AW595" s="36"/>
      <c r="AX595" s="36"/>
      <c r="AY595" s="36"/>
      <c r="AZ595" s="36"/>
      <c r="BA595" s="36"/>
      <c r="BB595" s="36"/>
      <c r="BC595" s="36"/>
      <c r="BD595" s="36"/>
      <c r="BE595" s="36"/>
      <c r="BF595" s="36"/>
      <c r="BG595" s="36"/>
      <c r="BH595" s="36"/>
      <c r="BI595" s="36"/>
      <c r="BJ595" s="36"/>
      <c r="BL595" s="36"/>
      <c r="BM595" s="36"/>
      <c r="BN595" s="36"/>
      <c r="BO595" s="36"/>
    </row>
    <row r="596" spans="2:67">
      <c r="B596" s="36"/>
      <c r="D596" s="36"/>
      <c r="E596" s="36"/>
      <c r="G596" s="36"/>
      <c r="H596" s="36"/>
      <c r="I596" s="36"/>
      <c r="J596" s="36"/>
      <c r="K596" s="36"/>
      <c r="L596" s="36"/>
      <c r="M596" s="36"/>
      <c r="N596" s="36" t="e">
        <f>SUMIF(#REF!,K596,#REF!)</f>
        <v>#REF!</v>
      </c>
      <c r="O596" s="36">
        <f t="shared" si="125"/>
        <v>0</v>
      </c>
      <c r="P596" s="36">
        <f>COUNTIF($T$1:T596,T596)</f>
        <v>12</v>
      </c>
      <c r="Q596" s="36" t="str">
        <f t="shared" si="126"/>
        <v>12-KVBC-80</v>
      </c>
      <c r="R596" s="36" t="s">
        <v>14</v>
      </c>
      <c r="S596" s="36">
        <v>80</v>
      </c>
      <c r="T596" s="36" t="str">
        <f t="shared" si="127"/>
        <v>KVBC-80</v>
      </c>
      <c r="U596" s="36">
        <v>400</v>
      </c>
      <c r="V596" s="36" t="str">
        <f t="shared" si="124"/>
        <v>400,</v>
      </c>
      <c r="W596" s="36"/>
      <c r="X596" s="36"/>
      <c r="Y596" s="36"/>
      <c r="Z596" s="36" t="str">
        <f t="shared" si="121"/>
        <v>-</v>
      </c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36"/>
      <c r="AS596" s="36"/>
      <c r="AT596" s="36"/>
      <c r="AU596" s="36"/>
      <c r="AV596" s="36"/>
      <c r="AW596" s="36"/>
      <c r="AX596" s="36"/>
      <c r="AY596" s="36"/>
      <c r="AZ596" s="36"/>
      <c r="BA596" s="36"/>
      <c r="BB596" s="36"/>
      <c r="BC596" s="36"/>
      <c r="BD596" s="36"/>
      <c r="BE596" s="36"/>
      <c r="BF596" s="36"/>
      <c r="BG596" s="36"/>
      <c r="BH596" s="36"/>
      <c r="BI596" s="36"/>
      <c r="BJ596" s="36"/>
      <c r="BL596" s="36"/>
      <c r="BM596" s="36"/>
      <c r="BN596" s="36"/>
      <c r="BO596" s="36"/>
    </row>
    <row r="597" spans="2:67">
      <c r="B597" s="36"/>
      <c r="D597" s="36"/>
      <c r="E597" s="36"/>
      <c r="G597" s="36"/>
      <c r="H597" s="36"/>
      <c r="I597" s="36"/>
      <c r="J597" s="36"/>
      <c r="K597" s="36"/>
      <c r="L597" s="36"/>
      <c r="M597" s="36"/>
      <c r="N597" s="36" t="e">
        <f>SUMIF(#REF!,K597,#REF!)</f>
        <v>#REF!</v>
      </c>
      <c r="O597" s="36">
        <f t="shared" si="125"/>
        <v>0</v>
      </c>
      <c r="P597" s="36">
        <f>COUNTIF($T$1:T597,T597)</f>
        <v>13</v>
      </c>
      <c r="Q597" s="36" t="str">
        <f t="shared" si="126"/>
        <v>13-KVBC-80</v>
      </c>
      <c r="R597" s="36" t="s">
        <v>14</v>
      </c>
      <c r="S597" s="36">
        <v>80</v>
      </c>
      <c r="T597" s="36" t="str">
        <f t="shared" si="127"/>
        <v>KVBC-80</v>
      </c>
      <c r="U597" s="36">
        <v>500</v>
      </c>
      <c r="V597" s="36" t="str">
        <f t="shared" si="124"/>
        <v>500,</v>
      </c>
      <c r="W597" s="36"/>
      <c r="X597" s="36"/>
      <c r="Y597" s="36"/>
      <c r="Z597" s="36" t="str">
        <f t="shared" si="121"/>
        <v>-</v>
      </c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36"/>
      <c r="AS597" s="36"/>
      <c r="AT597" s="36"/>
      <c r="AU597" s="36"/>
      <c r="AV597" s="36"/>
      <c r="AW597" s="36"/>
      <c r="AX597" s="36"/>
      <c r="AY597" s="36"/>
      <c r="AZ597" s="36"/>
      <c r="BA597" s="36"/>
      <c r="BB597" s="36"/>
      <c r="BC597" s="36"/>
      <c r="BD597" s="36"/>
      <c r="BE597" s="36"/>
      <c r="BF597" s="36"/>
      <c r="BG597" s="36"/>
      <c r="BH597" s="36"/>
      <c r="BI597" s="36"/>
      <c r="BJ597" s="36"/>
      <c r="BL597" s="36"/>
      <c r="BM597" s="36"/>
      <c r="BN597" s="36"/>
      <c r="BO597" s="36"/>
    </row>
    <row r="598" spans="2:67">
      <c r="B598" s="36"/>
      <c r="D598" s="36"/>
      <c r="E598" s="36"/>
      <c r="G598" s="36"/>
      <c r="H598" s="36"/>
      <c r="I598" s="36"/>
      <c r="J598" s="36"/>
      <c r="K598" s="36"/>
      <c r="L598" s="36"/>
      <c r="M598" s="36"/>
      <c r="N598" s="36" t="e">
        <f>SUMIF(#REF!,K598,#REF!)</f>
        <v>#REF!</v>
      </c>
      <c r="O598" s="36">
        <f t="shared" si="125"/>
        <v>0</v>
      </c>
      <c r="P598" s="36">
        <f>COUNTIF($T$1:T598,T598)</f>
        <v>14</v>
      </c>
      <c r="Q598" s="36" t="str">
        <f t="shared" si="126"/>
        <v>14-KVBC-80</v>
      </c>
      <c r="R598" s="36" t="s">
        <v>14</v>
      </c>
      <c r="S598" s="36">
        <v>80</v>
      </c>
      <c r="T598" s="36" t="str">
        <f t="shared" si="127"/>
        <v>KVBC-80</v>
      </c>
      <c r="U598" s="36">
        <v>600</v>
      </c>
      <c r="V598" s="36" t="str">
        <f t="shared" si="124"/>
        <v>600,</v>
      </c>
      <c r="W598" s="36"/>
      <c r="X598" s="36"/>
      <c r="Y598" s="36"/>
      <c r="Z598" s="36" t="str">
        <f t="shared" si="121"/>
        <v>-</v>
      </c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36"/>
      <c r="AS598" s="36"/>
      <c r="AT598" s="36"/>
      <c r="AU598" s="36"/>
      <c r="AV598" s="36"/>
      <c r="AW598" s="36"/>
      <c r="AX598" s="36"/>
      <c r="AY598" s="36"/>
      <c r="AZ598" s="36"/>
      <c r="BA598" s="36"/>
      <c r="BB598" s="36"/>
      <c r="BC598" s="36"/>
      <c r="BD598" s="36"/>
      <c r="BE598" s="36"/>
      <c r="BF598" s="36"/>
      <c r="BG598" s="36"/>
      <c r="BH598" s="36"/>
      <c r="BI598" s="36"/>
      <c r="BJ598" s="36"/>
      <c r="BL598" s="36"/>
      <c r="BM598" s="36"/>
      <c r="BN598" s="36"/>
      <c r="BO598" s="36"/>
    </row>
    <row r="599" spans="2:67">
      <c r="B599" s="36"/>
      <c r="D599" s="36"/>
      <c r="E599" s="36"/>
      <c r="G599" s="36"/>
      <c r="H599" s="36"/>
      <c r="I599" s="36"/>
      <c r="J599" s="36"/>
      <c r="K599" s="36"/>
      <c r="L599" s="36"/>
      <c r="M599" s="36"/>
      <c r="N599" s="36" t="e">
        <f>SUMIF(#REF!,K599,#REF!)</f>
        <v>#REF!</v>
      </c>
      <c r="O599" s="36">
        <f t="shared" si="125"/>
        <v>0</v>
      </c>
      <c r="P599" s="36">
        <f>COUNTIF($T$1:T599,T599)</f>
        <v>15</v>
      </c>
      <c r="Q599" s="36" t="str">
        <f t="shared" si="126"/>
        <v>15-KVBC-80</v>
      </c>
      <c r="R599" s="36" t="s">
        <v>14</v>
      </c>
      <c r="S599" s="36">
        <v>80</v>
      </c>
      <c r="T599" s="36" t="str">
        <f t="shared" si="127"/>
        <v>KVBC-80</v>
      </c>
      <c r="U599" s="36">
        <v>700</v>
      </c>
      <c r="V599" s="36" t="str">
        <f t="shared" si="124"/>
        <v>700,</v>
      </c>
      <c r="W599" s="36"/>
      <c r="X599" s="36"/>
      <c r="Y599" s="36"/>
      <c r="Z599" s="36" t="str">
        <f t="shared" si="121"/>
        <v>-</v>
      </c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36"/>
      <c r="AS599" s="36"/>
      <c r="AT599" s="36"/>
      <c r="AU599" s="36"/>
      <c r="AV599" s="36"/>
      <c r="AW599" s="36"/>
      <c r="AX599" s="36"/>
      <c r="AY599" s="36"/>
      <c r="AZ599" s="36"/>
      <c r="BA599" s="36"/>
      <c r="BB599" s="36"/>
      <c r="BC599" s="36"/>
      <c r="BD599" s="36"/>
      <c r="BE599" s="36"/>
      <c r="BF599" s="36"/>
      <c r="BG599" s="36"/>
      <c r="BH599" s="36"/>
      <c r="BI599" s="36"/>
      <c r="BJ599" s="36"/>
      <c r="BL599" s="36"/>
      <c r="BM599" s="36"/>
      <c r="BN599" s="36"/>
      <c r="BO599" s="36"/>
    </row>
    <row r="600" spans="2:67">
      <c r="B600" s="36"/>
      <c r="D600" s="36"/>
      <c r="E600" s="36"/>
      <c r="G600" s="36"/>
      <c r="H600" s="36"/>
      <c r="I600" s="36"/>
      <c r="J600" s="36"/>
      <c r="K600" s="36"/>
      <c r="L600" s="36"/>
      <c r="M600" s="36"/>
      <c r="N600" s="36" t="e">
        <f>SUMIF(#REF!,K600,#REF!)</f>
        <v>#REF!</v>
      </c>
      <c r="O600" s="36">
        <f t="shared" si="125"/>
        <v>0</v>
      </c>
      <c r="P600" s="36">
        <f>COUNTIF($T$1:T600,T600)</f>
        <v>16</v>
      </c>
      <c r="Q600" s="36" t="str">
        <f t="shared" si="126"/>
        <v>16-KVBC-80</v>
      </c>
      <c r="R600" s="36" t="s">
        <v>14</v>
      </c>
      <c r="S600" s="36">
        <v>80</v>
      </c>
      <c r="T600" s="36" t="str">
        <f t="shared" si="127"/>
        <v>KVBC-80</v>
      </c>
      <c r="U600" s="36">
        <v>800</v>
      </c>
      <c r="V600" s="36" t="str">
        <f t="shared" si="124"/>
        <v>800,</v>
      </c>
      <c r="W600" s="36"/>
      <c r="X600" s="36"/>
      <c r="Y600" s="36"/>
      <c r="Z600" s="36" t="str">
        <f t="shared" si="121"/>
        <v>-</v>
      </c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36"/>
      <c r="AS600" s="36"/>
      <c r="AT600" s="36"/>
      <c r="AU600" s="36"/>
      <c r="AV600" s="36"/>
      <c r="AW600" s="36"/>
      <c r="AX600" s="36"/>
      <c r="AY600" s="36"/>
      <c r="AZ600" s="36"/>
      <c r="BA600" s="36"/>
      <c r="BB600" s="36"/>
      <c r="BC600" s="36"/>
      <c r="BD600" s="36"/>
      <c r="BE600" s="36"/>
      <c r="BF600" s="36"/>
      <c r="BG600" s="36"/>
      <c r="BH600" s="36"/>
      <c r="BI600" s="36"/>
      <c r="BJ600" s="36"/>
      <c r="BL600" s="36"/>
      <c r="BM600" s="36"/>
      <c r="BN600" s="36"/>
      <c r="BO600" s="36"/>
    </row>
    <row r="601" spans="2:67">
      <c r="B601" s="36"/>
      <c r="D601" s="36"/>
      <c r="E601" s="36"/>
      <c r="G601" s="36"/>
      <c r="H601" s="36"/>
      <c r="I601" s="36"/>
      <c r="J601" s="36"/>
      <c r="K601" s="36"/>
      <c r="L601" s="36"/>
      <c r="M601" s="36"/>
      <c r="N601" s="36" t="e">
        <f>SUMIF(#REF!,K601,#REF!)</f>
        <v>#REF!</v>
      </c>
      <c r="O601" s="36">
        <f t="shared" si="125"/>
        <v>0</v>
      </c>
      <c r="P601" s="36">
        <f>COUNTIF($T$1:T601,T601)</f>
        <v>17</v>
      </c>
      <c r="Q601" s="36" t="str">
        <f t="shared" si="126"/>
        <v>17-KVBC-80</v>
      </c>
      <c r="R601" s="36" t="s">
        <v>14</v>
      </c>
      <c r="S601" s="36">
        <v>80</v>
      </c>
      <c r="T601" s="36" t="str">
        <f t="shared" si="127"/>
        <v>KVBC-80</v>
      </c>
      <c r="U601" s="36">
        <v>1000</v>
      </c>
      <c r="V601" s="36" t="str">
        <f t="shared" si="124"/>
        <v>1000,</v>
      </c>
      <c r="W601" s="36"/>
      <c r="X601" s="36"/>
      <c r="Y601" s="36"/>
      <c r="Z601" s="36" t="str">
        <f t="shared" si="121"/>
        <v>-</v>
      </c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36"/>
      <c r="AS601" s="36"/>
      <c r="AT601" s="36"/>
      <c r="AU601" s="36"/>
      <c r="AV601" s="36"/>
      <c r="AW601" s="36"/>
      <c r="AX601" s="36"/>
      <c r="AY601" s="36"/>
      <c r="AZ601" s="36"/>
      <c r="BA601" s="36"/>
      <c r="BB601" s="36"/>
      <c r="BC601" s="36"/>
      <c r="BD601" s="36"/>
      <c r="BE601" s="36"/>
      <c r="BF601" s="36"/>
      <c r="BG601" s="36"/>
      <c r="BH601" s="36"/>
      <c r="BI601" s="36"/>
      <c r="BJ601" s="36"/>
      <c r="BL601" s="36"/>
      <c r="BM601" s="36"/>
      <c r="BN601" s="36"/>
      <c r="BO601" s="36"/>
    </row>
    <row r="602" spans="2:67">
      <c r="B602" s="36"/>
      <c r="D602" s="36"/>
      <c r="E602" s="36"/>
      <c r="G602" s="36"/>
      <c r="H602" s="36"/>
      <c r="I602" s="36"/>
      <c r="J602" s="36"/>
      <c r="K602" s="36"/>
      <c r="L602" s="36"/>
      <c r="M602" s="36"/>
      <c r="N602" s="36" t="e">
        <f>SUMIF(#REF!,K602,#REF!)</f>
        <v>#REF!</v>
      </c>
      <c r="O602" s="36">
        <f t="shared" si="125"/>
        <v>0</v>
      </c>
      <c r="P602" s="36">
        <f>COUNTIF($T$1:T602,T602)</f>
        <v>18</v>
      </c>
      <c r="Q602" s="36" t="str">
        <f t="shared" si="126"/>
        <v>18-KVBC-80</v>
      </c>
      <c r="R602" s="36" t="s">
        <v>14</v>
      </c>
      <c r="S602" s="36">
        <v>80</v>
      </c>
      <c r="T602" s="36" t="str">
        <f t="shared" si="127"/>
        <v>KVBC-80</v>
      </c>
      <c r="U602" s="36">
        <v>1250</v>
      </c>
      <c r="V602" s="36" t="str">
        <f t="shared" si="124"/>
        <v>1250</v>
      </c>
      <c r="W602" s="36"/>
      <c r="X602" s="36"/>
      <c r="Y602" s="36"/>
      <c r="Z602" s="36" t="str">
        <f t="shared" si="121"/>
        <v>-</v>
      </c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  <c r="AW602" s="36"/>
      <c r="AX602" s="36"/>
      <c r="AY602" s="36"/>
      <c r="AZ602" s="36"/>
      <c r="BA602" s="36"/>
      <c r="BB602" s="36"/>
      <c r="BC602" s="36"/>
      <c r="BD602" s="36"/>
      <c r="BE602" s="36"/>
      <c r="BF602" s="36"/>
      <c r="BG602" s="36"/>
      <c r="BH602" s="36"/>
      <c r="BI602" s="36"/>
      <c r="BJ602" s="36"/>
      <c r="BL602" s="36"/>
      <c r="BM602" s="36"/>
      <c r="BN602" s="36"/>
      <c r="BO602" s="36"/>
    </row>
    <row r="603" spans="2:67">
      <c r="B603" s="36"/>
      <c r="D603" s="36"/>
      <c r="E603" s="36"/>
      <c r="G603" s="36"/>
      <c r="H603" s="36"/>
      <c r="I603" s="36"/>
      <c r="J603" s="36"/>
      <c r="K603" s="36"/>
      <c r="L603" s="36"/>
      <c r="M603" s="36"/>
      <c r="N603" s="36" t="e">
        <f>SUMIF(#REF!,K603,#REF!)</f>
        <v>#REF!</v>
      </c>
      <c r="O603" s="36">
        <f t="shared" si="125"/>
        <v>0</v>
      </c>
      <c r="P603" s="36">
        <f>COUNTIF($T$1:T603,T603)</f>
        <v>1</v>
      </c>
      <c r="Q603" s="36" t="str">
        <f t="shared" si="126"/>
        <v>1-KVBC-100</v>
      </c>
      <c r="R603" s="36" t="s">
        <v>14</v>
      </c>
      <c r="S603" s="36">
        <v>100</v>
      </c>
      <c r="T603" s="36" t="str">
        <f>CONCATENATE(R603,IF(S603=0,"","-"),S603)</f>
        <v>KVBC-100</v>
      </c>
      <c r="U603" s="36">
        <v>25</v>
      </c>
      <c r="V603" s="36" t="str">
        <f t="shared" si="124"/>
        <v>25,</v>
      </c>
      <c r="W603" s="36"/>
      <c r="X603" s="36"/>
      <c r="Y603" s="36"/>
      <c r="Z603" s="36" t="str">
        <f t="shared" si="121"/>
        <v>-</v>
      </c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  <c r="AU603" s="36"/>
      <c r="AV603" s="36"/>
      <c r="AW603" s="36"/>
      <c r="AX603" s="36"/>
      <c r="AY603" s="36"/>
      <c r="AZ603" s="36"/>
      <c r="BA603" s="36"/>
      <c r="BB603" s="36"/>
      <c r="BC603" s="36"/>
      <c r="BD603" s="36"/>
      <c r="BE603" s="36"/>
      <c r="BF603" s="36"/>
      <c r="BG603" s="36"/>
      <c r="BH603" s="36"/>
      <c r="BI603" s="36"/>
      <c r="BJ603" s="36"/>
      <c r="BL603" s="36"/>
      <c r="BM603" s="36"/>
      <c r="BN603" s="36"/>
      <c r="BO603" s="36"/>
    </row>
    <row r="604" spans="2:67">
      <c r="B604" s="36"/>
      <c r="D604" s="36"/>
      <c r="E604" s="36"/>
      <c r="G604" s="36"/>
      <c r="H604" s="36"/>
      <c r="I604" s="36"/>
      <c r="J604" s="36"/>
      <c r="K604" s="36"/>
      <c r="L604" s="36"/>
      <c r="M604" s="36"/>
      <c r="N604" s="36" t="e">
        <f>SUMIF(#REF!,K604,#REF!)</f>
        <v>#REF!</v>
      </c>
      <c r="O604" s="36">
        <f t="shared" si="125"/>
        <v>0</v>
      </c>
      <c r="P604" s="36">
        <f>COUNTIF($T$1:T604,T604)</f>
        <v>2</v>
      </c>
      <c r="Q604" s="36" t="str">
        <f t="shared" si="126"/>
        <v>2-KVBC-100</v>
      </c>
      <c r="R604" s="36" t="s">
        <v>14</v>
      </c>
      <c r="S604" s="36">
        <v>100</v>
      </c>
      <c r="T604" s="36" t="str">
        <f>CONCATENATE(R604,IF(S604=0,"","-"),S604)</f>
        <v>KVBC-100</v>
      </c>
      <c r="U604" s="36">
        <v>40</v>
      </c>
      <c r="V604" s="36" t="str">
        <f t="shared" si="124"/>
        <v>40,</v>
      </c>
      <c r="W604" s="36"/>
      <c r="X604" s="36"/>
      <c r="Y604" s="36"/>
      <c r="Z604" s="36" t="str">
        <f t="shared" si="121"/>
        <v>-</v>
      </c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36"/>
      <c r="AS604" s="36"/>
      <c r="AT604" s="36"/>
      <c r="AU604" s="36"/>
      <c r="AV604" s="36"/>
      <c r="AW604" s="36"/>
      <c r="AX604" s="36"/>
      <c r="AY604" s="36"/>
      <c r="AZ604" s="36"/>
      <c r="BA604" s="36"/>
      <c r="BB604" s="36"/>
      <c r="BC604" s="36"/>
      <c r="BD604" s="36"/>
      <c r="BE604" s="36"/>
      <c r="BF604" s="36"/>
      <c r="BG604" s="36"/>
      <c r="BH604" s="36"/>
      <c r="BI604" s="36"/>
      <c r="BJ604" s="36"/>
      <c r="BL604" s="36"/>
      <c r="BM604" s="36"/>
      <c r="BN604" s="36"/>
      <c r="BO604" s="36"/>
    </row>
    <row r="605" spans="2:67">
      <c r="B605" s="36"/>
      <c r="D605" s="36"/>
      <c r="E605" s="36"/>
      <c r="G605" s="36"/>
      <c r="H605" s="36"/>
      <c r="I605" s="36"/>
      <c r="J605" s="36"/>
      <c r="K605" s="36"/>
      <c r="L605" s="36"/>
      <c r="M605" s="36"/>
      <c r="N605" s="36" t="e">
        <f>SUMIF(#REF!,K605,#REF!)</f>
        <v>#REF!</v>
      </c>
      <c r="O605" s="36">
        <f t="shared" si="125"/>
        <v>0</v>
      </c>
      <c r="P605" s="36">
        <f>COUNTIF($T$1:T605,T605)</f>
        <v>3</v>
      </c>
      <c r="Q605" s="36" t="str">
        <f t="shared" si="126"/>
        <v>3-KVBC-100</v>
      </c>
      <c r="R605" s="36" t="s">
        <v>14</v>
      </c>
      <c r="S605" s="36">
        <v>100</v>
      </c>
      <c r="T605" s="36" t="str">
        <f t="shared" ref="T605:T620" si="128">CONCATENATE(R605,IF(S605=0,"","-"),S605)</f>
        <v>KVBC-100</v>
      </c>
      <c r="U605" s="36">
        <v>50</v>
      </c>
      <c r="V605" s="36" t="str">
        <f t="shared" si="124"/>
        <v>50,</v>
      </c>
      <c r="W605" s="36"/>
      <c r="X605" s="36"/>
      <c r="Y605" s="36"/>
      <c r="Z605" s="36" t="str">
        <f t="shared" ref="Z605:Z670" si="129">CONCATENATE(X605,"-",Y605)</f>
        <v>-</v>
      </c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36"/>
      <c r="AS605" s="36"/>
      <c r="AT605" s="36"/>
      <c r="AU605" s="36"/>
      <c r="AV605" s="36"/>
      <c r="AW605" s="36"/>
      <c r="AX605" s="36"/>
      <c r="AY605" s="36"/>
      <c r="AZ605" s="36"/>
      <c r="BA605" s="36"/>
      <c r="BB605" s="36"/>
      <c r="BC605" s="36"/>
      <c r="BD605" s="36"/>
      <c r="BE605" s="36"/>
      <c r="BF605" s="36"/>
      <c r="BG605" s="36"/>
      <c r="BH605" s="36"/>
      <c r="BI605" s="36"/>
      <c r="BJ605" s="36"/>
      <c r="BL605" s="36"/>
      <c r="BM605" s="36"/>
      <c r="BN605" s="36"/>
      <c r="BO605" s="36"/>
    </row>
    <row r="606" spans="2:67">
      <c r="B606" s="36"/>
      <c r="D606" s="36"/>
      <c r="E606" s="36"/>
      <c r="G606" s="36"/>
      <c r="H606" s="36"/>
      <c r="I606" s="36"/>
      <c r="J606" s="36"/>
      <c r="K606" s="36"/>
      <c r="L606" s="36"/>
      <c r="M606" s="36"/>
      <c r="N606" s="36" t="e">
        <f>SUMIF(#REF!,K606,#REF!)</f>
        <v>#REF!</v>
      </c>
      <c r="O606" s="36">
        <f t="shared" si="125"/>
        <v>0</v>
      </c>
      <c r="P606" s="36">
        <f>COUNTIF($T$1:T606,T606)</f>
        <v>4</v>
      </c>
      <c r="Q606" s="36" t="str">
        <f t="shared" si="126"/>
        <v>4-KVBC-100</v>
      </c>
      <c r="R606" s="36" t="s">
        <v>14</v>
      </c>
      <c r="S606" s="36">
        <v>100</v>
      </c>
      <c r="T606" s="36" t="str">
        <f t="shared" si="128"/>
        <v>KVBC-100</v>
      </c>
      <c r="U606" s="36">
        <v>80</v>
      </c>
      <c r="V606" s="36" t="str">
        <f t="shared" si="124"/>
        <v>80,</v>
      </c>
      <c r="W606" s="36"/>
      <c r="X606" s="36"/>
      <c r="Y606" s="36"/>
      <c r="Z606" s="36" t="str">
        <f t="shared" si="129"/>
        <v>-</v>
      </c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36"/>
      <c r="AS606" s="36"/>
      <c r="AT606" s="36"/>
      <c r="AU606" s="36"/>
      <c r="AV606" s="36"/>
      <c r="AW606" s="36"/>
      <c r="AX606" s="36"/>
      <c r="AY606" s="36"/>
      <c r="AZ606" s="36"/>
      <c r="BA606" s="36"/>
      <c r="BB606" s="36"/>
      <c r="BC606" s="36"/>
      <c r="BD606" s="36"/>
      <c r="BE606" s="36"/>
      <c r="BF606" s="36"/>
      <c r="BG606" s="36"/>
      <c r="BH606" s="36"/>
      <c r="BI606" s="36"/>
      <c r="BJ606" s="36"/>
      <c r="BL606" s="36"/>
      <c r="BM606" s="36"/>
      <c r="BN606" s="36"/>
      <c r="BO606" s="36"/>
    </row>
    <row r="607" spans="2:67">
      <c r="B607" s="36"/>
      <c r="D607" s="36"/>
      <c r="E607" s="36"/>
      <c r="G607" s="36"/>
      <c r="H607" s="36"/>
      <c r="I607" s="36"/>
      <c r="J607" s="36"/>
      <c r="K607" s="36"/>
      <c r="L607" s="36"/>
      <c r="M607" s="36"/>
      <c r="N607" s="36" t="e">
        <f>SUMIF(#REF!,K607,#REF!)</f>
        <v>#REF!</v>
      </c>
      <c r="O607" s="36">
        <f t="shared" si="125"/>
        <v>0</v>
      </c>
      <c r="P607" s="36">
        <f>COUNTIF($T$1:T607,T607)</f>
        <v>5</v>
      </c>
      <c r="Q607" s="36" t="str">
        <f t="shared" si="126"/>
        <v>5-KVBC-100</v>
      </c>
      <c r="R607" s="36" t="s">
        <v>14</v>
      </c>
      <c r="S607" s="36">
        <v>100</v>
      </c>
      <c r="T607" s="36" t="str">
        <f t="shared" si="128"/>
        <v>KVBC-100</v>
      </c>
      <c r="U607" s="36">
        <v>100</v>
      </c>
      <c r="V607" s="36" t="str">
        <f t="shared" si="124"/>
        <v>100,</v>
      </c>
      <c r="W607" s="36"/>
      <c r="X607" s="36"/>
      <c r="Y607" s="36"/>
      <c r="Z607" s="36" t="str">
        <f t="shared" si="129"/>
        <v>-</v>
      </c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36"/>
      <c r="AS607" s="36"/>
      <c r="AT607" s="36"/>
      <c r="AU607" s="36"/>
      <c r="AV607" s="36"/>
      <c r="AW607" s="36"/>
      <c r="AX607" s="36"/>
      <c r="AY607" s="36"/>
      <c r="AZ607" s="36"/>
      <c r="BA607" s="36"/>
      <c r="BB607" s="36"/>
      <c r="BC607" s="36"/>
      <c r="BD607" s="36"/>
      <c r="BE607" s="36"/>
      <c r="BF607" s="36"/>
      <c r="BG607" s="36"/>
      <c r="BH607" s="36"/>
      <c r="BI607" s="36"/>
      <c r="BJ607" s="36"/>
      <c r="BL607" s="36"/>
      <c r="BM607" s="36"/>
      <c r="BN607" s="36"/>
      <c r="BO607" s="36"/>
    </row>
    <row r="608" spans="2:67">
      <c r="B608" s="36"/>
      <c r="D608" s="36"/>
      <c r="E608" s="36"/>
      <c r="G608" s="36"/>
      <c r="H608" s="36"/>
      <c r="I608" s="36"/>
      <c r="J608" s="36"/>
      <c r="K608" s="36"/>
      <c r="L608" s="36"/>
      <c r="M608" s="36"/>
      <c r="N608" s="36" t="e">
        <f>SUMIF(#REF!,K608,#REF!)</f>
        <v>#REF!</v>
      </c>
      <c r="O608" s="36">
        <f t="shared" si="125"/>
        <v>0</v>
      </c>
      <c r="P608" s="36">
        <f>COUNTIF($T$1:T608,T608)</f>
        <v>6</v>
      </c>
      <c r="Q608" s="36" t="str">
        <f t="shared" si="126"/>
        <v>6-KVBC-100</v>
      </c>
      <c r="R608" s="36" t="s">
        <v>14</v>
      </c>
      <c r="S608" s="36">
        <v>100</v>
      </c>
      <c r="T608" s="36" t="str">
        <f t="shared" si="128"/>
        <v>KVBC-100</v>
      </c>
      <c r="U608" s="36">
        <v>120</v>
      </c>
      <c r="V608" s="36" t="str">
        <f t="shared" si="124"/>
        <v>120,</v>
      </c>
      <c r="W608" s="36"/>
      <c r="X608" s="36"/>
      <c r="Y608" s="36"/>
      <c r="Z608" s="36" t="str">
        <f t="shared" si="129"/>
        <v>-</v>
      </c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36"/>
      <c r="AS608" s="36"/>
      <c r="AT608" s="36"/>
      <c r="AU608" s="36"/>
      <c r="AV608" s="36"/>
      <c r="AW608" s="36"/>
      <c r="AX608" s="36"/>
      <c r="AY608" s="36"/>
      <c r="AZ608" s="36"/>
      <c r="BA608" s="36"/>
      <c r="BB608" s="36"/>
      <c r="BC608" s="36"/>
      <c r="BD608" s="36"/>
      <c r="BE608" s="36"/>
      <c r="BF608" s="36"/>
      <c r="BG608" s="36"/>
      <c r="BH608" s="36"/>
      <c r="BI608" s="36"/>
      <c r="BJ608" s="36"/>
      <c r="BL608" s="36"/>
      <c r="BM608" s="36"/>
      <c r="BN608" s="36"/>
      <c r="BO608" s="36"/>
    </row>
    <row r="609" spans="2:67">
      <c r="B609" s="36"/>
      <c r="D609" s="36"/>
      <c r="E609" s="36"/>
      <c r="G609" s="36"/>
      <c r="H609" s="36"/>
      <c r="I609" s="36"/>
      <c r="J609" s="36"/>
      <c r="K609" s="36"/>
      <c r="L609" s="36"/>
      <c r="M609" s="36"/>
      <c r="N609" s="36" t="e">
        <f>SUMIF(#REF!,K609,#REF!)</f>
        <v>#REF!</v>
      </c>
      <c r="O609" s="36">
        <f t="shared" si="125"/>
        <v>0</v>
      </c>
      <c r="P609" s="36">
        <f>COUNTIF($T$1:T609,T609)</f>
        <v>7</v>
      </c>
      <c r="Q609" s="36" t="str">
        <f t="shared" si="126"/>
        <v>7-KVBC-100</v>
      </c>
      <c r="R609" s="36" t="s">
        <v>14</v>
      </c>
      <c r="S609" s="36">
        <v>100</v>
      </c>
      <c r="T609" s="36" t="str">
        <f t="shared" si="128"/>
        <v>KVBC-100</v>
      </c>
      <c r="U609" s="36">
        <v>160</v>
      </c>
      <c r="V609" s="36" t="str">
        <f t="shared" si="124"/>
        <v>160,</v>
      </c>
      <c r="W609" s="36"/>
      <c r="X609" s="36"/>
      <c r="Y609" s="36"/>
      <c r="Z609" s="36" t="str">
        <f t="shared" si="129"/>
        <v>-</v>
      </c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36"/>
      <c r="AS609" s="36"/>
      <c r="AT609" s="36"/>
      <c r="AU609" s="36"/>
      <c r="AV609" s="36"/>
      <c r="AW609" s="36"/>
      <c r="AX609" s="36"/>
      <c r="AY609" s="36"/>
      <c r="AZ609" s="36"/>
      <c r="BA609" s="36"/>
      <c r="BB609" s="36"/>
      <c r="BC609" s="36"/>
      <c r="BD609" s="36"/>
      <c r="BE609" s="36"/>
      <c r="BF609" s="36"/>
      <c r="BG609" s="36"/>
      <c r="BH609" s="36"/>
      <c r="BI609" s="36"/>
      <c r="BJ609" s="36"/>
      <c r="BL609" s="36"/>
      <c r="BM609" s="36"/>
      <c r="BN609" s="36"/>
      <c r="BO609" s="36"/>
    </row>
    <row r="610" spans="2:67">
      <c r="B610" s="36"/>
      <c r="D610" s="36"/>
      <c r="E610" s="36"/>
      <c r="G610" s="36"/>
      <c r="H610" s="36"/>
      <c r="I610" s="36"/>
      <c r="J610" s="36"/>
      <c r="K610" s="36"/>
      <c r="L610" s="36"/>
      <c r="M610" s="36"/>
      <c r="N610" s="36" t="e">
        <f>SUMIF(#REF!,K610,#REF!)</f>
        <v>#REF!</v>
      </c>
      <c r="O610" s="36">
        <f t="shared" si="125"/>
        <v>0</v>
      </c>
      <c r="P610" s="36">
        <f>COUNTIF($T$1:T610,T610)</f>
        <v>8</v>
      </c>
      <c r="Q610" s="36" t="str">
        <f t="shared" si="126"/>
        <v>8-KVBC-100</v>
      </c>
      <c r="R610" s="36" t="s">
        <v>14</v>
      </c>
      <c r="S610" s="36">
        <v>100</v>
      </c>
      <c r="T610" s="36" t="str">
        <f t="shared" si="128"/>
        <v>KVBC-100</v>
      </c>
      <c r="U610" s="36">
        <v>200</v>
      </c>
      <c r="V610" s="36" t="str">
        <f t="shared" si="124"/>
        <v>200,</v>
      </c>
      <c r="W610" s="36"/>
      <c r="X610" s="36"/>
      <c r="Y610" s="36"/>
      <c r="Z610" s="36" t="str">
        <f t="shared" si="129"/>
        <v>-</v>
      </c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36"/>
      <c r="AS610" s="36"/>
      <c r="AT610" s="36"/>
      <c r="AU610" s="36"/>
      <c r="AV610" s="36"/>
      <c r="AW610" s="36"/>
      <c r="AX610" s="36"/>
      <c r="AY610" s="36"/>
      <c r="AZ610" s="36"/>
      <c r="BA610" s="36"/>
      <c r="BB610" s="36"/>
      <c r="BC610" s="36"/>
      <c r="BD610" s="36"/>
      <c r="BE610" s="36"/>
      <c r="BF610" s="36"/>
      <c r="BG610" s="36"/>
      <c r="BH610" s="36"/>
      <c r="BI610" s="36"/>
      <c r="BJ610" s="36"/>
      <c r="BL610" s="36"/>
      <c r="BM610" s="36"/>
      <c r="BN610" s="36"/>
      <c r="BO610" s="36"/>
    </row>
    <row r="611" spans="2:67">
      <c r="B611" s="36"/>
      <c r="D611" s="36"/>
      <c r="E611" s="36"/>
      <c r="G611" s="36"/>
      <c r="H611" s="36"/>
      <c r="I611" s="36"/>
      <c r="J611" s="36"/>
      <c r="K611" s="36"/>
      <c r="L611" s="36"/>
      <c r="M611" s="36"/>
      <c r="N611" s="36" t="e">
        <f>SUMIF(#REF!,K611,#REF!)</f>
        <v>#REF!</v>
      </c>
      <c r="O611" s="36">
        <f t="shared" si="125"/>
        <v>0</v>
      </c>
      <c r="P611" s="36">
        <f>COUNTIF($T$1:T611,T611)</f>
        <v>9</v>
      </c>
      <c r="Q611" s="36" t="str">
        <f t="shared" si="126"/>
        <v>9-KVBC-100</v>
      </c>
      <c r="R611" s="36" t="s">
        <v>14</v>
      </c>
      <c r="S611" s="36">
        <v>100</v>
      </c>
      <c r="T611" s="36" t="str">
        <f t="shared" si="128"/>
        <v>KVBC-100</v>
      </c>
      <c r="U611" s="36">
        <v>250</v>
      </c>
      <c r="V611" s="36" t="str">
        <f t="shared" si="124"/>
        <v>250,</v>
      </c>
      <c r="W611" s="36"/>
      <c r="X611" s="36"/>
      <c r="Y611" s="36"/>
      <c r="Z611" s="36" t="str">
        <f t="shared" si="129"/>
        <v>-</v>
      </c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36"/>
      <c r="AO611" s="36"/>
      <c r="AP611" s="36"/>
      <c r="AQ611" s="36"/>
      <c r="AR611" s="36"/>
      <c r="AS611" s="36"/>
      <c r="AT611" s="36"/>
      <c r="AU611" s="36"/>
      <c r="AV611" s="36"/>
      <c r="AW611" s="36"/>
      <c r="AX611" s="36"/>
      <c r="AY611" s="36"/>
      <c r="AZ611" s="36"/>
      <c r="BA611" s="36"/>
      <c r="BB611" s="36"/>
      <c r="BC611" s="36"/>
      <c r="BD611" s="36"/>
      <c r="BE611" s="36"/>
      <c r="BF611" s="36"/>
      <c r="BG611" s="36"/>
      <c r="BH611" s="36"/>
      <c r="BI611" s="36"/>
      <c r="BJ611" s="36"/>
      <c r="BL611" s="36"/>
      <c r="BM611" s="36"/>
      <c r="BN611" s="36"/>
      <c r="BO611" s="36"/>
    </row>
    <row r="612" spans="2:67">
      <c r="B612" s="36"/>
      <c r="D612" s="36"/>
      <c r="E612" s="36"/>
      <c r="G612" s="36"/>
      <c r="H612" s="36"/>
      <c r="I612" s="36"/>
      <c r="J612" s="36"/>
      <c r="K612" s="36"/>
      <c r="L612" s="36"/>
      <c r="M612" s="36"/>
      <c r="N612" s="36" t="e">
        <f>SUMIF(#REF!,K612,#REF!)</f>
        <v>#REF!</v>
      </c>
      <c r="O612" s="36">
        <f t="shared" si="125"/>
        <v>0</v>
      </c>
      <c r="P612" s="36">
        <f>COUNTIF($T$1:T612,T612)</f>
        <v>10</v>
      </c>
      <c r="Q612" s="36" t="str">
        <f t="shared" si="126"/>
        <v>10-KVBC-100</v>
      </c>
      <c r="R612" s="36" t="s">
        <v>14</v>
      </c>
      <c r="S612" s="36">
        <v>100</v>
      </c>
      <c r="T612" s="36" t="str">
        <f t="shared" si="128"/>
        <v>KVBC-100</v>
      </c>
      <c r="U612" s="36">
        <v>300</v>
      </c>
      <c r="V612" s="36" t="str">
        <f t="shared" si="124"/>
        <v>300,</v>
      </c>
      <c r="W612" s="36"/>
      <c r="X612" s="36"/>
      <c r="Y612" s="36"/>
      <c r="Z612" s="36" t="str">
        <f t="shared" si="129"/>
        <v>-</v>
      </c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36"/>
      <c r="AS612" s="36"/>
      <c r="AT612" s="36"/>
      <c r="AU612" s="36"/>
      <c r="AV612" s="36"/>
      <c r="AW612" s="36"/>
      <c r="AX612" s="36"/>
      <c r="AY612" s="36"/>
      <c r="AZ612" s="36"/>
      <c r="BA612" s="36"/>
      <c r="BB612" s="36"/>
      <c r="BC612" s="36"/>
      <c r="BD612" s="36"/>
      <c r="BE612" s="36"/>
      <c r="BF612" s="36"/>
      <c r="BG612" s="36"/>
      <c r="BH612" s="36"/>
      <c r="BI612" s="36"/>
      <c r="BJ612" s="36"/>
      <c r="BL612" s="36"/>
      <c r="BM612" s="36"/>
      <c r="BN612" s="36"/>
      <c r="BO612" s="36"/>
    </row>
    <row r="613" spans="2:67">
      <c r="B613" s="36"/>
      <c r="D613" s="36"/>
      <c r="E613" s="36"/>
      <c r="G613" s="36"/>
      <c r="H613" s="36"/>
      <c r="I613" s="36"/>
      <c r="J613" s="36"/>
      <c r="K613" s="36"/>
      <c r="L613" s="36"/>
      <c r="M613" s="36"/>
      <c r="N613" s="36" t="e">
        <f>SUMIF(#REF!,K613,#REF!)</f>
        <v>#REF!</v>
      </c>
      <c r="O613" s="36">
        <f t="shared" si="125"/>
        <v>0</v>
      </c>
      <c r="P613" s="36">
        <f>COUNTIF($T$1:T613,T613)</f>
        <v>11</v>
      </c>
      <c r="Q613" s="36" t="str">
        <f t="shared" si="126"/>
        <v>11-KVBC-100</v>
      </c>
      <c r="R613" s="36" t="s">
        <v>14</v>
      </c>
      <c r="S613" s="36">
        <v>100</v>
      </c>
      <c r="T613" s="36" t="str">
        <f t="shared" si="128"/>
        <v>KVBC-100</v>
      </c>
      <c r="U613" s="36">
        <v>320</v>
      </c>
      <c r="V613" s="36" t="str">
        <f t="shared" si="124"/>
        <v>320,</v>
      </c>
      <c r="W613" s="36"/>
      <c r="X613" s="36"/>
      <c r="Y613" s="36"/>
      <c r="Z613" s="36" t="str">
        <f t="shared" si="129"/>
        <v>-</v>
      </c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  <c r="AS613" s="36"/>
      <c r="AT613" s="36"/>
      <c r="AU613" s="36"/>
      <c r="AV613" s="36"/>
      <c r="AW613" s="36"/>
      <c r="AX613" s="36"/>
      <c r="AY613" s="36"/>
      <c r="AZ613" s="36"/>
      <c r="BA613" s="36"/>
      <c r="BB613" s="36"/>
      <c r="BC613" s="36"/>
      <c r="BD613" s="36"/>
      <c r="BE613" s="36"/>
      <c r="BF613" s="36"/>
      <c r="BG613" s="36"/>
      <c r="BH613" s="36"/>
      <c r="BI613" s="36"/>
      <c r="BJ613" s="36"/>
      <c r="BL613" s="36"/>
      <c r="BM613" s="36"/>
      <c r="BN613" s="36"/>
      <c r="BO613" s="36"/>
    </row>
    <row r="614" spans="2:67">
      <c r="B614" s="36"/>
      <c r="D614" s="36"/>
      <c r="E614" s="36"/>
      <c r="G614" s="36"/>
      <c r="H614" s="36"/>
      <c r="I614" s="36"/>
      <c r="J614" s="36"/>
      <c r="K614" s="36"/>
      <c r="L614" s="36"/>
      <c r="M614" s="36"/>
      <c r="N614" s="36" t="e">
        <f>SUMIF(#REF!,K614,#REF!)</f>
        <v>#REF!</v>
      </c>
      <c r="O614" s="36">
        <f t="shared" si="125"/>
        <v>0</v>
      </c>
      <c r="P614" s="36">
        <f>COUNTIF($T$1:T614,T614)</f>
        <v>12</v>
      </c>
      <c r="Q614" s="36" t="str">
        <f t="shared" si="126"/>
        <v>12-KVBC-100</v>
      </c>
      <c r="R614" s="36" t="s">
        <v>14</v>
      </c>
      <c r="S614" s="36">
        <v>100</v>
      </c>
      <c r="T614" s="36" t="str">
        <f t="shared" si="128"/>
        <v>KVBC-100</v>
      </c>
      <c r="U614" s="36">
        <v>400</v>
      </c>
      <c r="V614" s="36" t="str">
        <f t="shared" si="124"/>
        <v>400,</v>
      </c>
      <c r="W614" s="36"/>
      <c r="X614" s="36"/>
      <c r="Y614" s="36"/>
      <c r="Z614" s="36" t="str">
        <f t="shared" si="129"/>
        <v>-</v>
      </c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  <c r="AS614" s="36"/>
      <c r="AT614" s="36"/>
      <c r="AU614" s="36"/>
      <c r="AV614" s="36"/>
      <c r="AW614" s="36"/>
      <c r="AX614" s="36"/>
      <c r="AY614" s="36"/>
      <c r="AZ614" s="36"/>
      <c r="BA614" s="36"/>
      <c r="BB614" s="36"/>
      <c r="BC614" s="36"/>
      <c r="BD614" s="36"/>
      <c r="BE614" s="36"/>
      <c r="BF614" s="36"/>
      <c r="BG614" s="36"/>
      <c r="BH614" s="36"/>
      <c r="BI614" s="36"/>
      <c r="BJ614" s="36"/>
      <c r="BL614" s="36"/>
      <c r="BM614" s="36"/>
      <c r="BN614" s="36"/>
      <c r="BO614" s="36"/>
    </row>
    <row r="615" spans="2:67">
      <c r="B615" s="36"/>
      <c r="D615" s="36"/>
      <c r="E615" s="36"/>
      <c r="G615" s="36"/>
      <c r="H615" s="36"/>
      <c r="I615" s="36"/>
      <c r="J615" s="36"/>
      <c r="K615" s="36"/>
      <c r="L615" s="36"/>
      <c r="M615" s="36"/>
      <c r="N615" s="36" t="e">
        <f>SUMIF(#REF!,K615,#REF!)</f>
        <v>#REF!</v>
      </c>
      <c r="O615" s="36">
        <f t="shared" si="125"/>
        <v>0</v>
      </c>
      <c r="P615" s="36">
        <f>COUNTIF($T$1:T615,T615)</f>
        <v>13</v>
      </c>
      <c r="Q615" s="36" t="str">
        <f t="shared" si="126"/>
        <v>13-KVBC-100</v>
      </c>
      <c r="R615" s="36" t="s">
        <v>14</v>
      </c>
      <c r="S615" s="36">
        <v>100</v>
      </c>
      <c r="T615" s="36" t="str">
        <f t="shared" si="128"/>
        <v>KVBC-100</v>
      </c>
      <c r="U615" s="36">
        <v>500</v>
      </c>
      <c r="V615" s="36" t="str">
        <f t="shared" si="124"/>
        <v>500,</v>
      </c>
      <c r="W615" s="36"/>
      <c r="X615" s="36"/>
      <c r="Y615" s="36"/>
      <c r="Z615" s="36" t="str">
        <f t="shared" si="129"/>
        <v>-</v>
      </c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36"/>
      <c r="AS615" s="36"/>
      <c r="AT615" s="36"/>
      <c r="AU615" s="36"/>
      <c r="AV615" s="36"/>
      <c r="AW615" s="36"/>
      <c r="AX615" s="36"/>
      <c r="AY615" s="36"/>
      <c r="AZ615" s="36"/>
      <c r="BA615" s="36"/>
      <c r="BB615" s="36"/>
      <c r="BC615" s="36"/>
      <c r="BD615" s="36"/>
      <c r="BE615" s="36"/>
      <c r="BF615" s="36"/>
      <c r="BG615" s="36"/>
      <c r="BH615" s="36"/>
      <c r="BI615" s="36"/>
      <c r="BJ615" s="36"/>
      <c r="BL615" s="36"/>
      <c r="BM615" s="36"/>
      <c r="BN615" s="36"/>
      <c r="BO615" s="36"/>
    </row>
    <row r="616" spans="2:67">
      <c r="B616" s="36"/>
      <c r="D616" s="36"/>
      <c r="E616" s="36"/>
      <c r="G616" s="36"/>
      <c r="H616" s="36"/>
      <c r="I616" s="36"/>
      <c r="J616" s="36"/>
      <c r="K616" s="36"/>
      <c r="L616" s="36"/>
      <c r="M616" s="36"/>
      <c r="N616" s="36" t="e">
        <f>SUMIF(#REF!,K616,#REF!)</f>
        <v>#REF!</v>
      </c>
      <c r="O616" s="36">
        <f t="shared" si="125"/>
        <v>0</v>
      </c>
      <c r="P616" s="36">
        <f>COUNTIF($T$1:T616,T616)</f>
        <v>14</v>
      </c>
      <c r="Q616" s="36" t="str">
        <f t="shared" si="126"/>
        <v>14-KVBC-100</v>
      </c>
      <c r="R616" s="36" t="s">
        <v>14</v>
      </c>
      <c r="S616" s="36">
        <v>100</v>
      </c>
      <c r="T616" s="36" t="str">
        <f t="shared" si="128"/>
        <v>KVBC-100</v>
      </c>
      <c r="U616" s="36">
        <v>600</v>
      </c>
      <c r="V616" s="36" t="str">
        <f t="shared" si="124"/>
        <v>600,</v>
      </c>
      <c r="W616" s="36"/>
      <c r="X616" s="36"/>
      <c r="Y616" s="36"/>
      <c r="Z616" s="36" t="str">
        <f t="shared" si="129"/>
        <v>-</v>
      </c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36"/>
      <c r="AS616" s="36"/>
      <c r="AT616" s="36"/>
      <c r="AU616" s="36"/>
      <c r="AV616" s="36"/>
      <c r="AW616" s="36"/>
      <c r="AX616" s="36"/>
      <c r="AY616" s="36"/>
      <c r="AZ616" s="36"/>
      <c r="BA616" s="36"/>
      <c r="BB616" s="36"/>
      <c r="BC616" s="36"/>
      <c r="BD616" s="36"/>
      <c r="BE616" s="36"/>
      <c r="BF616" s="36"/>
      <c r="BG616" s="36"/>
      <c r="BH616" s="36"/>
      <c r="BI616" s="36"/>
      <c r="BJ616" s="36"/>
      <c r="BL616" s="36"/>
      <c r="BM616" s="36"/>
      <c r="BN616" s="36"/>
      <c r="BO616" s="36"/>
    </row>
    <row r="617" spans="2:67">
      <c r="B617" s="36"/>
      <c r="D617" s="36"/>
      <c r="E617" s="36"/>
      <c r="G617" s="36"/>
      <c r="H617" s="36"/>
      <c r="I617" s="36"/>
      <c r="J617" s="36"/>
      <c r="K617" s="36"/>
      <c r="L617" s="36"/>
      <c r="M617" s="36"/>
      <c r="N617" s="36" t="e">
        <f>SUMIF(#REF!,K617,#REF!)</f>
        <v>#REF!</v>
      </c>
      <c r="O617" s="36">
        <f t="shared" si="125"/>
        <v>0</v>
      </c>
      <c r="P617" s="36">
        <f>COUNTIF($T$1:T617,T617)</f>
        <v>15</v>
      </c>
      <c r="Q617" s="36" t="str">
        <f t="shared" si="126"/>
        <v>15-KVBC-100</v>
      </c>
      <c r="R617" s="36" t="s">
        <v>14</v>
      </c>
      <c r="S617" s="36">
        <v>100</v>
      </c>
      <c r="T617" s="36" t="str">
        <f t="shared" si="128"/>
        <v>KVBC-100</v>
      </c>
      <c r="U617" s="36">
        <v>700</v>
      </c>
      <c r="V617" s="36" t="str">
        <f t="shared" si="124"/>
        <v>700,</v>
      </c>
      <c r="W617" s="36"/>
      <c r="X617" s="36"/>
      <c r="Y617" s="36"/>
      <c r="Z617" s="36" t="str">
        <f t="shared" si="129"/>
        <v>-</v>
      </c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36"/>
      <c r="AS617" s="36"/>
      <c r="AT617" s="36"/>
      <c r="AU617" s="36"/>
      <c r="AV617" s="36"/>
      <c r="AW617" s="36"/>
      <c r="AX617" s="36"/>
      <c r="AY617" s="36"/>
      <c r="AZ617" s="36"/>
      <c r="BA617" s="36"/>
      <c r="BB617" s="36"/>
      <c r="BC617" s="36"/>
      <c r="BD617" s="36"/>
      <c r="BE617" s="36"/>
      <c r="BF617" s="36"/>
      <c r="BG617" s="36"/>
      <c r="BH617" s="36"/>
      <c r="BI617" s="36"/>
      <c r="BJ617" s="36"/>
      <c r="BL617" s="36"/>
      <c r="BM617" s="36"/>
      <c r="BN617" s="36"/>
      <c r="BO617" s="36"/>
    </row>
    <row r="618" spans="2:67">
      <c r="B618" s="36"/>
      <c r="D618" s="36"/>
      <c r="E618" s="36"/>
      <c r="G618" s="36"/>
      <c r="H618" s="36"/>
      <c r="I618" s="36"/>
      <c r="J618" s="36"/>
      <c r="K618" s="36"/>
      <c r="L618" s="36"/>
      <c r="M618" s="36"/>
      <c r="N618" s="36" t="e">
        <f>SUMIF(#REF!,K618,#REF!)</f>
        <v>#REF!</v>
      </c>
      <c r="O618" s="36">
        <f t="shared" si="125"/>
        <v>0</v>
      </c>
      <c r="P618" s="36">
        <f>COUNTIF($T$1:T618,T618)</f>
        <v>16</v>
      </c>
      <c r="Q618" s="36" t="str">
        <f t="shared" si="126"/>
        <v>16-KVBC-100</v>
      </c>
      <c r="R618" s="36" t="s">
        <v>14</v>
      </c>
      <c r="S618" s="36">
        <v>100</v>
      </c>
      <c r="T618" s="36" t="str">
        <f t="shared" si="128"/>
        <v>KVBC-100</v>
      </c>
      <c r="U618" s="36">
        <v>800</v>
      </c>
      <c r="V618" s="36" t="str">
        <f t="shared" si="124"/>
        <v>800,</v>
      </c>
      <c r="W618" s="36"/>
      <c r="X618" s="36"/>
      <c r="Y618" s="36"/>
      <c r="Z618" s="36" t="str">
        <f t="shared" si="129"/>
        <v>-</v>
      </c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36"/>
      <c r="AS618" s="36"/>
      <c r="AT618" s="36"/>
      <c r="AU618" s="36"/>
      <c r="AV618" s="36"/>
      <c r="AW618" s="36"/>
      <c r="AX618" s="36"/>
      <c r="AY618" s="36"/>
      <c r="AZ618" s="36"/>
      <c r="BA618" s="36"/>
      <c r="BB618" s="36"/>
      <c r="BC618" s="36"/>
      <c r="BD618" s="36"/>
      <c r="BE618" s="36"/>
      <c r="BF618" s="36"/>
      <c r="BG618" s="36"/>
      <c r="BH618" s="36"/>
      <c r="BI618" s="36"/>
      <c r="BJ618" s="36"/>
      <c r="BL618" s="36"/>
      <c r="BM618" s="36"/>
      <c r="BN618" s="36"/>
      <c r="BO618" s="36"/>
    </row>
    <row r="619" spans="2:67">
      <c r="B619" s="36"/>
      <c r="D619" s="36"/>
      <c r="E619" s="36"/>
      <c r="G619" s="36"/>
      <c r="H619" s="36"/>
      <c r="I619" s="36"/>
      <c r="J619" s="36"/>
      <c r="K619" s="36"/>
      <c r="L619" s="36"/>
      <c r="M619" s="36"/>
      <c r="N619" s="36" t="e">
        <f>SUMIF(#REF!,K619,#REF!)</f>
        <v>#REF!</v>
      </c>
      <c r="O619" s="36">
        <f t="shared" si="125"/>
        <v>0</v>
      </c>
      <c r="P619" s="36">
        <f>COUNTIF($T$1:T619,T619)</f>
        <v>17</v>
      </c>
      <c r="Q619" s="36" t="str">
        <f t="shared" si="126"/>
        <v>17-KVBC-100</v>
      </c>
      <c r="R619" s="36" t="s">
        <v>14</v>
      </c>
      <c r="S619" s="36">
        <v>100</v>
      </c>
      <c r="T619" s="36" t="str">
        <f t="shared" si="128"/>
        <v>KVBC-100</v>
      </c>
      <c r="U619" s="36">
        <v>1000</v>
      </c>
      <c r="V619" s="36" t="str">
        <f t="shared" si="124"/>
        <v>1000,</v>
      </c>
      <c r="W619" s="36"/>
      <c r="X619" s="36"/>
      <c r="Y619" s="36"/>
      <c r="Z619" s="36" t="str">
        <f t="shared" si="129"/>
        <v>-</v>
      </c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36"/>
      <c r="AS619" s="36"/>
      <c r="AT619" s="36"/>
      <c r="AU619" s="36"/>
      <c r="AV619" s="36"/>
      <c r="AW619" s="36"/>
      <c r="AX619" s="36"/>
      <c r="AY619" s="36"/>
      <c r="AZ619" s="36"/>
      <c r="BA619" s="36"/>
      <c r="BB619" s="36"/>
      <c r="BC619" s="36"/>
      <c r="BD619" s="36"/>
      <c r="BE619" s="36"/>
      <c r="BF619" s="36"/>
      <c r="BG619" s="36"/>
      <c r="BH619" s="36"/>
      <c r="BI619" s="36"/>
      <c r="BJ619" s="36"/>
      <c r="BL619" s="36"/>
      <c r="BM619" s="36"/>
      <c r="BN619" s="36"/>
      <c r="BO619" s="36"/>
    </row>
    <row r="620" spans="2:67">
      <c r="B620" s="36"/>
      <c r="D620" s="36"/>
      <c r="E620" s="36"/>
      <c r="G620" s="36"/>
      <c r="H620" s="36"/>
      <c r="I620" s="36"/>
      <c r="J620" s="36"/>
      <c r="K620" s="36"/>
      <c r="L620" s="36"/>
      <c r="M620" s="36"/>
      <c r="N620" s="36" t="e">
        <f>SUMIF(#REF!,K620,#REF!)</f>
        <v>#REF!</v>
      </c>
      <c r="O620" s="36">
        <f t="shared" si="125"/>
        <v>0</v>
      </c>
      <c r="P620" s="36">
        <f>COUNTIF($T$1:T620,T620)</f>
        <v>18</v>
      </c>
      <c r="Q620" s="36" t="str">
        <f t="shared" si="126"/>
        <v>18-KVBC-100</v>
      </c>
      <c r="R620" s="36" t="s">
        <v>14</v>
      </c>
      <c r="S620" s="36">
        <v>100</v>
      </c>
      <c r="T620" s="36" t="str">
        <f t="shared" si="128"/>
        <v>KVBC-100</v>
      </c>
      <c r="U620" s="36">
        <v>1250</v>
      </c>
      <c r="V620" s="36" t="str">
        <f t="shared" si="124"/>
        <v>1250</v>
      </c>
      <c r="W620" s="36"/>
      <c r="X620" s="36"/>
      <c r="Y620" s="36"/>
      <c r="Z620" s="36" t="str">
        <f t="shared" si="129"/>
        <v>-</v>
      </c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36"/>
      <c r="AS620" s="36"/>
      <c r="AT620" s="36"/>
      <c r="AU620" s="36"/>
      <c r="AV620" s="36"/>
      <c r="AW620" s="36"/>
      <c r="AX620" s="36"/>
      <c r="AY620" s="36"/>
      <c r="AZ620" s="36"/>
      <c r="BA620" s="36"/>
      <c r="BB620" s="36"/>
      <c r="BC620" s="36"/>
      <c r="BD620" s="36"/>
      <c r="BE620" s="36"/>
      <c r="BF620" s="36"/>
      <c r="BG620" s="36"/>
      <c r="BH620" s="36"/>
      <c r="BI620" s="36"/>
      <c r="BJ620" s="36"/>
      <c r="BL620" s="36"/>
      <c r="BM620" s="36"/>
      <c r="BN620" s="36"/>
      <c r="BO620" s="36"/>
    </row>
    <row r="621" spans="2:67">
      <c r="B621" s="36"/>
      <c r="D621" s="36"/>
      <c r="E621" s="36"/>
      <c r="G621" s="36"/>
      <c r="H621" s="36"/>
      <c r="I621" s="36"/>
      <c r="J621" s="36"/>
      <c r="K621" s="36"/>
      <c r="L621" s="36"/>
      <c r="M621" s="36"/>
      <c r="N621" s="36" t="e">
        <f>SUMIF(#REF!,K621,#REF!)</f>
        <v>#REF!</v>
      </c>
      <c r="O621" s="36">
        <f t="shared" si="125"/>
        <v>0</v>
      </c>
      <c r="P621" s="36">
        <f>COUNTIF($T$1:T621,T621)</f>
        <v>1</v>
      </c>
      <c r="Q621" s="36" t="str">
        <f t="shared" si="126"/>
        <v>1-KVBC-125</v>
      </c>
      <c r="R621" s="36" t="s">
        <v>14</v>
      </c>
      <c r="S621" s="36">
        <v>125</v>
      </c>
      <c r="T621" s="36" t="str">
        <f>CONCATENATE(R621,IF(S621=0,"","-"),S621)</f>
        <v>KVBC-125</v>
      </c>
      <c r="U621" s="36">
        <v>25</v>
      </c>
      <c r="V621" s="36" t="str">
        <f t="shared" si="124"/>
        <v>25,</v>
      </c>
      <c r="W621" s="36"/>
      <c r="X621" s="36"/>
      <c r="Y621" s="36"/>
      <c r="Z621" s="36" t="str">
        <f t="shared" si="129"/>
        <v>-</v>
      </c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36"/>
      <c r="AO621" s="36"/>
      <c r="AP621" s="36"/>
      <c r="AQ621" s="36"/>
      <c r="AR621" s="36"/>
      <c r="AS621" s="36"/>
      <c r="AT621" s="36"/>
      <c r="AU621" s="36"/>
      <c r="AV621" s="36"/>
      <c r="AW621" s="36"/>
      <c r="AX621" s="36"/>
      <c r="AY621" s="36"/>
      <c r="AZ621" s="36"/>
      <c r="BA621" s="36"/>
      <c r="BB621" s="36"/>
      <c r="BC621" s="36"/>
      <c r="BD621" s="36"/>
      <c r="BE621" s="36"/>
      <c r="BF621" s="36"/>
      <c r="BG621" s="36"/>
      <c r="BH621" s="36"/>
      <c r="BI621" s="36"/>
      <c r="BJ621" s="36"/>
      <c r="BL621" s="36"/>
      <c r="BM621" s="36"/>
      <c r="BN621" s="36"/>
      <c r="BO621" s="36"/>
    </row>
    <row r="622" spans="2:67">
      <c r="B622" s="36"/>
      <c r="D622" s="36"/>
      <c r="E622" s="36"/>
      <c r="G622" s="36"/>
      <c r="H622" s="36"/>
      <c r="I622" s="36"/>
      <c r="J622" s="36"/>
      <c r="K622" s="36"/>
      <c r="L622" s="36"/>
      <c r="M622" s="36"/>
      <c r="N622" s="36" t="e">
        <f>SUMIF(#REF!,K622,#REF!)</f>
        <v>#REF!</v>
      </c>
      <c r="O622" s="36">
        <f t="shared" si="125"/>
        <v>0</v>
      </c>
      <c r="P622" s="36">
        <f>COUNTIF($T$1:T622,T622)</f>
        <v>2</v>
      </c>
      <c r="Q622" s="36" t="str">
        <f t="shared" si="126"/>
        <v>2-KVBC-125</v>
      </c>
      <c r="R622" s="36" t="s">
        <v>14</v>
      </c>
      <c r="S622" s="36">
        <v>125</v>
      </c>
      <c r="T622" s="36" t="str">
        <f>CONCATENATE(R622,IF(S622=0,"","-"),S622)</f>
        <v>KVBC-125</v>
      </c>
      <c r="U622" s="36">
        <v>40</v>
      </c>
      <c r="V622" s="36" t="str">
        <f t="shared" si="124"/>
        <v>40,</v>
      </c>
      <c r="W622" s="36"/>
      <c r="X622" s="36"/>
      <c r="Y622" s="36"/>
      <c r="Z622" s="36" t="str">
        <f t="shared" si="129"/>
        <v>-</v>
      </c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36"/>
      <c r="AS622" s="36"/>
      <c r="AT622" s="36"/>
      <c r="AU622" s="36"/>
      <c r="AV622" s="36"/>
      <c r="AW622" s="36"/>
      <c r="AX622" s="36"/>
      <c r="AY622" s="36"/>
      <c r="AZ622" s="36"/>
      <c r="BA622" s="36"/>
      <c r="BB622" s="36"/>
      <c r="BC622" s="36"/>
      <c r="BD622" s="36"/>
      <c r="BE622" s="36"/>
      <c r="BF622" s="36"/>
      <c r="BG622" s="36"/>
      <c r="BH622" s="36"/>
      <c r="BI622" s="36"/>
      <c r="BJ622" s="36"/>
      <c r="BL622" s="36"/>
      <c r="BM622" s="36"/>
      <c r="BN622" s="36"/>
      <c r="BO622" s="36"/>
    </row>
    <row r="623" spans="2:67">
      <c r="B623" s="36"/>
      <c r="D623" s="36"/>
      <c r="E623" s="36"/>
      <c r="G623" s="36"/>
      <c r="H623" s="36"/>
      <c r="I623" s="36"/>
      <c r="J623" s="36"/>
      <c r="K623" s="36"/>
      <c r="L623" s="36"/>
      <c r="M623" s="36"/>
      <c r="N623" s="36" t="e">
        <f>SUMIF(#REF!,K623,#REF!)</f>
        <v>#REF!</v>
      </c>
      <c r="O623" s="36">
        <f t="shared" si="125"/>
        <v>0</v>
      </c>
      <c r="P623" s="36">
        <f>COUNTIF($T$1:T623,T623)</f>
        <v>3</v>
      </c>
      <c r="Q623" s="36" t="str">
        <f t="shared" si="126"/>
        <v>3-KVBC-125</v>
      </c>
      <c r="R623" s="36" t="s">
        <v>14</v>
      </c>
      <c r="S623" s="36">
        <v>125</v>
      </c>
      <c r="T623" s="36" t="str">
        <f t="shared" ref="T623:T669" si="130">CONCATENATE(R623,IF(S623=0,"","-"),S623)</f>
        <v>KVBC-125</v>
      </c>
      <c r="U623" s="36">
        <v>50</v>
      </c>
      <c r="V623" s="36" t="str">
        <f t="shared" si="124"/>
        <v>50,</v>
      </c>
      <c r="W623" s="36"/>
      <c r="X623" s="36"/>
      <c r="Y623" s="36"/>
      <c r="Z623" s="36" t="str">
        <f t="shared" si="129"/>
        <v>-</v>
      </c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36"/>
      <c r="AS623" s="36"/>
      <c r="AT623" s="36"/>
      <c r="AU623" s="36"/>
      <c r="AV623" s="36"/>
      <c r="AW623" s="36"/>
      <c r="AX623" s="36"/>
      <c r="AY623" s="36"/>
      <c r="AZ623" s="36"/>
      <c r="BA623" s="36"/>
      <c r="BB623" s="36"/>
      <c r="BC623" s="36"/>
      <c r="BD623" s="36"/>
      <c r="BE623" s="36"/>
      <c r="BF623" s="36"/>
      <c r="BG623" s="36"/>
      <c r="BH623" s="36"/>
      <c r="BI623" s="36"/>
      <c r="BJ623" s="36"/>
      <c r="BL623" s="36"/>
      <c r="BM623" s="36"/>
      <c r="BN623" s="36"/>
      <c r="BO623" s="36"/>
    </row>
    <row r="624" spans="2:67">
      <c r="B624" s="36"/>
      <c r="D624" s="36"/>
      <c r="E624" s="36"/>
      <c r="G624" s="36"/>
      <c r="H624" s="36"/>
      <c r="I624" s="36"/>
      <c r="J624" s="36"/>
      <c r="K624" s="36"/>
      <c r="L624" s="36"/>
      <c r="M624" s="36"/>
      <c r="N624" s="36" t="e">
        <f>SUMIF(#REF!,K624,#REF!)</f>
        <v>#REF!</v>
      </c>
      <c r="O624" s="36">
        <f t="shared" si="125"/>
        <v>0</v>
      </c>
      <c r="P624" s="36">
        <f>COUNTIF($T$1:T624,T624)</f>
        <v>4</v>
      </c>
      <c r="Q624" s="36" t="str">
        <f t="shared" si="126"/>
        <v>4-KVBC-125</v>
      </c>
      <c r="R624" s="36" t="s">
        <v>14</v>
      </c>
      <c r="S624" s="36">
        <v>125</v>
      </c>
      <c r="T624" s="36" t="str">
        <f t="shared" si="130"/>
        <v>KVBC-125</v>
      </c>
      <c r="U624" s="36">
        <v>80</v>
      </c>
      <c r="V624" s="36" t="str">
        <f t="shared" si="124"/>
        <v>80,</v>
      </c>
      <c r="W624" s="36"/>
      <c r="X624" s="36"/>
      <c r="Y624" s="36"/>
      <c r="Z624" s="36" t="str">
        <f t="shared" si="129"/>
        <v>-</v>
      </c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36"/>
      <c r="AS624" s="36"/>
      <c r="AT624" s="36"/>
      <c r="AU624" s="36"/>
      <c r="AV624" s="36"/>
      <c r="AW624" s="36"/>
      <c r="AX624" s="36"/>
      <c r="AY624" s="36"/>
      <c r="AZ624" s="36"/>
      <c r="BA624" s="36"/>
      <c r="BB624" s="36"/>
      <c r="BC624" s="36"/>
      <c r="BD624" s="36"/>
      <c r="BE624" s="36"/>
      <c r="BF624" s="36"/>
      <c r="BG624" s="36"/>
      <c r="BH624" s="36"/>
      <c r="BI624" s="36"/>
      <c r="BJ624" s="36"/>
      <c r="BL624" s="36"/>
      <c r="BM624" s="36"/>
      <c r="BN624" s="36"/>
      <c r="BO624" s="36"/>
    </row>
    <row r="625" spans="2:67">
      <c r="B625" s="36"/>
      <c r="D625" s="36"/>
      <c r="E625" s="36"/>
      <c r="G625" s="36"/>
      <c r="H625" s="36"/>
      <c r="I625" s="36"/>
      <c r="J625" s="36"/>
      <c r="K625" s="36"/>
      <c r="L625" s="36"/>
      <c r="M625" s="36"/>
      <c r="N625" s="36" t="e">
        <f>SUMIF(#REF!,K625,#REF!)</f>
        <v>#REF!</v>
      </c>
      <c r="O625" s="36">
        <f t="shared" si="125"/>
        <v>0</v>
      </c>
      <c r="P625" s="36">
        <f>COUNTIF($T$1:T625,T625)</f>
        <v>5</v>
      </c>
      <c r="Q625" s="36" t="str">
        <f t="shared" si="126"/>
        <v>5-KVBC-125</v>
      </c>
      <c r="R625" s="36" t="s">
        <v>14</v>
      </c>
      <c r="S625" s="36">
        <v>125</v>
      </c>
      <c r="T625" s="36" t="str">
        <f t="shared" si="130"/>
        <v>KVBC-125</v>
      </c>
      <c r="U625" s="36">
        <v>100</v>
      </c>
      <c r="V625" s="36" t="str">
        <f t="shared" si="124"/>
        <v>100,</v>
      </c>
      <c r="W625" s="36"/>
      <c r="X625" s="36"/>
      <c r="Y625" s="36"/>
      <c r="Z625" s="36" t="str">
        <f t="shared" si="129"/>
        <v>-</v>
      </c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36"/>
      <c r="AS625" s="36"/>
      <c r="AT625" s="36"/>
      <c r="AU625" s="36"/>
      <c r="AV625" s="36"/>
      <c r="AW625" s="36"/>
      <c r="AX625" s="36"/>
      <c r="AY625" s="36"/>
      <c r="AZ625" s="36"/>
      <c r="BA625" s="36"/>
      <c r="BB625" s="36"/>
      <c r="BC625" s="36"/>
      <c r="BD625" s="36"/>
      <c r="BE625" s="36"/>
      <c r="BF625" s="36"/>
      <c r="BG625" s="36"/>
      <c r="BH625" s="36"/>
      <c r="BI625" s="36"/>
      <c r="BJ625" s="36"/>
      <c r="BL625" s="36"/>
      <c r="BM625" s="36"/>
      <c r="BN625" s="36"/>
      <c r="BO625" s="36"/>
    </row>
    <row r="626" spans="2:67">
      <c r="B626" s="36"/>
      <c r="D626" s="36"/>
      <c r="E626" s="36"/>
      <c r="G626" s="36"/>
      <c r="H626" s="36"/>
      <c r="I626" s="36"/>
      <c r="J626" s="36"/>
      <c r="K626" s="36"/>
      <c r="L626" s="36"/>
      <c r="M626" s="36"/>
      <c r="N626" s="36" t="e">
        <f>SUMIF(#REF!,K626,#REF!)</f>
        <v>#REF!</v>
      </c>
      <c r="O626" s="36">
        <f t="shared" si="125"/>
        <v>0</v>
      </c>
      <c r="P626" s="36">
        <f>COUNTIF($T$1:T626,T626)</f>
        <v>6</v>
      </c>
      <c r="Q626" s="36" t="str">
        <f t="shared" si="126"/>
        <v>6-KVBC-125</v>
      </c>
      <c r="R626" s="36" t="s">
        <v>14</v>
      </c>
      <c r="S626" s="36">
        <v>125</v>
      </c>
      <c r="T626" s="36" t="str">
        <f t="shared" si="130"/>
        <v>KVBC-125</v>
      </c>
      <c r="U626" s="36">
        <v>120</v>
      </c>
      <c r="V626" s="36" t="str">
        <f t="shared" si="124"/>
        <v>120,</v>
      </c>
      <c r="W626" s="36"/>
      <c r="X626" s="36"/>
      <c r="Y626" s="36"/>
      <c r="Z626" s="36" t="str">
        <f t="shared" si="129"/>
        <v>-</v>
      </c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36"/>
      <c r="AS626" s="36"/>
      <c r="AT626" s="36"/>
      <c r="AU626" s="36"/>
      <c r="AV626" s="36"/>
      <c r="AW626" s="36"/>
      <c r="AX626" s="36"/>
      <c r="AY626" s="36"/>
      <c r="AZ626" s="36"/>
      <c r="BA626" s="36"/>
      <c r="BB626" s="36"/>
      <c r="BC626" s="36"/>
      <c r="BD626" s="36"/>
      <c r="BE626" s="36"/>
      <c r="BF626" s="36"/>
      <c r="BG626" s="36"/>
      <c r="BH626" s="36"/>
      <c r="BI626" s="36"/>
      <c r="BJ626" s="36"/>
      <c r="BL626" s="36"/>
      <c r="BM626" s="36"/>
      <c r="BN626" s="36"/>
      <c r="BO626" s="36"/>
    </row>
    <row r="627" spans="2:67">
      <c r="B627" s="36"/>
      <c r="D627" s="36"/>
      <c r="E627" s="36"/>
      <c r="G627" s="36"/>
      <c r="H627" s="36"/>
      <c r="I627" s="36"/>
      <c r="J627" s="36"/>
      <c r="K627" s="36"/>
      <c r="L627" s="36"/>
      <c r="M627" s="36"/>
      <c r="N627" s="36" t="e">
        <f>SUMIF(#REF!,K627,#REF!)</f>
        <v>#REF!</v>
      </c>
      <c r="O627" s="36">
        <f t="shared" si="125"/>
        <v>0</v>
      </c>
      <c r="P627" s="36">
        <f>COUNTIF($T$1:T627,T627)</f>
        <v>7</v>
      </c>
      <c r="Q627" s="36" t="str">
        <f t="shared" si="126"/>
        <v>7-KVBC-125</v>
      </c>
      <c r="R627" s="36" t="s">
        <v>14</v>
      </c>
      <c r="S627" s="36">
        <v>125</v>
      </c>
      <c r="T627" s="36" t="str">
        <f t="shared" si="130"/>
        <v>KVBC-125</v>
      </c>
      <c r="U627" s="36">
        <v>160</v>
      </c>
      <c r="V627" s="36" t="str">
        <f t="shared" si="124"/>
        <v>160,</v>
      </c>
      <c r="W627" s="36"/>
      <c r="X627" s="36"/>
      <c r="Y627" s="36"/>
      <c r="Z627" s="36" t="str">
        <f t="shared" si="129"/>
        <v>-</v>
      </c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36"/>
      <c r="AS627" s="36"/>
      <c r="AT627" s="36"/>
      <c r="AU627" s="36"/>
      <c r="AV627" s="36"/>
      <c r="AW627" s="36"/>
      <c r="AX627" s="36"/>
      <c r="AY627" s="36"/>
      <c r="AZ627" s="36"/>
      <c r="BA627" s="36"/>
      <c r="BB627" s="36"/>
      <c r="BC627" s="36"/>
      <c r="BD627" s="36"/>
      <c r="BE627" s="36"/>
      <c r="BF627" s="36"/>
      <c r="BG627" s="36"/>
      <c r="BH627" s="36"/>
      <c r="BI627" s="36"/>
      <c r="BJ627" s="36"/>
      <c r="BL627" s="36"/>
      <c r="BM627" s="36"/>
      <c r="BN627" s="36"/>
      <c r="BO627" s="36"/>
    </row>
    <row r="628" spans="2:67">
      <c r="B628" s="36"/>
      <c r="D628" s="36"/>
      <c r="E628" s="36"/>
      <c r="G628" s="36"/>
      <c r="H628" s="36"/>
      <c r="I628" s="36"/>
      <c r="J628" s="36"/>
      <c r="K628" s="36"/>
      <c r="L628" s="36"/>
      <c r="M628" s="36"/>
      <c r="N628" s="36" t="e">
        <f>SUMIF(#REF!,K628,#REF!)</f>
        <v>#REF!</v>
      </c>
      <c r="O628" s="36">
        <f t="shared" si="125"/>
        <v>0</v>
      </c>
      <c r="P628" s="36">
        <f>COUNTIF($T$1:T628,T628)</f>
        <v>8</v>
      </c>
      <c r="Q628" s="36" t="str">
        <f t="shared" si="126"/>
        <v>8-KVBC-125</v>
      </c>
      <c r="R628" s="36" t="s">
        <v>14</v>
      </c>
      <c r="S628" s="36">
        <v>125</v>
      </c>
      <c r="T628" s="36" t="str">
        <f t="shared" si="130"/>
        <v>KVBC-125</v>
      </c>
      <c r="U628" s="36">
        <v>200</v>
      </c>
      <c r="V628" s="36" t="str">
        <f t="shared" si="124"/>
        <v>200,</v>
      </c>
      <c r="W628" s="36"/>
      <c r="X628" s="36"/>
      <c r="Y628" s="36"/>
      <c r="Z628" s="36" t="str">
        <f t="shared" si="129"/>
        <v>-</v>
      </c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36"/>
      <c r="AS628" s="36"/>
      <c r="AT628" s="36"/>
      <c r="AU628" s="36"/>
      <c r="AV628" s="36"/>
      <c r="AW628" s="36"/>
      <c r="AX628" s="36"/>
      <c r="AY628" s="36"/>
      <c r="AZ628" s="36"/>
      <c r="BA628" s="36"/>
      <c r="BB628" s="36"/>
      <c r="BC628" s="36"/>
      <c r="BD628" s="36"/>
      <c r="BE628" s="36"/>
      <c r="BF628" s="36"/>
      <c r="BG628" s="36"/>
      <c r="BH628" s="36"/>
      <c r="BI628" s="36"/>
      <c r="BJ628" s="36"/>
      <c r="BL628" s="36"/>
      <c r="BM628" s="36"/>
      <c r="BN628" s="36"/>
      <c r="BO628" s="36"/>
    </row>
    <row r="629" spans="2:67">
      <c r="B629" s="36"/>
      <c r="D629" s="36"/>
      <c r="E629" s="36"/>
      <c r="G629" s="36"/>
      <c r="H629" s="36"/>
      <c r="I629" s="36"/>
      <c r="J629" s="36"/>
      <c r="K629" s="36"/>
      <c r="L629" s="36"/>
      <c r="M629" s="36"/>
      <c r="N629" s="36" t="e">
        <f>SUMIF(#REF!,K629,#REF!)</f>
        <v>#REF!</v>
      </c>
      <c r="O629" s="36">
        <f t="shared" si="125"/>
        <v>0</v>
      </c>
      <c r="P629" s="36">
        <f>COUNTIF($T$1:T629,T629)</f>
        <v>9</v>
      </c>
      <c r="Q629" s="36" t="str">
        <f t="shared" si="126"/>
        <v>9-KVBC-125</v>
      </c>
      <c r="R629" s="36" t="s">
        <v>14</v>
      </c>
      <c r="S629" s="36">
        <v>125</v>
      </c>
      <c r="T629" s="36" t="str">
        <f t="shared" si="130"/>
        <v>KVBC-125</v>
      </c>
      <c r="U629" s="36">
        <v>250</v>
      </c>
      <c r="V629" s="36" t="str">
        <f t="shared" si="124"/>
        <v>250,</v>
      </c>
      <c r="W629" s="36"/>
      <c r="X629" s="36"/>
      <c r="Y629" s="36"/>
      <c r="Z629" s="36" t="str">
        <f t="shared" si="129"/>
        <v>-</v>
      </c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36"/>
      <c r="AS629" s="36"/>
      <c r="AT629" s="36"/>
      <c r="AU629" s="36"/>
      <c r="AV629" s="36"/>
      <c r="AW629" s="36"/>
      <c r="AX629" s="36"/>
      <c r="AY629" s="36"/>
      <c r="AZ629" s="36"/>
      <c r="BA629" s="36"/>
      <c r="BB629" s="36"/>
      <c r="BC629" s="36"/>
      <c r="BD629" s="36"/>
      <c r="BE629" s="36"/>
      <c r="BF629" s="36"/>
      <c r="BG629" s="36"/>
      <c r="BH629" s="36"/>
      <c r="BI629" s="36"/>
      <c r="BJ629" s="36"/>
      <c r="BL629" s="36"/>
      <c r="BM629" s="36"/>
      <c r="BN629" s="36"/>
      <c r="BO629" s="36"/>
    </row>
    <row r="630" spans="2:67">
      <c r="B630" s="36"/>
      <c r="D630" s="36"/>
      <c r="E630" s="36"/>
      <c r="G630" s="36"/>
      <c r="H630" s="36"/>
      <c r="I630" s="36"/>
      <c r="J630" s="36"/>
      <c r="K630" s="36"/>
      <c r="L630" s="36"/>
      <c r="M630" s="36"/>
      <c r="N630" s="36" t="e">
        <f>SUMIF(#REF!,K630,#REF!)</f>
        <v>#REF!</v>
      </c>
      <c r="O630" s="36">
        <f t="shared" si="125"/>
        <v>0</v>
      </c>
      <c r="P630" s="36">
        <f>COUNTIF($T$1:T630,T630)</f>
        <v>10</v>
      </c>
      <c r="Q630" s="36" t="str">
        <f t="shared" si="126"/>
        <v>10-KVBC-125</v>
      </c>
      <c r="R630" s="36" t="s">
        <v>14</v>
      </c>
      <c r="S630" s="36">
        <v>125</v>
      </c>
      <c r="T630" s="36" t="str">
        <f t="shared" si="130"/>
        <v>KVBC-125</v>
      </c>
      <c r="U630" s="36">
        <v>300</v>
      </c>
      <c r="V630" s="36" t="str">
        <f t="shared" si="124"/>
        <v>300,</v>
      </c>
      <c r="W630" s="36"/>
      <c r="X630" s="36"/>
      <c r="Y630" s="36"/>
      <c r="Z630" s="36" t="str">
        <f t="shared" si="129"/>
        <v>-</v>
      </c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36"/>
      <c r="AS630" s="36"/>
      <c r="AT630" s="36"/>
      <c r="AU630" s="36"/>
      <c r="AV630" s="36"/>
      <c r="AW630" s="36"/>
      <c r="AX630" s="36"/>
      <c r="AY630" s="36"/>
      <c r="AZ630" s="36"/>
      <c r="BA630" s="36"/>
      <c r="BB630" s="36"/>
      <c r="BC630" s="36"/>
      <c r="BD630" s="36"/>
      <c r="BE630" s="36"/>
      <c r="BF630" s="36"/>
      <c r="BG630" s="36"/>
      <c r="BH630" s="36"/>
      <c r="BI630" s="36"/>
      <c r="BJ630" s="36"/>
      <c r="BL630" s="36"/>
      <c r="BM630" s="36"/>
      <c r="BN630" s="36"/>
      <c r="BO630" s="36"/>
    </row>
    <row r="631" spans="2:67">
      <c r="B631" s="36"/>
      <c r="D631" s="36"/>
      <c r="E631" s="36"/>
      <c r="G631" s="36"/>
      <c r="H631" s="36"/>
      <c r="I631" s="36"/>
      <c r="J631" s="36"/>
      <c r="K631" s="36"/>
      <c r="L631" s="36"/>
      <c r="M631" s="36"/>
      <c r="N631" s="36" t="e">
        <f>SUMIF(#REF!,K631,#REF!)</f>
        <v>#REF!</v>
      </c>
      <c r="O631" s="36">
        <f t="shared" si="125"/>
        <v>0</v>
      </c>
      <c r="P631" s="36">
        <f>COUNTIF($T$1:T631,T631)</f>
        <v>11</v>
      </c>
      <c r="Q631" s="36" t="str">
        <f t="shared" si="126"/>
        <v>11-KVBC-125</v>
      </c>
      <c r="R631" s="36" t="s">
        <v>14</v>
      </c>
      <c r="S631" s="36">
        <v>125</v>
      </c>
      <c r="T631" s="36" t="str">
        <f t="shared" si="130"/>
        <v>KVBC-125</v>
      </c>
      <c r="U631" s="36">
        <v>320</v>
      </c>
      <c r="V631" s="36" t="str">
        <f t="shared" si="124"/>
        <v>320,</v>
      </c>
      <c r="W631" s="36"/>
      <c r="X631" s="36"/>
      <c r="Y631" s="36"/>
      <c r="Z631" s="36" t="str">
        <f t="shared" si="129"/>
        <v>-</v>
      </c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36"/>
      <c r="AS631" s="36"/>
      <c r="AT631" s="36"/>
      <c r="AU631" s="36"/>
      <c r="AV631" s="36"/>
      <c r="AW631" s="36"/>
      <c r="AX631" s="36"/>
      <c r="AY631" s="36"/>
      <c r="AZ631" s="36"/>
      <c r="BA631" s="36"/>
      <c r="BB631" s="36"/>
      <c r="BC631" s="36"/>
      <c r="BD631" s="36"/>
      <c r="BE631" s="36"/>
      <c r="BF631" s="36"/>
      <c r="BG631" s="36"/>
      <c r="BH631" s="36"/>
      <c r="BI631" s="36"/>
      <c r="BJ631" s="36"/>
      <c r="BL631" s="36"/>
      <c r="BM631" s="36"/>
      <c r="BN631" s="36"/>
      <c r="BO631" s="36"/>
    </row>
    <row r="632" spans="2:67">
      <c r="B632" s="36"/>
      <c r="D632" s="36"/>
      <c r="E632" s="36"/>
      <c r="G632" s="36"/>
      <c r="H632" s="36"/>
      <c r="I632" s="36"/>
      <c r="J632" s="36"/>
      <c r="K632" s="36"/>
      <c r="L632" s="36"/>
      <c r="M632" s="36"/>
      <c r="N632" s="36" t="e">
        <f>SUMIF(#REF!,K632,#REF!)</f>
        <v>#REF!</v>
      </c>
      <c r="O632" s="36">
        <f t="shared" si="125"/>
        <v>0</v>
      </c>
      <c r="P632" s="36">
        <f>COUNTIF($T$1:T632,T632)</f>
        <v>12</v>
      </c>
      <c r="Q632" s="36" t="str">
        <f t="shared" si="126"/>
        <v>12-KVBC-125</v>
      </c>
      <c r="R632" s="36" t="s">
        <v>14</v>
      </c>
      <c r="S632" s="36">
        <v>125</v>
      </c>
      <c r="T632" s="36" t="str">
        <f t="shared" si="130"/>
        <v>KVBC-125</v>
      </c>
      <c r="U632" s="36">
        <v>400</v>
      </c>
      <c r="V632" s="36" t="str">
        <f t="shared" si="124"/>
        <v>400,</v>
      </c>
      <c r="W632" s="36"/>
      <c r="X632" s="36"/>
      <c r="Y632" s="36"/>
      <c r="Z632" s="36" t="str">
        <f t="shared" si="129"/>
        <v>-</v>
      </c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36"/>
      <c r="AS632" s="36"/>
      <c r="AT632" s="36"/>
      <c r="AU632" s="36"/>
      <c r="AV632" s="36"/>
      <c r="AW632" s="36"/>
      <c r="AX632" s="36"/>
      <c r="AY632" s="36"/>
      <c r="AZ632" s="36"/>
      <c r="BA632" s="36"/>
      <c r="BB632" s="36"/>
      <c r="BC632" s="36"/>
      <c r="BD632" s="36"/>
      <c r="BE632" s="36"/>
      <c r="BF632" s="36"/>
      <c r="BG632" s="36"/>
      <c r="BH632" s="36"/>
      <c r="BI632" s="36"/>
      <c r="BJ632" s="36"/>
      <c r="BL632" s="36"/>
      <c r="BM632" s="36"/>
      <c r="BN632" s="36"/>
      <c r="BO632" s="36"/>
    </row>
    <row r="633" spans="2:67">
      <c r="B633" s="36"/>
      <c r="D633" s="36"/>
      <c r="E633" s="36"/>
      <c r="G633" s="36"/>
      <c r="H633" s="36"/>
      <c r="I633" s="36"/>
      <c r="J633" s="36"/>
      <c r="K633" s="36"/>
      <c r="L633" s="36"/>
      <c r="M633" s="36"/>
      <c r="N633" s="36" t="e">
        <f>SUMIF(#REF!,K633,#REF!)</f>
        <v>#REF!</v>
      </c>
      <c r="O633" s="36">
        <f t="shared" si="125"/>
        <v>0</v>
      </c>
      <c r="P633" s="36">
        <f>COUNTIF($T$1:T633,T633)</f>
        <v>13</v>
      </c>
      <c r="Q633" s="36" t="str">
        <f t="shared" si="126"/>
        <v>13-KVBC-125</v>
      </c>
      <c r="R633" s="36" t="s">
        <v>14</v>
      </c>
      <c r="S633" s="36">
        <v>125</v>
      </c>
      <c r="T633" s="36" t="str">
        <f t="shared" si="130"/>
        <v>KVBC-125</v>
      </c>
      <c r="U633" s="36">
        <v>500</v>
      </c>
      <c r="V633" s="36" t="str">
        <f t="shared" si="124"/>
        <v>500,</v>
      </c>
      <c r="W633" s="36"/>
      <c r="X633" s="36"/>
      <c r="Y633" s="36"/>
      <c r="Z633" s="36" t="str">
        <f t="shared" si="129"/>
        <v>-</v>
      </c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36"/>
      <c r="AS633" s="36"/>
      <c r="AT633" s="36"/>
      <c r="AU633" s="36"/>
      <c r="AV633" s="36"/>
      <c r="AW633" s="36"/>
      <c r="AX633" s="36"/>
      <c r="AY633" s="36"/>
      <c r="AZ633" s="36"/>
      <c r="BA633" s="36"/>
      <c r="BB633" s="36"/>
      <c r="BC633" s="36"/>
      <c r="BD633" s="36"/>
      <c r="BE633" s="36"/>
      <c r="BF633" s="36"/>
      <c r="BG633" s="36"/>
      <c r="BH633" s="36"/>
      <c r="BI633" s="36"/>
      <c r="BJ633" s="36"/>
      <c r="BL633" s="36"/>
      <c r="BM633" s="36"/>
      <c r="BN633" s="36"/>
      <c r="BO633" s="36"/>
    </row>
    <row r="634" spans="2:67">
      <c r="B634" s="36"/>
      <c r="D634" s="36"/>
      <c r="E634" s="36"/>
      <c r="G634" s="36"/>
      <c r="H634" s="36"/>
      <c r="I634" s="36"/>
      <c r="J634" s="36"/>
      <c r="K634" s="36"/>
      <c r="L634" s="36"/>
      <c r="M634" s="36"/>
      <c r="N634" s="36" t="e">
        <f>SUMIF(#REF!,K634,#REF!)</f>
        <v>#REF!</v>
      </c>
      <c r="O634" s="36">
        <f t="shared" si="125"/>
        <v>0</v>
      </c>
      <c r="P634" s="36">
        <f>COUNTIF($T$1:T634,T634)</f>
        <v>14</v>
      </c>
      <c r="Q634" s="36" t="str">
        <f t="shared" si="126"/>
        <v>14-KVBC-125</v>
      </c>
      <c r="R634" s="36" t="s">
        <v>14</v>
      </c>
      <c r="S634" s="36">
        <v>125</v>
      </c>
      <c r="T634" s="36" t="str">
        <f t="shared" si="130"/>
        <v>KVBC-125</v>
      </c>
      <c r="U634" s="36">
        <v>600</v>
      </c>
      <c r="V634" s="36" t="str">
        <f t="shared" si="124"/>
        <v>600,</v>
      </c>
      <c r="W634" s="36"/>
      <c r="X634" s="36"/>
      <c r="Y634" s="36"/>
      <c r="Z634" s="36" t="str">
        <f t="shared" si="129"/>
        <v>-</v>
      </c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36"/>
      <c r="AS634" s="36"/>
      <c r="AT634" s="36"/>
      <c r="AU634" s="36"/>
      <c r="AV634" s="36"/>
      <c r="AW634" s="36"/>
      <c r="AX634" s="36"/>
      <c r="AY634" s="36"/>
      <c r="AZ634" s="36"/>
      <c r="BA634" s="36"/>
      <c r="BB634" s="36"/>
      <c r="BC634" s="36"/>
      <c r="BD634" s="36"/>
      <c r="BE634" s="36"/>
      <c r="BF634" s="36"/>
      <c r="BG634" s="36"/>
      <c r="BH634" s="36"/>
      <c r="BI634" s="36"/>
      <c r="BJ634" s="36"/>
      <c r="BL634" s="36"/>
      <c r="BM634" s="36"/>
      <c r="BN634" s="36"/>
      <c r="BO634" s="36"/>
    </row>
    <row r="635" spans="2:67">
      <c r="B635" s="36"/>
      <c r="D635" s="36"/>
      <c r="E635" s="36"/>
      <c r="G635" s="36"/>
      <c r="H635" s="36"/>
      <c r="I635" s="36"/>
      <c r="J635" s="36"/>
      <c r="K635" s="36"/>
      <c r="L635" s="36"/>
      <c r="M635" s="36"/>
      <c r="N635" s="36" t="e">
        <f>SUMIF(#REF!,K635,#REF!)</f>
        <v>#REF!</v>
      </c>
      <c r="O635" s="36">
        <f t="shared" si="125"/>
        <v>0</v>
      </c>
      <c r="P635" s="36">
        <f>COUNTIF($T$1:T635,T635)</f>
        <v>15</v>
      </c>
      <c r="Q635" s="36" t="str">
        <f t="shared" si="126"/>
        <v>15-KVBC-125</v>
      </c>
      <c r="R635" s="36" t="s">
        <v>14</v>
      </c>
      <c r="S635" s="36">
        <v>125</v>
      </c>
      <c r="T635" s="36" t="str">
        <f t="shared" si="130"/>
        <v>KVBC-125</v>
      </c>
      <c r="U635" s="36">
        <v>700</v>
      </c>
      <c r="V635" s="36" t="str">
        <f t="shared" si="124"/>
        <v>700,</v>
      </c>
      <c r="W635" s="36"/>
      <c r="X635" s="36"/>
      <c r="Y635" s="36"/>
      <c r="Z635" s="36" t="str">
        <f t="shared" si="129"/>
        <v>-</v>
      </c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36"/>
      <c r="AS635" s="36"/>
      <c r="AT635" s="36"/>
      <c r="AU635" s="36"/>
      <c r="AV635" s="36"/>
      <c r="AW635" s="36"/>
      <c r="AX635" s="36"/>
      <c r="AY635" s="36"/>
      <c r="AZ635" s="36"/>
      <c r="BA635" s="36"/>
      <c r="BB635" s="36"/>
      <c r="BC635" s="36"/>
      <c r="BD635" s="36"/>
      <c r="BE635" s="36"/>
      <c r="BF635" s="36"/>
      <c r="BG635" s="36"/>
      <c r="BH635" s="36"/>
      <c r="BI635" s="36"/>
      <c r="BJ635" s="36"/>
      <c r="BL635" s="36"/>
      <c r="BM635" s="36"/>
      <c r="BN635" s="36"/>
      <c r="BO635" s="36"/>
    </row>
    <row r="636" spans="2:67">
      <c r="B636" s="36"/>
      <c r="D636" s="36"/>
      <c r="E636" s="36"/>
      <c r="G636" s="36"/>
      <c r="H636" s="36"/>
      <c r="I636" s="36"/>
      <c r="J636" s="36"/>
      <c r="K636" s="36"/>
      <c r="L636" s="36"/>
      <c r="M636" s="36"/>
      <c r="N636" s="36" t="e">
        <f>SUMIF(#REF!,K636,#REF!)</f>
        <v>#REF!</v>
      </c>
      <c r="O636" s="36">
        <f t="shared" si="125"/>
        <v>0</v>
      </c>
      <c r="P636" s="36">
        <f>COUNTIF($T$1:T636,T636)</f>
        <v>16</v>
      </c>
      <c r="Q636" s="36" t="str">
        <f t="shared" si="126"/>
        <v>16-KVBC-125</v>
      </c>
      <c r="R636" s="36" t="s">
        <v>14</v>
      </c>
      <c r="S636" s="36">
        <v>125</v>
      </c>
      <c r="T636" s="36" t="str">
        <f t="shared" si="130"/>
        <v>KVBC-125</v>
      </c>
      <c r="U636" s="36">
        <v>800</v>
      </c>
      <c r="V636" s="36" t="str">
        <f t="shared" si="124"/>
        <v>800,</v>
      </c>
      <c r="W636" s="36"/>
      <c r="X636" s="36"/>
      <c r="Y636" s="36"/>
      <c r="Z636" s="36" t="str">
        <f t="shared" si="129"/>
        <v>-</v>
      </c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36"/>
      <c r="AS636" s="36"/>
      <c r="AT636" s="36"/>
      <c r="AU636" s="36"/>
      <c r="AV636" s="36"/>
      <c r="AW636" s="36"/>
      <c r="AX636" s="36"/>
      <c r="AY636" s="36"/>
      <c r="AZ636" s="36"/>
      <c r="BA636" s="36"/>
      <c r="BB636" s="36"/>
      <c r="BC636" s="36"/>
      <c r="BD636" s="36"/>
      <c r="BE636" s="36"/>
      <c r="BF636" s="36"/>
      <c r="BG636" s="36"/>
      <c r="BH636" s="36"/>
      <c r="BI636" s="36"/>
      <c r="BJ636" s="36"/>
      <c r="BL636" s="36"/>
      <c r="BM636" s="36"/>
      <c r="BN636" s="36"/>
      <c r="BO636" s="36"/>
    </row>
    <row r="637" spans="2:67">
      <c r="B637" s="36"/>
      <c r="D637" s="36"/>
      <c r="E637" s="36"/>
      <c r="G637" s="36"/>
      <c r="H637" s="36"/>
      <c r="I637" s="36"/>
      <c r="J637" s="36"/>
      <c r="K637" s="36"/>
      <c r="L637" s="36"/>
      <c r="M637" s="36"/>
      <c r="N637" s="36" t="e">
        <f>SUMIF(#REF!,K637,#REF!)</f>
        <v>#REF!</v>
      </c>
      <c r="O637" s="36">
        <f t="shared" si="125"/>
        <v>0</v>
      </c>
      <c r="P637" s="36">
        <f>COUNTIF($T$1:T637,T637)</f>
        <v>17</v>
      </c>
      <c r="Q637" s="36" t="str">
        <f t="shared" si="126"/>
        <v>17-KVBC-125</v>
      </c>
      <c r="R637" s="36" t="s">
        <v>14</v>
      </c>
      <c r="S637" s="36">
        <v>125</v>
      </c>
      <c r="T637" s="36" t="str">
        <f t="shared" si="130"/>
        <v>KVBC-125</v>
      </c>
      <c r="U637" s="36">
        <v>1000</v>
      </c>
      <c r="V637" s="36" t="str">
        <f t="shared" si="124"/>
        <v>1000,</v>
      </c>
      <c r="W637" s="36"/>
      <c r="X637" s="36"/>
      <c r="Y637" s="36"/>
      <c r="Z637" s="36" t="str">
        <f t="shared" si="129"/>
        <v>-</v>
      </c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36"/>
      <c r="AS637" s="36"/>
      <c r="AT637" s="36"/>
      <c r="AU637" s="36"/>
      <c r="AV637" s="36"/>
      <c r="AW637" s="36"/>
      <c r="AX637" s="36"/>
      <c r="AY637" s="36"/>
      <c r="AZ637" s="36"/>
      <c r="BA637" s="36"/>
      <c r="BB637" s="36"/>
      <c r="BC637" s="36"/>
      <c r="BD637" s="36"/>
      <c r="BE637" s="36"/>
      <c r="BF637" s="36"/>
      <c r="BG637" s="36"/>
      <c r="BH637" s="36"/>
      <c r="BI637" s="36"/>
      <c r="BJ637" s="36"/>
      <c r="BL637" s="36"/>
      <c r="BM637" s="36"/>
      <c r="BN637" s="36"/>
      <c r="BO637" s="36"/>
    </row>
    <row r="638" spans="2:67">
      <c r="B638" s="36"/>
      <c r="D638" s="36"/>
      <c r="E638" s="36"/>
      <c r="G638" s="36"/>
      <c r="H638" s="36"/>
      <c r="I638" s="36"/>
      <c r="J638" s="36"/>
      <c r="K638" s="36"/>
      <c r="L638" s="36"/>
      <c r="M638" s="36"/>
      <c r="N638" s="36" t="e">
        <f>SUMIF(#REF!,K638,#REF!)</f>
        <v>#REF!</v>
      </c>
      <c r="O638" s="36">
        <f t="shared" si="125"/>
        <v>0</v>
      </c>
      <c r="P638" s="36">
        <f>COUNTIF($T$1:T638,T638)</f>
        <v>18</v>
      </c>
      <c r="Q638" s="36" t="str">
        <f t="shared" si="126"/>
        <v>18-KVBC-125</v>
      </c>
      <c r="R638" s="36" t="s">
        <v>14</v>
      </c>
      <c r="S638" s="36">
        <v>125</v>
      </c>
      <c r="T638" s="36" t="str">
        <f t="shared" si="130"/>
        <v>KVBC-125</v>
      </c>
      <c r="U638" s="36">
        <v>1250</v>
      </c>
      <c r="V638" s="36" t="str">
        <f t="shared" si="124"/>
        <v>1250</v>
      </c>
      <c r="W638" s="36"/>
      <c r="X638" s="36"/>
      <c r="Y638" s="36"/>
      <c r="Z638" s="36" t="str">
        <f t="shared" si="129"/>
        <v>-</v>
      </c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36"/>
      <c r="AS638" s="36"/>
      <c r="AT638" s="36"/>
      <c r="AU638" s="36"/>
      <c r="AV638" s="36"/>
      <c r="AW638" s="36"/>
      <c r="AX638" s="36"/>
      <c r="AY638" s="36"/>
      <c r="AZ638" s="36"/>
      <c r="BA638" s="36"/>
      <c r="BB638" s="36"/>
      <c r="BC638" s="36"/>
      <c r="BD638" s="36"/>
      <c r="BE638" s="36"/>
      <c r="BF638" s="36"/>
      <c r="BG638" s="36"/>
      <c r="BH638" s="36"/>
      <c r="BI638" s="36"/>
      <c r="BJ638" s="36"/>
      <c r="BL638" s="36"/>
      <c r="BM638" s="36"/>
      <c r="BN638" s="36"/>
      <c r="BO638" s="36"/>
    </row>
    <row r="639" spans="2:67">
      <c r="B639" s="36"/>
      <c r="D639" s="36"/>
      <c r="E639" s="36"/>
      <c r="G639" s="36"/>
      <c r="H639" s="36"/>
      <c r="I639" s="36"/>
      <c r="J639" s="36"/>
      <c r="K639" s="36"/>
      <c r="L639" s="36"/>
      <c r="M639" s="36"/>
      <c r="N639" s="36" t="e">
        <f>SUMIF(#REF!,K639,#REF!)</f>
        <v>#REF!</v>
      </c>
      <c r="O639" s="36">
        <f t="shared" si="125"/>
        <v>0</v>
      </c>
      <c r="P639" s="36">
        <f>COUNTIF($T$1:T639,T639)</f>
        <v>1</v>
      </c>
      <c r="Q639" s="36" t="str">
        <f t="shared" si="126"/>
        <v>1-KVDN-20</v>
      </c>
      <c r="R639" s="36" t="s">
        <v>15</v>
      </c>
      <c r="S639" s="36">
        <v>20</v>
      </c>
      <c r="T639" s="36" t="str">
        <f t="shared" si="130"/>
        <v>KVDN-20</v>
      </c>
      <c r="U639" s="36">
        <v>5</v>
      </c>
      <c r="V639" s="36" t="str">
        <f t="shared" si="124"/>
        <v>5,</v>
      </c>
      <c r="W639" s="36"/>
      <c r="X639" s="36"/>
      <c r="Y639" s="36"/>
      <c r="Z639" s="36" t="str">
        <f t="shared" si="129"/>
        <v>-</v>
      </c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36"/>
      <c r="AS639" s="36"/>
      <c r="AT639" s="36"/>
      <c r="AU639" s="36"/>
      <c r="AV639" s="36"/>
      <c r="AW639" s="36"/>
      <c r="AX639" s="36"/>
      <c r="AY639" s="36"/>
      <c r="AZ639" s="36"/>
      <c r="BA639" s="36"/>
      <c r="BB639" s="36"/>
      <c r="BC639" s="36"/>
      <c r="BD639" s="36"/>
      <c r="BE639" s="36"/>
      <c r="BF639" s="36"/>
      <c r="BG639" s="36"/>
      <c r="BH639" s="36"/>
      <c r="BI639" s="36"/>
      <c r="BJ639" s="36"/>
      <c r="BL639" s="36"/>
      <c r="BM639" s="36"/>
      <c r="BN639" s="36"/>
      <c r="BO639" s="36"/>
    </row>
    <row r="640" spans="2:67">
      <c r="B640" s="36"/>
      <c r="D640" s="36"/>
      <c r="E640" s="36"/>
      <c r="G640" s="36"/>
      <c r="H640" s="36"/>
      <c r="I640" s="36"/>
      <c r="J640" s="36"/>
      <c r="K640" s="36"/>
      <c r="L640" s="36"/>
      <c r="M640" s="36"/>
      <c r="N640" s="36" t="e">
        <f>SUMIF(#REF!,K640,#REF!)</f>
        <v>#REF!</v>
      </c>
      <c r="O640" s="36">
        <f t="shared" si="125"/>
        <v>0</v>
      </c>
      <c r="P640" s="36">
        <f>COUNTIF($T$1:T640,T640)</f>
        <v>2</v>
      </c>
      <c r="Q640" s="36" t="str">
        <f t="shared" si="126"/>
        <v>2-KVDN-20</v>
      </c>
      <c r="R640" s="36" t="s">
        <v>15</v>
      </c>
      <c r="S640" s="36">
        <v>20</v>
      </c>
      <c r="T640" s="36" t="str">
        <f t="shared" si="130"/>
        <v>KVDN-20</v>
      </c>
      <c r="U640" s="36">
        <v>10</v>
      </c>
      <c r="V640" s="36" t="str">
        <f t="shared" si="124"/>
        <v>10,</v>
      </c>
      <c r="W640" s="36"/>
      <c r="X640" s="36"/>
      <c r="Y640" s="36"/>
      <c r="Z640" s="36" t="str">
        <f t="shared" si="129"/>
        <v>-</v>
      </c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36"/>
      <c r="AS640" s="36"/>
      <c r="AT640" s="36"/>
      <c r="AU640" s="36"/>
      <c r="AV640" s="36"/>
      <c r="AW640" s="36"/>
      <c r="AX640" s="36"/>
      <c r="AY640" s="36"/>
      <c r="AZ640" s="36"/>
      <c r="BA640" s="36"/>
      <c r="BB640" s="36"/>
      <c r="BC640" s="36"/>
      <c r="BD640" s="36"/>
      <c r="BE640" s="36"/>
      <c r="BF640" s="36"/>
      <c r="BG640" s="36"/>
      <c r="BH640" s="36"/>
      <c r="BI640" s="36"/>
      <c r="BJ640" s="36"/>
      <c r="BL640" s="36"/>
      <c r="BM640" s="36"/>
      <c r="BN640" s="36"/>
      <c r="BO640" s="36"/>
    </row>
    <row r="641" spans="2:67">
      <c r="B641" s="36"/>
      <c r="D641" s="36"/>
      <c r="E641" s="36"/>
      <c r="G641" s="36"/>
      <c r="H641" s="36"/>
      <c r="I641" s="36"/>
      <c r="J641" s="36"/>
      <c r="K641" s="36"/>
      <c r="L641" s="36"/>
      <c r="M641" s="36"/>
      <c r="N641" s="36" t="e">
        <f>SUMIF(#REF!,K641,#REF!)</f>
        <v>#REF!</v>
      </c>
      <c r="O641" s="36">
        <f t="shared" si="125"/>
        <v>0</v>
      </c>
      <c r="P641" s="36">
        <f>COUNTIF($T$1:T641,T641)</f>
        <v>3</v>
      </c>
      <c r="Q641" s="36" t="str">
        <f t="shared" si="126"/>
        <v>3-KVDN-20</v>
      </c>
      <c r="R641" s="36" t="s">
        <v>15</v>
      </c>
      <c r="S641" s="36">
        <v>20</v>
      </c>
      <c r="T641" s="36" t="str">
        <f t="shared" si="130"/>
        <v>KVDN-20</v>
      </c>
      <c r="U641" s="36">
        <v>15</v>
      </c>
      <c r="V641" s="36" t="str">
        <f t="shared" si="124"/>
        <v>15,</v>
      </c>
      <c r="W641" s="36"/>
      <c r="X641" s="36"/>
      <c r="Y641" s="36"/>
      <c r="Z641" s="36" t="str">
        <f t="shared" si="129"/>
        <v>-</v>
      </c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36"/>
      <c r="AS641" s="36"/>
      <c r="AT641" s="36"/>
      <c r="AU641" s="36"/>
      <c r="AV641" s="36"/>
      <c r="AW641" s="36"/>
      <c r="AX641" s="36"/>
      <c r="AY641" s="36"/>
      <c r="AZ641" s="36"/>
      <c r="BA641" s="36"/>
      <c r="BB641" s="36"/>
      <c r="BC641" s="36"/>
      <c r="BD641" s="36"/>
      <c r="BE641" s="36"/>
      <c r="BF641" s="36"/>
      <c r="BG641" s="36"/>
      <c r="BH641" s="36"/>
      <c r="BI641" s="36"/>
      <c r="BJ641" s="36"/>
      <c r="BL641" s="36"/>
      <c r="BM641" s="36"/>
      <c r="BN641" s="36"/>
      <c r="BO641" s="36"/>
    </row>
    <row r="642" spans="2:67">
      <c r="B642" s="36"/>
      <c r="D642" s="36"/>
      <c r="E642" s="36"/>
      <c r="G642" s="36"/>
      <c r="H642" s="36"/>
      <c r="I642" s="36"/>
      <c r="J642" s="36"/>
      <c r="K642" s="36"/>
      <c r="L642" s="36"/>
      <c r="M642" s="36"/>
      <c r="N642" s="36" t="e">
        <f>SUMIF(#REF!,K642,#REF!)</f>
        <v>#REF!</v>
      </c>
      <c r="O642" s="36">
        <f t="shared" si="125"/>
        <v>0</v>
      </c>
      <c r="P642" s="36">
        <f>COUNTIF($T$1:T642,T642)</f>
        <v>4</v>
      </c>
      <c r="Q642" s="36" t="str">
        <f t="shared" si="126"/>
        <v>4-KVDN-20</v>
      </c>
      <c r="R642" s="36" t="s">
        <v>15</v>
      </c>
      <c r="S642" s="36">
        <v>20</v>
      </c>
      <c r="T642" s="36" t="str">
        <f t="shared" si="130"/>
        <v>KVDN-20</v>
      </c>
      <c r="U642" s="36">
        <v>25</v>
      </c>
      <c r="V642" s="36" t="str">
        <f t="shared" ref="V642:V705" si="131">CONCATENATE(U642,IF(P642=COUNTIF(T:T,T642),"",","))</f>
        <v>25,</v>
      </c>
      <c r="W642" s="36"/>
      <c r="X642" s="36"/>
      <c r="Y642" s="36"/>
      <c r="Z642" s="36" t="str">
        <f t="shared" si="129"/>
        <v>-</v>
      </c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36"/>
      <c r="AS642" s="36"/>
      <c r="AT642" s="36"/>
      <c r="AU642" s="36"/>
      <c r="AV642" s="36"/>
      <c r="AW642" s="36"/>
      <c r="AX642" s="36"/>
      <c r="AY642" s="36"/>
      <c r="AZ642" s="36"/>
      <c r="BA642" s="36"/>
      <c r="BB642" s="36"/>
      <c r="BC642" s="36"/>
      <c r="BD642" s="36"/>
      <c r="BE642" s="36"/>
      <c r="BF642" s="36"/>
      <c r="BG642" s="36"/>
      <c r="BH642" s="36"/>
      <c r="BI642" s="36"/>
      <c r="BJ642" s="36"/>
      <c r="BL642" s="36"/>
      <c r="BM642" s="36"/>
      <c r="BN642" s="36"/>
      <c r="BO642" s="36"/>
    </row>
    <row r="643" spans="2:67">
      <c r="B643" s="36"/>
      <c r="D643" s="36"/>
      <c r="E643" s="36"/>
      <c r="G643" s="36"/>
      <c r="H643" s="36"/>
      <c r="I643" s="36"/>
      <c r="J643" s="36"/>
      <c r="K643" s="36"/>
      <c r="L643" s="36"/>
      <c r="M643" s="36"/>
      <c r="N643" s="36" t="e">
        <f>SUMIF(#REF!,K643,#REF!)</f>
        <v>#REF!</v>
      </c>
      <c r="O643" s="36">
        <f t="shared" ref="O643:O706" si="132">COUNTIF(Z:Z,K643)</f>
        <v>0</v>
      </c>
      <c r="P643" s="36">
        <f>COUNTIF($T$1:T643,T643)</f>
        <v>5</v>
      </c>
      <c r="Q643" s="36" t="str">
        <f t="shared" ref="Q643:Q708" si="133">CONCATENATE(P643,"-",T643)</f>
        <v>5-KVDN-20</v>
      </c>
      <c r="R643" s="36" t="s">
        <v>15</v>
      </c>
      <c r="S643" s="36">
        <v>20</v>
      </c>
      <c r="T643" s="36" t="str">
        <f t="shared" si="130"/>
        <v>KVDN-20</v>
      </c>
      <c r="U643" s="36">
        <v>40</v>
      </c>
      <c r="V643" s="36" t="str">
        <f t="shared" si="131"/>
        <v>40,</v>
      </c>
      <c r="W643" s="36"/>
      <c r="X643" s="36"/>
      <c r="Y643" s="36"/>
      <c r="Z643" s="36" t="str">
        <f t="shared" si="129"/>
        <v>-</v>
      </c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36"/>
      <c r="AO643" s="36"/>
      <c r="AP643" s="36"/>
      <c r="AQ643" s="36"/>
      <c r="AR643" s="36"/>
      <c r="AS643" s="36"/>
      <c r="AT643" s="36"/>
      <c r="AU643" s="36"/>
      <c r="AV643" s="36"/>
      <c r="AW643" s="36"/>
      <c r="AX643" s="36"/>
      <c r="AY643" s="36"/>
      <c r="AZ643" s="36"/>
      <c r="BA643" s="36"/>
      <c r="BB643" s="36"/>
      <c r="BC643" s="36"/>
      <c r="BD643" s="36"/>
      <c r="BE643" s="36"/>
      <c r="BF643" s="36"/>
      <c r="BG643" s="36"/>
      <c r="BH643" s="36"/>
      <c r="BI643" s="36"/>
      <c r="BJ643" s="36"/>
      <c r="BL643" s="36"/>
      <c r="BM643" s="36"/>
      <c r="BN643" s="36"/>
      <c r="BO643" s="36"/>
    </row>
    <row r="644" spans="2:67">
      <c r="B644" s="36"/>
      <c r="D644" s="36"/>
      <c r="E644" s="36"/>
      <c r="G644" s="36"/>
      <c r="H644" s="36"/>
      <c r="I644" s="36"/>
      <c r="J644" s="36"/>
      <c r="K644" s="36"/>
      <c r="L644" s="36"/>
      <c r="M644" s="36"/>
      <c r="N644" s="36" t="e">
        <f>SUMIF(#REF!,K644,#REF!)</f>
        <v>#REF!</v>
      </c>
      <c r="O644" s="36">
        <f t="shared" si="132"/>
        <v>0</v>
      </c>
      <c r="P644" s="36">
        <f>COUNTIF($T$1:T644,T644)</f>
        <v>6</v>
      </c>
      <c r="Q644" s="36" t="str">
        <f t="shared" si="133"/>
        <v>6-KVDN-20</v>
      </c>
      <c r="R644" s="36" t="s">
        <v>15</v>
      </c>
      <c r="S644" s="36">
        <v>20</v>
      </c>
      <c r="T644" s="36" t="str">
        <f t="shared" si="130"/>
        <v>KVDN-20</v>
      </c>
      <c r="U644" s="36">
        <v>50</v>
      </c>
      <c r="V644" s="36" t="str">
        <f t="shared" si="131"/>
        <v>50,</v>
      </c>
      <c r="W644" s="36"/>
      <c r="X644" s="36"/>
      <c r="Y644" s="36"/>
      <c r="Z644" s="36" t="str">
        <f t="shared" si="129"/>
        <v>-</v>
      </c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36"/>
      <c r="AO644" s="36"/>
      <c r="AP644" s="36"/>
      <c r="AQ644" s="36"/>
      <c r="AR644" s="36"/>
      <c r="AS644" s="36"/>
      <c r="AT644" s="36"/>
      <c r="AU644" s="36"/>
      <c r="AV644" s="36"/>
      <c r="AW644" s="36"/>
      <c r="AX644" s="36"/>
      <c r="AY644" s="36"/>
      <c r="AZ644" s="36"/>
      <c r="BA644" s="36"/>
      <c r="BB644" s="36"/>
      <c r="BC644" s="36"/>
      <c r="BD644" s="36"/>
      <c r="BE644" s="36"/>
      <c r="BF644" s="36"/>
      <c r="BG644" s="36"/>
      <c r="BH644" s="36"/>
      <c r="BI644" s="36"/>
      <c r="BJ644" s="36"/>
      <c r="BL644" s="36"/>
      <c r="BM644" s="36"/>
      <c r="BN644" s="36"/>
      <c r="BO644" s="36"/>
    </row>
    <row r="645" spans="2:67">
      <c r="B645" s="36"/>
      <c r="D645" s="36"/>
      <c r="E645" s="36"/>
      <c r="G645" s="36"/>
      <c r="H645" s="36"/>
      <c r="I645" s="36"/>
      <c r="J645" s="36"/>
      <c r="K645" s="36"/>
      <c r="L645" s="36"/>
      <c r="M645" s="36"/>
      <c r="N645" s="36" t="e">
        <f>SUMIF(#REF!,K645,#REF!)</f>
        <v>#REF!</v>
      </c>
      <c r="O645" s="36">
        <f t="shared" si="132"/>
        <v>0</v>
      </c>
      <c r="P645" s="36">
        <f>COUNTIF($T$1:T645,T645)</f>
        <v>7</v>
      </c>
      <c r="Q645" s="36" t="str">
        <f t="shared" si="133"/>
        <v>7-KVDN-20</v>
      </c>
      <c r="R645" s="36" t="s">
        <v>15</v>
      </c>
      <c r="S645" s="36">
        <v>20</v>
      </c>
      <c r="T645" s="36" t="str">
        <f t="shared" si="130"/>
        <v>KVDN-20</v>
      </c>
      <c r="U645" s="36">
        <v>80</v>
      </c>
      <c r="V645" s="36" t="str">
        <f t="shared" si="131"/>
        <v>80,</v>
      </c>
      <c r="W645" s="36"/>
      <c r="X645" s="36"/>
      <c r="Y645" s="36"/>
      <c r="Z645" s="36" t="str">
        <f t="shared" si="129"/>
        <v>-</v>
      </c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36"/>
      <c r="AO645" s="36"/>
      <c r="AP645" s="36"/>
      <c r="AQ645" s="36"/>
      <c r="AR645" s="36"/>
      <c r="AS645" s="36"/>
      <c r="AT645" s="36"/>
      <c r="AU645" s="36"/>
      <c r="AV645" s="36"/>
      <c r="AW645" s="36"/>
      <c r="AX645" s="36"/>
      <c r="AY645" s="36"/>
      <c r="AZ645" s="36"/>
      <c r="BA645" s="36"/>
      <c r="BB645" s="36"/>
      <c r="BC645" s="36"/>
      <c r="BD645" s="36"/>
      <c r="BE645" s="36"/>
      <c r="BF645" s="36"/>
      <c r="BG645" s="36"/>
      <c r="BH645" s="36"/>
      <c r="BI645" s="36"/>
      <c r="BJ645" s="36"/>
      <c r="BL645" s="36"/>
      <c r="BM645" s="36"/>
      <c r="BN645" s="36"/>
      <c r="BO645" s="36"/>
    </row>
    <row r="646" spans="2:67">
      <c r="B646" s="36"/>
      <c r="D646" s="36"/>
      <c r="E646" s="36"/>
      <c r="G646" s="36"/>
      <c r="H646" s="36"/>
      <c r="I646" s="36"/>
      <c r="J646" s="36"/>
      <c r="K646" s="36"/>
      <c r="L646" s="36"/>
      <c r="M646" s="36"/>
      <c r="N646" s="36" t="e">
        <f>SUMIF(#REF!,K646,#REF!)</f>
        <v>#REF!</v>
      </c>
      <c r="O646" s="36">
        <f t="shared" si="132"/>
        <v>0</v>
      </c>
      <c r="P646" s="36">
        <f>COUNTIF($T$1:T646,T646)</f>
        <v>8</v>
      </c>
      <c r="Q646" s="36" t="str">
        <f t="shared" si="133"/>
        <v>8-KVDN-20</v>
      </c>
      <c r="R646" s="36" t="s">
        <v>15</v>
      </c>
      <c r="S646" s="36">
        <v>20</v>
      </c>
      <c r="T646" s="36" t="str">
        <f t="shared" si="130"/>
        <v>KVDN-20</v>
      </c>
      <c r="U646" s="36">
        <v>100</v>
      </c>
      <c r="V646" s="36" t="str">
        <f t="shared" si="131"/>
        <v>100,</v>
      </c>
      <c r="W646" s="36"/>
      <c r="X646" s="36"/>
      <c r="Y646" s="36"/>
      <c r="Z646" s="36" t="str">
        <f t="shared" si="129"/>
        <v>-</v>
      </c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36"/>
      <c r="AS646" s="36"/>
      <c r="AT646" s="36"/>
      <c r="AU646" s="36"/>
      <c r="AV646" s="36"/>
      <c r="AW646" s="36"/>
      <c r="AX646" s="36"/>
      <c r="AY646" s="36"/>
      <c r="AZ646" s="36"/>
      <c r="BA646" s="36"/>
      <c r="BB646" s="36"/>
      <c r="BC646" s="36"/>
      <c r="BD646" s="36"/>
      <c r="BE646" s="36"/>
      <c r="BF646" s="36"/>
      <c r="BG646" s="36"/>
      <c r="BH646" s="36"/>
      <c r="BI646" s="36"/>
      <c r="BJ646" s="36"/>
      <c r="BL646" s="36"/>
      <c r="BM646" s="36"/>
      <c r="BN646" s="36"/>
      <c r="BO646" s="36"/>
    </row>
    <row r="647" spans="2:67">
      <c r="B647" s="36"/>
      <c r="D647" s="36"/>
      <c r="E647" s="36"/>
      <c r="G647" s="36"/>
      <c r="H647" s="36"/>
      <c r="I647" s="36"/>
      <c r="J647" s="36"/>
      <c r="K647" s="36"/>
      <c r="L647" s="36"/>
      <c r="M647" s="36"/>
      <c r="N647" s="36" t="e">
        <f>SUMIF(#REF!,K647,#REF!)</f>
        <v>#REF!</v>
      </c>
      <c r="O647" s="36">
        <f t="shared" si="132"/>
        <v>0</v>
      </c>
      <c r="P647" s="36">
        <f>COUNTIF($T$1:T647,T647)</f>
        <v>9</v>
      </c>
      <c r="Q647" s="36" t="str">
        <f t="shared" ref="Q647" si="134">CONCATENATE(P647,"-",T647)</f>
        <v>9-KVDN-20</v>
      </c>
      <c r="R647" s="36" t="s">
        <v>15</v>
      </c>
      <c r="S647" s="36">
        <v>20</v>
      </c>
      <c r="T647" s="36" t="str">
        <f t="shared" ref="T647" si="135">CONCATENATE(R647,IF(S647=0,"","-"),S647)</f>
        <v>KVDN-20</v>
      </c>
      <c r="U647" s="36">
        <v>120</v>
      </c>
      <c r="V647" s="36" t="str">
        <f t="shared" si="131"/>
        <v>120,</v>
      </c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36"/>
      <c r="AS647" s="36"/>
      <c r="AT647" s="36"/>
      <c r="AU647" s="36"/>
      <c r="AV647" s="36"/>
      <c r="AW647" s="36"/>
      <c r="AX647" s="36"/>
      <c r="AY647" s="36"/>
      <c r="AZ647" s="36"/>
      <c r="BA647" s="36"/>
      <c r="BB647" s="36"/>
      <c r="BC647" s="36"/>
      <c r="BD647" s="36"/>
      <c r="BE647" s="36"/>
      <c r="BF647" s="36"/>
      <c r="BG647" s="36"/>
      <c r="BH647" s="36"/>
      <c r="BI647" s="36"/>
      <c r="BJ647" s="36"/>
      <c r="BL647" s="36"/>
      <c r="BM647" s="36"/>
      <c r="BN647" s="36"/>
      <c r="BO647" s="36"/>
    </row>
    <row r="648" spans="2:67">
      <c r="B648" s="36"/>
      <c r="D648" s="36"/>
      <c r="E648" s="36"/>
      <c r="G648" s="36"/>
      <c r="H648" s="36"/>
      <c r="I648" s="36"/>
      <c r="J648" s="36"/>
      <c r="K648" s="36"/>
      <c r="L648" s="36"/>
      <c r="M648" s="36"/>
      <c r="N648" s="36" t="e">
        <f>SUMIF(#REF!,K648,#REF!)</f>
        <v>#REF!</v>
      </c>
      <c r="O648" s="36">
        <f t="shared" si="132"/>
        <v>0</v>
      </c>
      <c r="P648" s="36">
        <f>COUNTIF($T$1:T648,T648)</f>
        <v>10</v>
      </c>
      <c r="Q648" s="36" t="str">
        <f t="shared" si="133"/>
        <v>10-KVDN-20</v>
      </c>
      <c r="R648" s="36" t="s">
        <v>15</v>
      </c>
      <c r="S648" s="36">
        <v>20</v>
      </c>
      <c r="T648" s="36" t="str">
        <f t="shared" si="130"/>
        <v>KVDN-20</v>
      </c>
      <c r="U648" s="36">
        <v>160</v>
      </c>
      <c r="V648" s="36" t="str">
        <f t="shared" si="131"/>
        <v>160,</v>
      </c>
      <c r="W648" s="36"/>
      <c r="X648" s="36"/>
      <c r="Y648" s="36"/>
      <c r="Z648" s="36" t="str">
        <f t="shared" si="129"/>
        <v>-</v>
      </c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36"/>
      <c r="AS648" s="36"/>
      <c r="AT648" s="36"/>
      <c r="AU648" s="36"/>
      <c r="AV648" s="36"/>
      <c r="AW648" s="36"/>
      <c r="AX648" s="36"/>
      <c r="AY648" s="36"/>
      <c r="AZ648" s="36"/>
      <c r="BA648" s="36"/>
      <c r="BB648" s="36"/>
      <c r="BC648" s="36"/>
      <c r="BD648" s="36"/>
      <c r="BE648" s="36"/>
      <c r="BF648" s="36"/>
      <c r="BG648" s="36"/>
      <c r="BH648" s="36"/>
      <c r="BI648" s="36"/>
      <c r="BJ648" s="36"/>
      <c r="BL648" s="36"/>
      <c r="BM648" s="36"/>
      <c r="BN648" s="36"/>
      <c r="BO648" s="36"/>
    </row>
    <row r="649" spans="2:67">
      <c r="B649" s="36"/>
      <c r="D649" s="36"/>
      <c r="E649" s="36"/>
      <c r="G649" s="36"/>
      <c r="H649" s="36"/>
      <c r="I649" s="36"/>
      <c r="J649" s="36"/>
      <c r="K649" s="36"/>
      <c r="L649" s="36"/>
      <c r="M649" s="36"/>
      <c r="N649" s="36" t="e">
        <f>SUMIF(#REF!,K649,#REF!)</f>
        <v>#REF!</v>
      </c>
      <c r="O649" s="36">
        <f t="shared" si="132"/>
        <v>0</v>
      </c>
      <c r="P649" s="36">
        <f>COUNTIF($T$1:T649,T649)</f>
        <v>11</v>
      </c>
      <c r="Q649" s="36" t="str">
        <f t="shared" si="133"/>
        <v>11-KVDN-20</v>
      </c>
      <c r="R649" s="36" t="s">
        <v>15</v>
      </c>
      <c r="S649" s="36">
        <v>20</v>
      </c>
      <c r="T649" s="36" t="str">
        <f t="shared" si="130"/>
        <v>KVDN-20</v>
      </c>
      <c r="U649" s="36">
        <v>200</v>
      </c>
      <c r="V649" s="36" t="str">
        <f t="shared" si="131"/>
        <v>200</v>
      </c>
      <c r="W649" s="36"/>
      <c r="X649" s="36"/>
      <c r="Y649" s="36"/>
      <c r="Z649" s="36" t="str">
        <f t="shared" si="129"/>
        <v>-</v>
      </c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36"/>
      <c r="AO649" s="36"/>
      <c r="AP649" s="36"/>
      <c r="AQ649" s="36"/>
      <c r="AR649" s="36"/>
      <c r="AS649" s="36"/>
      <c r="AT649" s="36"/>
      <c r="AU649" s="36"/>
      <c r="AV649" s="36"/>
      <c r="AW649" s="36"/>
      <c r="AX649" s="36"/>
      <c r="AY649" s="36"/>
      <c r="AZ649" s="36"/>
      <c r="BA649" s="36"/>
      <c r="BB649" s="36"/>
      <c r="BC649" s="36"/>
      <c r="BD649" s="36"/>
      <c r="BE649" s="36"/>
      <c r="BF649" s="36"/>
      <c r="BG649" s="36"/>
      <c r="BH649" s="36"/>
      <c r="BI649" s="36"/>
      <c r="BJ649" s="36"/>
      <c r="BL649" s="36"/>
      <c r="BM649" s="36"/>
      <c r="BN649" s="36"/>
      <c r="BO649" s="36"/>
    </row>
    <row r="650" spans="2:67">
      <c r="B650" s="36"/>
      <c r="D650" s="36"/>
      <c r="E650" s="36"/>
      <c r="G650" s="36"/>
      <c r="H650" s="36"/>
      <c r="I650" s="36"/>
      <c r="J650" s="36"/>
      <c r="K650" s="36"/>
      <c r="L650" s="36"/>
      <c r="M650" s="36"/>
      <c r="N650" s="36" t="e">
        <f>SUMIF(#REF!,K650,#REF!)</f>
        <v>#REF!</v>
      </c>
      <c r="O650" s="36">
        <f t="shared" si="132"/>
        <v>0</v>
      </c>
      <c r="P650" s="36">
        <f>COUNTIF($T$1:T650,T650)</f>
        <v>1</v>
      </c>
      <c r="Q650" s="36" t="str">
        <f t="shared" si="133"/>
        <v>1-KVDN-25</v>
      </c>
      <c r="R650" s="36" t="s">
        <v>15</v>
      </c>
      <c r="S650" s="36">
        <v>25</v>
      </c>
      <c r="T650" s="36" t="str">
        <f t="shared" si="130"/>
        <v>KVDN-25</v>
      </c>
      <c r="U650" s="36">
        <v>5</v>
      </c>
      <c r="V650" s="36" t="str">
        <f t="shared" si="131"/>
        <v>5,</v>
      </c>
      <c r="W650" s="36"/>
      <c r="X650" s="36"/>
      <c r="Y650" s="36"/>
      <c r="Z650" s="36" t="str">
        <f t="shared" si="129"/>
        <v>-</v>
      </c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  <c r="AU650" s="36"/>
      <c r="AV650" s="36"/>
      <c r="AW650" s="36"/>
      <c r="AX650" s="36"/>
      <c r="AY650" s="36"/>
      <c r="AZ650" s="36"/>
      <c r="BA650" s="36"/>
      <c r="BB650" s="36"/>
      <c r="BC650" s="36"/>
      <c r="BD650" s="36"/>
      <c r="BE650" s="36"/>
      <c r="BF650" s="36"/>
      <c r="BG650" s="36"/>
      <c r="BH650" s="36"/>
      <c r="BI650" s="36"/>
      <c r="BJ650" s="36"/>
      <c r="BL650" s="36"/>
      <c r="BM650" s="36"/>
      <c r="BN650" s="36"/>
      <c r="BO650" s="36"/>
    </row>
    <row r="651" spans="2:67">
      <c r="B651" s="36"/>
      <c r="D651" s="36"/>
      <c r="E651" s="36"/>
      <c r="G651" s="36"/>
      <c r="H651" s="36"/>
      <c r="I651" s="36"/>
      <c r="J651" s="36"/>
      <c r="K651" s="36"/>
      <c r="L651" s="36"/>
      <c r="M651" s="36"/>
      <c r="N651" s="36" t="e">
        <f>SUMIF(#REF!,K651,#REF!)</f>
        <v>#REF!</v>
      </c>
      <c r="O651" s="36">
        <f t="shared" si="132"/>
        <v>0</v>
      </c>
      <c r="P651" s="36">
        <f>COUNTIF($T$1:T651,T651)</f>
        <v>2</v>
      </c>
      <c r="Q651" s="36" t="str">
        <f t="shared" si="133"/>
        <v>2-KVDN-25</v>
      </c>
      <c r="R651" s="36" t="s">
        <v>15</v>
      </c>
      <c r="S651" s="36">
        <v>25</v>
      </c>
      <c r="T651" s="36" t="str">
        <f t="shared" si="130"/>
        <v>KVDN-25</v>
      </c>
      <c r="U651" s="36">
        <v>10</v>
      </c>
      <c r="V651" s="36" t="str">
        <f t="shared" si="131"/>
        <v>10,</v>
      </c>
      <c r="W651" s="36"/>
      <c r="X651" s="36"/>
      <c r="Y651" s="36"/>
      <c r="Z651" s="36" t="str">
        <f t="shared" si="129"/>
        <v>-</v>
      </c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36"/>
      <c r="AS651" s="36"/>
      <c r="AT651" s="36"/>
      <c r="AU651" s="36"/>
      <c r="AV651" s="36"/>
      <c r="AW651" s="36"/>
      <c r="AX651" s="36"/>
      <c r="AY651" s="36"/>
      <c r="AZ651" s="36"/>
      <c r="BA651" s="36"/>
      <c r="BB651" s="36"/>
      <c r="BC651" s="36"/>
      <c r="BD651" s="36"/>
      <c r="BE651" s="36"/>
      <c r="BF651" s="36"/>
      <c r="BG651" s="36"/>
      <c r="BH651" s="36"/>
      <c r="BI651" s="36"/>
      <c r="BJ651" s="36"/>
      <c r="BL651" s="36"/>
      <c r="BM651" s="36"/>
      <c r="BN651" s="36"/>
      <c r="BO651" s="36"/>
    </row>
    <row r="652" spans="2:67">
      <c r="B652" s="36"/>
      <c r="D652" s="36"/>
      <c r="E652" s="36"/>
      <c r="G652" s="36"/>
      <c r="H652" s="36"/>
      <c r="I652" s="36"/>
      <c r="J652" s="36"/>
      <c r="K652" s="36"/>
      <c r="L652" s="36"/>
      <c r="M652" s="36"/>
      <c r="N652" s="36" t="e">
        <f>SUMIF(#REF!,K652,#REF!)</f>
        <v>#REF!</v>
      </c>
      <c r="O652" s="36">
        <f t="shared" si="132"/>
        <v>0</v>
      </c>
      <c r="P652" s="36">
        <f>COUNTIF($T$1:T652,T652)</f>
        <v>3</v>
      </c>
      <c r="Q652" s="36" t="str">
        <f t="shared" si="133"/>
        <v>3-KVDN-25</v>
      </c>
      <c r="R652" s="36" t="s">
        <v>15</v>
      </c>
      <c r="S652" s="36">
        <v>25</v>
      </c>
      <c r="T652" s="36" t="str">
        <f t="shared" si="130"/>
        <v>KVDN-25</v>
      </c>
      <c r="U652" s="36">
        <v>15</v>
      </c>
      <c r="V652" s="36" t="str">
        <f t="shared" si="131"/>
        <v>15,</v>
      </c>
      <c r="W652" s="36"/>
      <c r="X652" s="36"/>
      <c r="Y652" s="36"/>
      <c r="Z652" s="36" t="str">
        <f t="shared" si="129"/>
        <v>-</v>
      </c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  <c r="AU652" s="36"/>
      <c r="AV652" s="36"/>
      <c r="AW652" s="36"/>
      <c r="AX652" s="36"/>
      <c r="AY652" s="36"/>
      <c r="AZ652" s="36"/>
      <c r="BA652" s="36"/>
      <c r="BB652" s="36"/>
      <c r="BC652" s="36"/>
      <c r="BD652" s="36"/>
      <c r="BE652" s="36"/>
      <c r="BF652" s="36"/>
      <c r="BG652" s="36"/>
      <c r="BH652" s="36"/>
      <c r="BI652" s="36"/>
      <c r="BJ652" s="36"/>
      <c r="BL652" s="36"/>
      <c r="BM652" s="36"/>
      <c r="BN652" s="36"/>
      <c r="BO652" s="36"/>
    </row>
    <row r="653" spans="2:67">
      <c r="B653" s="36"/>
      <c r="D653" s="36"/>
      <c r="E653" s="36"/>
      <c r="G653" s="36"/>
      <c r="H653" s="36"/>
      <c r="I653" s="36"/>
      <c r="J653" s="36"/>
      <c r="K653" s="36"/>
      <c r="L653" s="36"/>
      <c r="M653" s="36"/>
      <c r="N653" s="36" t="e">
        <f>SUMIF(#REF!,K653,#REF!)</f>
        <v>#REF!</v>
      </c>
      <c r="O653" s="36">
        <f t="shared" si="132"/>
        <v>0</v>
      </c>
      <c r="P653" s="36">
        <f>COUNTIF($T$1:T653,T653)</f>
        <v>4</v>
      </c>
      <c r="Q653" s="36" t="str">
        <f t="shared" si="133"/>
        <v>4-KVDN-25</v>
      </c>
      <c r="R653" s="36" t="s">
        <v>15</v>
      </c>
      <c r="S653" s="36">
        <v>25</v>
      </c>
      <c r="T653" s="36" t="str">
        <f t="shared" si="130"/>
        <v>KVDN-25</v>
      </c>
      <c r="U653" s="36">
        <v>25</v>
      </c>
      <c r="V653" s="36" t="str">
        <f t="shared" si="131"/>
        <v>25,</v>
      </c>
      <c r="W653" s="36"/>
      <c r="X653" s="36"/>
      <c r="Y653" s="36"/>
      <c r="Z653" s="36" t="str">
        <f t="shared" si="129"/>
        <v>-</v>
      </c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36"/>
      <c r="AS653" s="36"/>
      <c r="AT653" s="36"/>
      <c r="AU653" s="36"/>
      <c r="AV653" s="36"/>
      <c r="AW653" s="36"/>
      <c r="AX653" s="36"/>
      <c r="AY653" s="36"/>
      <c r="AZ653" s="36"/>
      <c r="BA653" s="36"/>
      <c r="BB653" s="36"/>
      <c r="BC653" s="36"/>
      <c r="BD653" s="36"/>
      <c r="BE653" s="36"/>
      <c r="BF653" s="36"/>
      <c r="BG653" s="36"/>
      <c r="BH653" s="36"/>
      <c r="BI653" s="36"/>
      <c r="BJ653" s="36"/>
      <c r="BL653" s="36"/>
      <c r="BM653" s="36"/>
      <c r="BN653" s="36"/>
      <c r="BO653" s="36"/>
    </row>
    <row r="654" spans="2:67">
      <c r="B654" s="36"/>
      <c r="D654" s="36"/>
      <c r="E654" s="36"/>
      <c r="G654" s="36"/>
      <c r="H654" s="36"/>
      <c r="I654" s="36"/>
      <c r="J654" s="36"/>
      <c r="K654" s="36"/>
      <c r="L654" s="36"/>
      <c r="M654" s="36"/>
      <c r="N654" s="36" t="e">
        <f>SUMIF(#REF!,K654,#REF!)</f>
        <v>#REF!</v>
      </c>
      <c r="O654" s="36">
        <f t="shared" si="132"/>
        <v>0</v>
      </c>
      <c r="P654" s="36">
        <f>COUNTIF($T$1:T654,T654)</f>
        <v>5</v>
      </c>
      <c r="Q654" s="36" t="str">
        <f t="shared" si="133"/>
        <v>5-KVDN-25</v>
      </c>
      <c r="R654" s="36" t="s">
        <v>15</v>
      </c>
      <c r="S654" s="36">
        <v>25</v>
      </c>
      <c r="T654" s="36" t="str">
        <f t="shared" si="130"/>
        <v>KVDN-25</v>
      </c>
      <c r="U654" s="36">
        <v>40</v>
      </c>
      <c r="V654" s="36" t="str">
        <f t="shared" si="131"/>
        <v>40,</v>
      </c>
      <c r="W654" s="36"/>
      <c r="X654" s="36"/>
      <c r="Y654" s="36"/>
      <c r="Z654" s="36" t="str">
        <f t="shared" si="129"/>
        <v>-</v>
      </c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36"/>
      <c r="AS654" s="36"/>
      <c r="AT654" s="36"/>
      <c r="AU654" s="36"/>
      <c r="AV654" s="36"/>
      <c r="AW654" s="36"/>
      <c r="AX654" s="36"/>
      <c r="AY654" s="36"/>
      <c r="AZ654" s="36"/>
      <c r="BA654" s="36"/>
      <c r="BB654" s="36"/>
      <c r="BC654" s="36"/>
      <c r="BD654" s="36"/>
      <c r="BE654" s="36"/>
      <c r="BF654" s="36"/>
      <c r="BG654" s="36"/>
      <c r="BH654" s="36"/>
      <c r="BI654" s="36"/>
      <c r="BJ654" s="36"/>
      <c r="BL654" s="36"/>
      <c r="BM654" s="36"/>
      <c r="BN654" s="36"/>
      <c r="BO654" s="36"/>
    </row>
    <row r="655" spans="2:67">
      <c r="B655" s="36"/>
      <c r="D655" s="36"/>
      <c r="E655" s="36"/>
      <c r="G655" s="36"/>
      <c r="H655" s="36"/>
      <c r="I655" s="36"/>
      <c r="J655" s="36"/>
      <c r="K655" s="36"/>
      <c r="L655" s="36"/>
      <c r="M655" s="36"/>
      <c r="N655" s="36" t="e">
        <f>SUMIF(#REF!,K655,#REF!)</f>
        <v>#REF!</v>
      </c>
      <c r="O655" s="36">
        <f t="shared" si="132"/>
        <v>0</v>
      </c>
      <c r="P655" s="36">
        <f>COUNTIF($T$1:T655,T655)</f>
        <v>6</v>
      </c>
      <c r="Q655" s="36" t="str">
        <f t="shared" si="133"/>
        <v>6-KVDN-25</v>
      </c>
      <c r="R655" s="36" t="s">
        <v>15</v>
      </c>
      <c r="S655" s="36">
        <v>25</v>
      </c>
      <c r="T655" s="36" t="str">
        <f t="shared" si="130"/>
        <v>KVDN-25</v>
      </c>
      <c r="U655" s="36">
        <v>50</v>
      </c>
      <c r="V655" s="36" t="str">
        <f t="shared" si="131"/>
        <v>50,</v>
      </c>
      <c r="W655" s="36"/>
      <c r="X655" s="36"/>
      <c r="Y655" s="36"/>
      <c r="Z655" s="36" t="str">
        <f t="shared" si="129"/>
        <v>-</v>
      </c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36"/>
      <c r="AS655" s="36"/>
      <c r="AT655" s="36"/>
      <c r="AU655" s="36"/>
      <c r="AV655" s="36"/>
      <c r="AW655" s="36"/>
      <c r="AX655" s="36"/>
      <c r="AY655" s="36"/>
      <c r="AZ655" s="36"/>
      <c r="BA655" s="36"/>
      <c r="BB655" s="36"/>
      <c r="BC655" s="36"/>
      <c r="BD655" s="36"/>
      <c r="BE655" s="36"/>
      <c r="BF655" s="36"/>
      <c r="BG655" s="36"/>
      <c r="BH655" s="36"/>
      <c r="BI655" s="36"/>
      <c r="BJ655" s="36"/>
      <c r="BL655" s="36"/>
      <c r="BM655" s="36"/>
      <c r="BN655" s="36"/>
      <c r="BO655" s="36"/>
    </row>
    <row r="656" spans="2:67">
      <c r="B656" s="36"/>
      <c r="D656" s="36"/>
      <c r="E656" s="36"/>
      <c r="G656" s="36"/>
      <c r="H656" s="36"/>
      <c r="I656" s="36"/>
      <c r="J656" s="36"/>
      <c r="K656" s="36"/>
      <c r="L656" s="36"/>
      <c r="M656" s="36"/>
      <c r="N656" s="36" t="e">
        <f>SUMIF(#REF!,K656,#REF!)</f>
        <v>#REF!</v>
      </c>
      <c r="O656" s="36">
        <f t="shared" si="132"/>
        <v>0</v>
      </c>
      <c r="P656" s="36">
        <f>COUNTIF($T$1:T656,T656)</f>
        <v>7</v>
      </c>
      <c r="Q656" s="36" t="str">
        <f t="shared" si="133"/>
        <v>7-KVDN-25</v>
      </c>
      <c r="R656" s="36" t="s">
        <v>15</v>
      </c>
      <c r="S656" s="36">
        <v>25</v>
      </c>
      <c r="T656" s="36" t="str">
        <f t="shared" si="130"/>
        <v>KVDN-25</v>
      </c>
      <c r="U656" s="36">
        <v>80</v>
      </c>
      <c r="V656" s="36" t="str">
        <f t="shared" si="131"/>
        <v>80,</v>
      </c>
      <c r="W656" s="36"/>
      <c r="X656" s="36"/>
      <c r="Y656" s="36"/>
      <c r="Z656" s="36" t="str">
        <f t="shared" si="129"/>
        <v>-</v>
      </c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36"/>
      <c r="AS656" s="36"/>
      <c r="AT656" s="36"/>
      <c r="AU656" s="36"/>
      <c r="AV656" s="36"/>
      <c r="AW656" s="36"/>
      <c r="AX656" s="36"/>
      <c r="AY656" s="36"/>
      <c r="AZ656" s="36"/>
      <c r="BA656" s="36"/>
      <c r="BB656" s="36"/>
      <c r="BC656" s="36"/>
      <c r="BD656" s="36"/>
      <c r="BE656" s="36"/>
      <c r="BF656" s="36"/>
      <c r="BG656" s="36"/>
      <c r="BH656" s="36"/>
      <c r="BI656" s="36"/>
      <c r="BJ656" s="36"/>
      <c r="BL656" s="36"/>
      <c r="BM656" s="36"/>
      <c r="BN656" s="36"/>
      <c r="BO656" s="36"/>
    </row>
    <row r="657" spans="2:67">
      <c r="B657" s="36"/>
      <c r="D657" s="36"/>
      <c r="E657" s="36"/>
      <c r="G657" s="36"/>
      <c r="H657" s="36"/>
      <c r="I657" s="36"/>
      <c r="J657" s="36"/>
      <c r="K657" s="36"/>
      <c r="L657" s="36"/>
      <c r="M657" s="36"/>
      <c r="N657" s="36" t="e">
        <f>SUMIF(#REF!,K657,#REF!)</f>
        <v>#REF!</v>
      </c>
      <c r="O657" s="36">
        <f t="shared" si="132"/>
        <v>0</v>
      </c>
      <c r="P657" s="36">
        <f>COUNTIF($T$1:T657,T657)</f>
        <v>8</v>
      </c>
      <c r="Q657" s="36" t="str">
        <f t="shared" si="133"/>
        <v>8-KVDN-25</v>
      </c>
      <c r="R657" s="36" t="s">
        <v>15</v>
      </c>
      <c r="S657" s="36">
        <v>25</v>
      </c>
      <c r="T657" s="36" t="str">
        <f t="shared" si="130"/>
        <v>KVDN-25</v>
      </c>
      <c r="U657" s="36">
        <v>100</v>
      </c>
      <c r="V657" s="36" t="str">
        <f t="shared" si="131"/>
        <v>100,</v>
      </c>
      <c r="W657" s="36"/>
      <c r="X657" s="36"/>
      <c r="Y657" s="36"/>
      <c r="Z657" s="36" t="str">
        <f t="shared" si="129"/>
        <v>-</v>
      </c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36"/>
      <c r="AS657" s="36"/>
      <c r="AT657" s="36"/>
      <c r="AU657" s="36"/>
      <c r="AV657" s="36"/>
      <c r="AW657" s="36"/>
      <c r="AX657" s="36"/>
      <c r="AY657" s="36"/>
      <c r="AZ657" s="36"/>
      <c r="BA657" s="36"/>
      <c r="BB657" s="36"/>
      <c r="BC657" s="36"/>
      <c r="BD657" s="36"/>
      <c r="BE657" s="36"/>
      <c r="BF657" s="36"/>
      <c r="BG657" s="36"/>
      <c r="BH657" s="36"/>
      <c r="BI657" s="36"/>
      <c r="BJ657" s="36"/>
      <c r="BL657" s="36"/>
      <c r="BM657" s="36"/>
      <c r="BN657" s="36"/>
      <c r="BO657" s="36"/>
    </row>
    <row r="658" spans="2:67">
      <c r="B658" s="36"/>
      <c r="D658" s="36"/>
      <c r="E658" s="36"/>
      <c r="G658" s="36"/>
      <c r="H658" s="36"/>
      <c r="I658" s="36"/>
      <c r="J658" s="36"/>
      <c r="K658" s="36"/>
      <c r="L658" s="36"/>
      <c r="M658" s="36"/>
      <c r="N658" s="36" t="e">
        <f>SUMIF(#REF!,K658,#REF!)</f>
        <v>#REF!</v>
      </c>
      <c r="O658" s="36">
        <f t="shared" si="132"/>
        <v>0</v>
      </c>
      <c r="P658" s="36">
        <f>COUNTIF($T$1:T658,T658)</f>
        <v>9</v>
      </c>
      <c r="Q658" s="36" t="str">
        <f t="shared" ref="Q658" si="136">CONCATENATE(P658,"-",T658)</f>
        <v>9-KVDN-25</v>
      </c>
      <c r="R658" s="36" t="s">
        <v>15</v>
      </c>
      <c r="S658" s="36">
        <v>25</v>
      </c>
      <c r="T658" s="36" t="str">
        <f t="shared" ref="T658" si="137">CONCATENATE(R658,IF(S658=0,"","-"),S658)</f>
        <v>KVDN-25</v>
      </c>
      <c r="U658" s="36">
        <v>120</v>
      </c>
      <c r="V658" s="36" t="str">
        <f t="shared" si="131"/>
        <v>120,</v>
      </c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36"/>
      <c r="AS658" s="36"/>
      <c r="AT658" s="36"/>
      <c r="AU658" s="36"/>
      <c r="AV658" s="36"/>
      <c r="AW658" s="36"/>
      <c r="AX658" s="36"/>
      <c r="AY658" s="36"/>
      <c r="AZ658" s="36"/>
      <c r="BA658" s="36"/>
      <c r="BB658" s="36"/>
      <c r="BC658" s="36"/>
      <c r="BD658" s="36"/>
      <c r="BE658" s="36"/>
      <c r="BF658" s="36"/>
      <c r="BG658" s="36"/>
      <c r="BH658" s="36"/>
      <c r="BI658" s="36"/>
      <c r="BJ658" s="36"/>
      <c r="BL658" s="36"/>
      <c r="BM658" s="36"/>
      <c r="BN658" s="36"/>
      <c r="BO658" s="36"/>
    </row>
    <row r="659" spans="2:67">
      <c r="B659" s="36"/>
      <c r="D659" s="36"/>
      <c r="E659" s="36"/>
      <c r="G659" s="36"/>
      <c r="H659" s="36"/>
      <c r="I659" s="36"/>
      <c r="J659" s="36"/>
      <c r="K659" s="36"/>
      <c r="L659" s="36"/>
      <c r="M659" s="36"/>
      <c r="N659" s="36" t="e">
        <f>SUMIF(#REF!,K659,#REF!)</f>
        <v>#REF!</v>
      </c>
      <c r="O659" s="36">
        <f t="shared" si="132"/>
        <v>0</v>
      </c>
      <c r="P659" s="36">
        <f>COUNTIF($T$1:T659,T659)</f>
        <v>10</v>
      </c>
      <c r="Q659" s="36" t="str">
        <f t="shared" si="133"/>
        <v>10-KVDN-25</v>
      </c>
      <c r="R659" s="36" t="s">
        <v>15</v>
      </c>
      <c r="S659" s="36">
        <v>25</v>
      </c>
      <c r="T659" s="36" t="str">
        <f t="shared" si="130"/>
        <v>KVDN-25</v>
      </c>
      <c r="U659" s="36">
        <v>160</v>
      </c>
      <c r="V659" s="36" t="str">
        <f t="shared" si="131"/>
        <v>160,</v>
      </c>
      <c r="W659" s="36"/>
      <c r="X659" s="36"/>
      <c r="Y659" s="36"/>
      <c r="Z659" s="36" t="str">
        <f t="shared" si="129"/>
        <v>-</v>
      </c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36"/>
      <c r="AS659" s="36"/>
      <c r="AT659" s="36"/>
      <c r="AU659" s="36"/>
      <c r="AV659" s="36"/>
      <c r="AW659" s="36"/>
      <c r="AX659" s="36"/>
      <c r="AY659" s="36"/>
      <c r="AZ659" s="36"/>
      <c r="BA659" s="36"/>
      <c r="BB659" s="36"/>
      <c r="BC659" s="36"/>
      <c r="BD659" s="36"/>
      <c r="BE659" s="36"/>
      <c r="BF659" s="36"/>
      <c r="BG659" s="36"/>
      <c r="BH659" s="36"/>
      <c r="BI659" s="36"/>
      <c r="BJ659" s="36"/>
      <c r="BL659" s="36"/>
      <c r="BM659" s="36"/>
      <c r="BN659" s="36"/>
      <c r="BO659" s="36"/>
    </row>
    <row r="660" spans="2:67">
      <c r="B660" s="36"/>
      <c r="D660" s="36"/>
      <c r="E660" s="36"/>
      <c r="G660" s="36"/>
      <c r="H660" s="36"/>
      <c r="I660" s="36"/>
      <c r="J660" s="36"/>
      <c r="K660" s="36"/>
      <c r="L660" s="36"/>
      <c r="M660" s="36"/>
      <c r="N660" s="36" t="e">
        <f>SUMIF(#REF!,K660,#REF!)</f>
        <v>#REF!</v>
      </c>
      <c r="O660" s="36">
        <f t="shared" si="132"/>
        <v>0</v>
      </c>
      <c r="P660" s="36">
        <f>COUNTIF($T$1:T660,T660)</f>
        <v>11</v>
      </c>
      <c r="Q660" s="36" t="str">
        <f t="shared" si="133"/>
        <v>11-KVDN-25</v>
      </c>
      <c r="R660" s="36" t="s">
        <v>15</v>
      </c>
      <c r="S660" s="36">
        <v>25</v>
      </c>
      <c r="T660" s="36" t="str">
        <f t="shared" si="130"/>
        <v>KVDN-25</v>
      </c>
      <c r="U660" s="36">
        <v>200</v>
      </c>
      <c r="V660" s="36" t="str">
        <f t="shared" si="131"/>
        <v>200</v>
      </c>
      <c r="W660" s="36"/>
      <c r="X660" s="36"/>
      <c r="Y660" s="36"/>
      <c r="Z660" s="36" t="str">
        <f t="shared" si="129"/>
        <v>-</v>
      </c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36"/>
      <c r="AS660" s="36"/>
      <c r="AT660" s="36"/>
      <c r="AU660" s="36"/>
      <c r="AV660" s="36"/>
      <c r="AW660" s="36"/>
      <c r="AX660" s="36"/>
      <c r="AY660" s="36"/>
      <c r="AZ660" s="36"/>
      <c r="BA660" s="36"/>
      <c r="BB660" s="36"/>
      <c r="BC660" s="36"/>
      <c r="BD660" s="36"/>
      <c r="BE660" s="36"/>
      <c r="BF660" s="36"/>
      <c r="BG660" s="36"/>
      <c r="BH660" s="36"/>
      <c r="BI660" s="36"/>
      <c r="BJ660" s="36"/>
      <c r="BL660" s="36"/>
      <c r="BM660" s="36"/>
      <c r="BN660" s="36"/>
      <c r="BO660" s="36"/>
    </row>
    <row r="661" spans="2:67">
      <c r="B661" s="36"/>
      <c r="D661" s="36"/>
      <c r="E661" s="36"/>
      <c r="G661" s="36"/>
      <c r="H661" s="36"/>
      <c r="I661" s="36"/>
      <c r="J661" s="36"/>
      <c r="K661" s="36"/>
      <c r="L661" s="36"/>
      <c r="M661" s="36"/>
      <c r="N661" s="36" t="e">
        <f>SUMIF(#REF!,K661,#REF!)</f>
        <v>#REF!</v>
      </c>
      <c r="O661" s="36">
        <f t="shared" si="132"/>
        <v>0</v>
      </c>
      <c r="P661" s="36">
        <f>COUNTIF($T$1:T661,T661)</f>
        <v>1</v>
      </c>
      <c r="Q661" s="36" t="str">
        <f t="shared" si="133"/>
        <v>1-KVDN-32</v>
      </c>
      <c r="R661" s="36" t="s">
        <v>15</v>
      </c>
      <c r="S661" s="36">
        <v>32</v>
      </c>
      <c r="T661" s="36" t="str">
        <f t="shared" si="130"/>
        <v>KVDN-32</v>
      </c>
      <c r="U661" s="36">
        <v>5</v>
      </c>
      <c r="V661" s="36" t="str">
        <f t="shared" si="131"/>
        <v>5,</v>
      </c>
      <c r="W661" s="36"/>
      <c r="X661" s="36"/>
      <c r="Y661" s="36"/>
      <c r="Z661" s="36" t="str">
        <f t="shared" si="129"/>
        <v>-</v>
      </c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36"/>
      <c r="AS661" s="36"/>
      <c r="AT661" s="36"/>
      <c r="AU661" s="36"/>
      <c r="AV661" s="36"/>
      <c r="AW661" s="36"/>
      <c r="AX661" s="36"/>
      <c r="AY661" s="36"/>
      <c r="AZ661" s="36"/>
      <c r="BA661" s="36"/>
      <c r="BB661" s="36"/>
      <c r="BC661" s="36"/>
      <c r="BD661" s="36"/>
      <c r="BE661" s="36"/>
      <c r="BF661" s="36"/>
      <c r="BG661" s="36"/>
      <c r="BH661" s="36"/>
      <c r="BI661" s="36"/>
      <c r="BJ661" s="36"/>
      <c r="BL661" s="36"/>
      <c r="BM661" s="36"/>
      <c r="BN661" s="36"/>
      <c r="BO661" s="36"/>
    </row>
    <row r="662" spans="2:67">
      <c r="B662" s="36"/>
      <c r="D662" s="36"/>
      <c r="E662" s="36"/>
      <c r="G662" s="36"/>
      <c r="H662" s="36"/>
      <c r="I662" s="36"/>
      <c r="J662" s="36"/>
      <c r="K662" s="36"/>
      <c r="L662" s="36"/>
      <c r="M662" s="36"/>
      <c r="N662" s="36" t="e">
        <f>SUMIF(#REF!,K662,#REF!)</f>
        <v>#REF!</v>
      </c>
      <c r="O662" s="36">
        <f t="shared" si="132"/>
        <v>0</v>
      </c>
      <c r="P662" s="36">
        <f>COUNTIF($T$1:T662,T662)</f>
        <v>2</v>
      </c>
      <c r="Q662" s="36" t="str">
        <f t="shared" si="133"/>
        <v>2-KVDN-32</v>
      </c>
      <c r="R662" s="36" t="s">
        <v>15</v>
      </c>
      <c r="S662" s="36">
        <v>32</v>
      </c>
      <c r="T662" s="36" t="str">
        <f t="shared" si="130"/>
        <v>KVDN-32</v>
      </c>
      <c r="U662" s="36">
        <v>10</v>
      </c>
      <c r="V662" s="36" t="str">
        <f t="shared" si="131"/>
        <v>10,</v>
      </c>
      <c r="W662" s="36"/>
      <c r="X662" s="36"/>
      <c r="Y662" s="36"/>
      <c r="Z662" s="36" t="str">
        <f t="shared" si="129"/>
        <v>-</v>
      </c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/>
      <c r="AS662" s="36"/>
      <c r="AT662" s="36"/>
      <c r="AU662" s="36"/>
      <c r="AV662" s="36"/>
      <c r="AW662" s="36"/>
      <c r="AX662" s="36"/>
      <c r="AY662" s="36"/>
      <c r="AZ662" s="36"/>
      <c r="BA662" s="36"/>
      <c r="BB662" s="36"/>
      <c r="BC662" s="36"/>
      <c r="BD662" s="36"/>
      <c r="BE662" s="36"/>
      <c r="BF662" s="36"/>
      <c r="BG662" s="36"/>
      <c r="BH662" s="36"/>
      <c r="BI662" s="36"/>
      <c r="BJ662" s="36"/>
      <c r="BL662" s="36"/>
      <c r="BM662" s="36"/>
      <c r="BN662" s="36"/>
      <c r="BO662" s="36"/>
    </row>
    <row r="663" spans="2:67">
      <c r="B663" s="36"/>
      <c r="D663" s="36"/>
      <c r="E663" s="36"/>
      <c r="G663" s="36"/>
      <c r="H663" s="36"/>
      <c r="I663" s="36"/>
      <c r="J663" s="36"/>
      <c r="K663" s="36"/>
      <c r="L663" s="36"/>
      <c r="M663" s="36"/>
      <c r="N663" s="36" t="e">
        <f>SUMIF(#REF!,K663,#REF!)</f>
        <v>#REF!</v>
      </c>
      <c r="O663" s="36">
        <f t="shared" si="132"/>
        <v>0</v>
      </c>
      <c r="P663" s="36">
        <f>COUNTIF($T$1:T663,T663)</f>
        <v>3</v>
      </c>
      <c r="Q663" s="36" t="str">
        <f t="shared" si="133"/>
        <v>3-KVDN-32</v>
      </c>
      <c r="R663" s="36" t="s">
        <v>15</v>
      </c>
      <c r="S663" s="36">
        <v>32</v>
      </c>
      <c r="T663" s="36" t="str">
        <f t="shared" si="130"/>
        <v>KVDN-32</v>
      </c>
      <c r="U663" s="36">
        <v>15</v>
      </c>
      <c r="V663" s="36" t="str">
        <f t="shared" si="131"/>
        <v>15,</v>
      </c>
      <c r="W663" s="36"/>
      <c r="X663" s="36"/>
      <c r="Y663" s="36"/>
      <c r="Z663" s="36" t="str">
        <f t="shared" si="129"/>
        <v>-</v>
      </c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36"/>
      <c r="AS663" s="36"/>
      <c r="AT663" s="36"/>
      <c r="AU663" s="36"/>
      <c r="AV663" s="36"/>
      <c r="AW663" s="36"/>
      <c r="AX663" s="36"/>
      <c r="AY663" s="36"/>
      <c r="AZ663" s="36"/>
      <c r="BA663" s="36"/>
      <c r="BB663" s="36"/>
      <c r="BC663" s="36"/>
      <c r="BD663" s="36"/>
      <c r="BE663" s="36"/>
      <c r="BF663" s="36"/>
      <c r="BG663" s="36"/>
      <c r="BH663" s="36"/>
      <c r="BI663" s="36"/>
      <c r="BJ663" s="36"/>
      <c r="BL663" s="36"/>
      <c r="BM663" s="36"/>
      <c r="BN663" s="36"/>
      <c r="BO663" s="36"/>
    </row>
    <row r="664" spans="2:67">
      <c r="B664" s="36"/>
      <c r="D664" s="36"/>
      <c r="E664" s="36"/>
      <c r="G664" s="36"/>
      <c r="H664" s="36"/>
      <c r="I664" s="36"/>
      <c r="J664" s="36"/>
      <c r="K664" s="36"/>
      <c r="L664" s="36"/>
      <c r="M664" s="36"/>
      <c r="N664" s="36" t="e">
        <f>SUMIF(#REF!,K664,#REF!)</f>
        <v>#REF!</v>
      </c>
      <c r="O664" s="36">
        <f t="shared" si="132"/>
        <v>0</v>
      </c>
      <c r="P664" s="36">
        <f>COUNTIF($T$1:T664,T664)</f>
        <v>4</v>
      </c>
      <c r="Q664" s="36" t="str">
        <f t="shared" si="133"/>
        <v>4-KVDN-32</v>
      </c>
      <c r="R664" s="36" t="s">
        <v>15</v>
      </c>
      <c r="S664" s="36">
        <v>32</v>
      </c>
      <c r="T664" s="36" t="str">
        <f t="shared" si="130"/>
        <v>KVDN-32</v>
      </c>
      <c r="U664" s="36">
        <v>25</v>
      </c>
      <c r="V664" s="36" t="str">
        <f t="shared" si="131"/>
        <v>25,</v>
      </c>
      <c r="W664" s="36"/>
      <c r="X664" s="36"/>
      <c r="Y664" s="36"/>
      <c r="Z664" s="36" t="str">
        <f t="shared" si="129"/>
        <v>-</v>
      </c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36"/>
      <c r="AS664" s="36"/>
      <c r="AT664" s="36"/>
      <c r="AU664" s="36"/>
      <c r="AV664" s="36"/>
      <c r="AW664" s="36"/>
      <c r="AX664" s="36"/>
      <c r="AY664" s="36"/>
      <c r="AZ664" s="36"/>
      <c r="BA664" s="36"/>
      <c r="BB664" s="36"/>
      <c r="BC664" s="36"/>
      <c r="BD664" s="36"/>
      <c r="BE664" s="36"/>
      <c r="BF664" s="36"/>
      <c r="BG664" s="36"/>
      <c r="BH664" s="36"/>
      <c r="BI664" s="36"/>
      <c r="BJ664" s="36"/>
      <c r="BL664" s="36"/>
      <c r="BM664" s="36"/>
      <c r="BN664" s="36"/>
      <c r="BO664" s="36"/>
    </row>
    <row r="665" spans="2:67">
      <c r="B665" s="36"/>
      <c r="D665" s="36"/>
      <c r="E665" s="36"/>
      <c r="G665" s="36"/>
      <c r="H665" s="36"/>
      <c r="I665" s="36"/>
      <c r="J665" s="36"/>
      <c r="K665" s="36"/>
      <c r="L665" s="36"/>
      <c r="M665" s="36"/>
      <c r="N665" s="36" t="e">
        <f>SUMIF(#REF!,K665,#REF!)</f>
        <v>#REF!</v>
      </c>
      <c r="O665" s="36">
        <f t="shared" si="132"/>
        <v>0</v>
      </c>
      <c r="P665" s="36">
        <f>COUNTIF($T$1:T665,T665)</f>
        <v>5</v>
      </c>
      <c r="Q665" s="36" t="str">
        <f t="shared" si="133"/>
        <v>5-KVDN-32</v>
      </c>
      <c r="R665" s="36" t="s">
        <v>15</v>
      </c>
      <c r="S665" s="36">
        <v>32</v>
      </c>
      <c r="T665" s="36" t="str">
        <f t="shared" si="130"/>
        <v>KVDN-32</v>
      </c>
      <c r="U665" s="36">
        <v>40</v>
      </c>
      <c r="V665" s="36" t="str">
        <f t="shared" si="131"/>
        <v>40,</v>
      </c>
      <c r="W665" s="36"/>
      <c r="X665" s="36"/>
      <c r="Y665" s="36"/>
      <c r="Z665" s="36" t="str">
        <f t="shared" si="129"/>
        <v>-</v>
      </c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36"/>
      <c r="AS665" s="36"/>
      <c r="AT665" s="36"/>
      <c r="AU665" s="36"/>
      <c r="AV665" s="36"/>
      <c r="AW665" s="36"/>
      <c r="AX665" s="36"/>
      <c r="AY665" s="36"/>
      <c r="AZ665" s="36"/>
      <c r="BA665" s="36"/>
      <c r="BB665" s="36"/>
      <c r="BC665" s="36"/>
      <c r="BD665" s="36"/>
      <c r="BE665" s="36"/>
      <c r="BF665" s="36"/>
      <c r="BG665" s="36"/>
      <c r="BH665" s="36"/>
      <c r="BI665" s="36"/>
      <c r="BJ665" s="36"/>
      <c r="BL665" s="36"/>
      <c r="BM665" s="36"/>
      <c r="BN665" s="36"/>
      <c r="BO665" s="36"/>
    </row>
    <row r="666" spans="2:67">
      <c r="B666" s="36"/>
      <c r="D666" s="36"/>
      <c r="E666" s="36"/>
      <c r="G666" s="36"/>
      <c r="H666" s="36"/>
      <c r="I666" s="36"/>
      <c r="J666" s="36"/>
      <c r="K666" s="36"/>
      <c r="L666" s="36"/>
      <c r="M666" s="36"/>
      <c r="N666" s="36" t="e">
        <f>SUMIF(#REF!,K666,#REF!)</f>
        <v>#REF!</v>
      </c>
      <c r="O666" s="36">
        <f t="shared" si="132"/>
        <v>0</v>
      </c>
      <c r="P666" s="36">
        <f>COUNTIF($T$1:T666,T666)</f>
        <v>6</v>
      </c>
      <c r="Q666" s="36" t="str">
        <f t="shared" si="133"/>
        <v>6-KVDN-32</v>
      </c>
      <c r="R666" s="36" t="s">
        <v>15</v>
      </c>
      <c r="S666" s="36">
        <v>32</v>
      </c>
      <c r="T666" s="36" t="str">
        <f t="shared" si="130"/>
        <v>KVDN-32</v>
      </c>
      <c r="U666" s="36">
        <v>50</v>
      </c>
      <c r="V666" s="36" t="str">
        <f t="shared" si="131"/>
        <v>50,</v>
      </c>
      <c r="W666" s="36"/>
      <c r="X666" s="36"/>
      <c r="Y666" s="36"/>
      <c r="Z666" s="36" t="str">
        <f t="shared" si="129"/>
        <v>-</v>
      </c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36"/>
      <c r="AO666" s="36"/>
      <c r="AP666" s="36"/>
      <c r="AQ666" s="36"/>
      <c r="AR666" s="36"/>
      <c r="AS666" s="36"/>
      <c r="AT666" s="36"/>
      <c r="AU666" s="36"/>
      <c r="AV666" s="36"/>
      <c r="AW666" s="36"/>
      <c r="AX666" s="36"/>
      <c r="AY666" s="36"/>
      <c r="AZ666" s="36"/>
      <c r="BA666" s="36"/>
      <c r="BB666" s="36"/>
      <c r="BC666" s="36"/>
      <c r="BD666" s="36"/>
      <c r="BE666" s="36"/>
      <c r="BF666" s="36"/>
      <c r="BG666" s="36"/>
      <c r="BH666" s="36"/>
      <c r="BI666" s="36"/>
      <c r="BJ666" s="36"/>
      <c r="BL666" s="36"/>
      <c r="BM666" s="36"/>
      <c r="BN666" s="36"/>
      <c r="BO666" s="36"/>
    </row>
    <row r="667" spans="2:67">
      <c r="B667" s="36"/>
      <c r="D667" s="36"/>
      <c r="E667" s="36"/>
      <c r="G667" s="36"/>
      <c r="H667" s="36"/>
      <c r="I667" s="36"/>
      <c r="J667" s="36"/>
      <c r="K667" s="36"/>
      <c r="L667" s="36"/>
      <c r="M667" s="36"/>
      <c r="N667" s="36" t="e">
        <f>SUMIF(#REF!,K667,#REF!)</f>
        <v>#REF!</v>
      </c>
      <c r="O667" s="36">
        <f t="shared" si="132"/>
        <v>0</v>
      </c>
      <c r="P667" s="36">
        <f>COUNTIF($T$1:T667,T667)</f>
        <v>7</v>
      </c>
      <c r="Q667" s="36" t="str">
        <f t="shared" si="133"/>
        <v>7-KVDN-32</v>
      </c>
      <c r="R667" s="36" t="s">
        <v>15</v>
      </c>
      <c r="S667" s="36">
        <v>32</v>
      </c>
      <c r="T667" s="36" t="str">
        <f t="shared" si="130"/>
        <v>KVDN-32</v>
      </c>
      <c r="U667" s="36">
        <v>80</v>
      </c>
      <c r="V667" s="36" t="str">
        <f t="shared" si="131"/>
        <v>80,</v>
      </c>
      <c r="W667" s="36"/>
      <c r="X667" s="36"/>
      <c r="Y667" s="36"/>
      <c r="Z667" s="36" t="str">
        <f t="shared" si="129"/>
        <v>-</v>
      </c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36"/>
      <c r="AS667" s="36"/>
      <c r="AT667" s="36"/>
      <c r="AU667" s="36"/>
      <c r="AV667" s="36"/>
      <c r="AW667" s="36"/>
      <c r="AX667" s="36"/>
      <c r="AY667" s="36"/>
      <c r="AZ667" s="36"/>
      <c r="BA667" s="36"/>
      <c r="BB667" s="36"/>
      <c r="BC667" s="36"/>
      <c r="BD667" s="36"/>
      <c r="BE667" s="36"/>
      <c r="BF667" s="36"/>
      <c r="BG667" s="36"/>
      <c r="BH667" s="36"/>
      <c r="BI667" s="36"/>
      <c r="BJ667" s="36"/>
      <c r="BL667" s="36"/>
      <c r="BM667" s="36"/>
      <c r="BN667" s="36"/>
      <c r="BO667" s="36"/>
    </row>
    <row r="668" spans="2:67">
      <c r="B668" s="36"/>
      <c r="D668" s="36"/>
      <c r="E668" s="36"/>
      <c r="G668" s="36"/>
      <c r="H668" s="36"/>
      <c r="I668" s="36"/>
      <c r="J668" s="36"/>
      <c r="K668" s="36"/>
      <c r="L668" s="36"/>
      <c r="M668" s="36"/>
      <c r="N668" s="36" t="e">
        <f>SUMIF(#REF!,K668,#REF!)</f>
        <v>#REF!</v>
      </c>
      <c r="O668" s="36">
        <f t="shared" si="132"/>
        <v>0</v>
      </c>
      <c r="P668" s="36">
        <f>COUNTIF($T$1:T668,T668)</f>
        <v>8</v>
      </c>
      <c r="Q668" s="36" t="str">
        <f t="shared" si="133"/>
        <v>8-KVDN-32</v>
      </c>
      <c r="R668" s="36" t="s">
        <v>15</v>
      </c>
      <c r="S668" s="36">
        <v>32</v>
      </c>
      <c r="T668" s="36" t="str">
        <f t="shared" si="130"/>
        <v>KVDN-32</v>
      </c>
      <c r="U668" s="36">
        <v>100</v>
      </c>
      <c r="V668" s="36" t="str">
        <f t="shared" si="131"/>
        <v>100,</v>
      </c>
      <c r="W668" s="36"/>
      <c r="X668" s="36"/>
      <c r="Y668" s="36"/>
      <c r="Z668" s="36" t="str">
        <f t="shared" si="129"/>
        <v>-</v>
      </c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36"/>
      <c r="AS668" s="36"/>
      <c r="AT668" s="36"/>
      <c r="AU668" s="36"/>
      <c r="AV668" s="36"/>
      <c r="AW668" s="36"/>
      <c r="AX668" s="36"/>
      <c r="AY668" s="36"/>
      <c r="AZ668" s="36"/>
      <c r="BA668" s="36"/>
      <c r="BB668" s="36"/>
      <c r="BC668" s="36"/>
      <c r="BD668" s="36"/>
      <c r="BE668" s="36"/>
      <c r="BF668" s="36"/>
      <c r="BG668" s="36"/>
      <c r="BH668" s="36"/>
      <c r="BI668" s="36"/>
      <c r="BJ668" s="36"/>
      <c r="BL668" s="36"/>
      <c r="BM668" s="36"/>
      <c r="BN668" s="36"/>
      <c r="BO668" s="36"/>
    </row>
    <row r="669" spans="2:67">
      <c r="B669" s="36"/>
      <c r="D669" s="36"/>
      <c r="E669" s="36"/>
      <c r="G669" s="36"/>
      <c r="H669" s="36"/>
      <c r="I669" s="36"/>
      <c r="J669" s="36"/>
      <c r="K669" s="36"/>
      <c r="L669" s="36"/>
      <c r="M669" s="36"/>
      <c r="N669" s="36" t="e">
        <f>SUMIF(#REF!,K669,#REF!)</f>
        <v>#REF!</v>
      </c>
      <c r="O669" s="36">
        <f t="shared" si="132"/>
        <v>0</v>
      </c>
      <c r="P669" s="36">
        <f>COUNTIF($T$1:T669,T669)</f>
        <v>9</v>
      </c>
      <c r="Q669" s="36" t="str">
        <f t="shared" si="133"/>
        <v>9-KVDN-32</v>
      </c>
      <c r="R669" s="36" t="s">
        <v>15</v>
      </c>
      <c r="S669" s="36">
        <v>32</v>
      </c>
      <c r="T669" s="36" t="str">
        <f t="shared" si="130"/>
        <v>KVDN-32</v>
      </c>
      <c r="U669" s="36">
        <v>120</v>
      </c>
      <c r="V669" s="36" t="str">
        <f t="shared" si="131"/>
        <v>120,</v>
      </c>
      <c r="W669" s="36"/>
      <c r="X669" s="36"/>
      <c r="Y669" s="36"/>
      <c r="Z669" s="36" t="str">
        <f t="shared" si="129"/>
        <v>-</v>
      </c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36"/>
      <c r="AO669" s="36"/>
      <c r="AP669" s="36"/>
      <c r="AQ669" s="36"/>
      <c r="AR669" s="36"/>
      <c r="AS669" s="36"/>
      <c r="AT669" s="36"/>
      <c r="AU669" s="36"/>
      <c r="AV669" s="36"/>
      <c r="AW669" s="36"/>
      <c r="AX669" s="36"/>
      <c r="AY669" s="36"/>
      <c r="AZ669" s="36"/>
      <c r="BA669" s="36"/>
      <c r="BB669" s="36"/>
      <c r="BC669" s="36"/>
      <c r="BD669" s="36"/>
      <c r="BE669" s="36"/>
      <c r="BF669" s="36"/>
      <c r="BG669" s="36"/>
      <c r="BH669" s="36"/>
      <c r="BI669" s="36"/>
      <c r="BJ669" s="36"/>
      <c r="BL669" s="36"/>
      <c r="BM669" s="36"/>
      <c r="BN669" s="36"/>
      <c r="BO669" s="36"/>
    </row>
    <row r="670" spans="2:67">
      <c r="B670" s="36"/>
      <c r="D670" s="36"/>
      <c r="E670" s="36"/>
      <c r="G670" s="36"/>
      <c r="H670" s="36"/>
      <c r="I670" s="36"/>
      <c r="J670" s="36"/>
      <c r="K670" s="36"/>
      <c r="L670" s="36"/>
      <c r="M670" s="36"/>
      <c r="N670" s="36" t="e">
        <f>SUMIF(#REF!,K670,#REF!)</f>
        <v>#REF!</v>
      </c>
      <c r="O670" s="36">
        <f t="shared" si="132"/>
        <v>0</v>
      </c>
      <c r="P670" s="36">
        <f>COUNTIF($T$1:T670,T670)</f>
        <v>10</v>
      </c>
      <c r="Q670" s="36" t="str">
        <f t="shared" si="133"/>
        <v>10-KVDN-32</v>
      </c>
      <c r="R670" s="36" t="s">
        <v>15</v>
      </c>
      <c r="S670" s="36">
        <v>32</v>
      </c>
      <c r="T670" s="36" t="str">
        <f>CONCATENATE(R670,IF(S670=0,"","-"),S670)</f>
        <v>KVDN-32</v>
      </c>
      <c r="U670" s="36">
        <v>160</v>
      </c>
      <c r="V670" s="36" t="str">
        <f t="shared" si="131"/>
        <v>160,</v>
      </c>
      <c r="W670" s="36"/>
      <c r="X670" s="36"/>
      <c r="Y670" s="36"/>
      <c r="Z670" s="36" t="str">
        <f t="shared" si="129"/>
        <v>-</v>
      </c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36"/>
      <c r="AO670" s="36"/>
      <c r="AP670" s="36"/>
      <c r="AQ670" s="36"/>
      <c r="AR670" s="36"/>
      <c r="AS670" s="36"/>
      <c r="AT670" s="36"/>
      <c r="AU670" s="36"/>
      <c r="AV670" s="36"/>
      <c r="AW670" s="36"/>
      <c r="AX670" s="36"/>
      <c r="AY670" s="36"/>
      <c r="AZ670" s="36"/>
      <c r="BA670" s="36"/>
      <c r="BB670" s="36"/>
      <c r="BC670" s="36"/>
      <c r="BD670" s="36"/>
      <c r="BE670" s="36"/>
      <c r="BF670" s="36"/>
      <c r="BG670" s="36"/>
      <c r="BH670" s="36"/>
      <c r="BI670" s="36"/>
      <c r="BJ670" s="36"/>
      <c r="BL670" s="36"/>
      <c r="BM670" s="36"/>
      <c r="BN670" s="36"/>
      <c r="BO670" s="36"/>
    </row>
    <row r="671" spans="2:67">
      <c r="B671" s="36"/>
      <c r="D671" s="36"/>
      <c r="E671" s="36"/>
      <c r="G671" s="36"/>
      <c r="H671" s="36"/>
      <c r="I671" s="36"/>
      <c r="J671" s="36"/>
      <c r="K671" s="36"/>
      <c r="L671" s="36"/>
      <c r="M671" s="36"/>
      <c r="N671" s="36" t="e">
        <f>SUMIF(#REF!,K671,#REF!)</f>
        <v>#REF!</v>
      </c>
      <c r="O671" s="36">
        <f t="shared" si="132"/>
        <v>0</v>
      </c>
      <c r="P671" s="36">
        <f>COUNTIF($T$1:T671,T671)</f>
        <v>11</v>
      </c>
      <c r="Q671" s="36" t="str">
        <f t="shared" si="133"/>
        <v>11-KVDN-32</v>
      </c>
      <c r="R671" s="36" t="s">
        <v>15</v>
      </c>
      <c r="S671" s="36">
        <v>32</v>
      </c>
      <c r="T671" s="36" t="str">
        <f>CONCATENATE(R671,IF(S671=0,"","-"),S671)</f>
        <v>KVDN-32</v>
      </c>
      <c r="U671" s="36">
        <v>200</v>
      </c>
      <c r="V671" s="36" t="str">
        <f t="shared" si="131"/>
        <v>200,</v>
      </c>
      <c r="W671" s="36"/>
      <c r="X671" s="36"/>
      <c r="Y671" s="36"/>
      <c r="Z671" s="36" t="str">
        <f t="shared" ref="Z671:Z734" si="138">CONCATENATE(X671,"-",Y671)</f>
        <v>-</v>
      </c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36"/>
      <c r="AO671" s="36"/>
      <c r="AP671" s="36"/>
      <c r="AQ671" s="36"/>
      <c r="AR671" s="36"/>
      <c r="AS671" s="36"/>
      <c r="AT671" s="36"/>
      <c r="AU671" s="36"/>
      <c r="AV671" s="36"/>
      <c r="AW671" s="36"/>
      <c r="AX671" s="36"/>
      <c r="AY671" s="36"/>
      <c r="AZ671" s="36"/>
      <c r="BA671" s="36"/>
      <c r="BB671" s="36"/>
      <c r="BC671" s="36"/>
      <c r="BD671" s="36"/>
      <c r="BE671" s="36"/>
      <c r="BF671" s="36"/>
      <c r="BG671" s="36"/>
      <c r="BH671" s="36"/>
      <c r="BI671" s="36"/>
      <c r="BJ671" s="36"/>
      <c r="BL671" s="36"/>
      <c r="BM671" s="36"/>
      <c r="BN671" s="36"/>
      <c r="BO671" s="36"/>
    </row>
    <row r="672" spans="2:67">
      <c r="B672" s="36"/>
      <c r="D672" s="36"/>
      <c r="E672" s="36"/>
      <c r="G672" s="36"/>
      <c r="H672" s="36"/>
      <c r="I672" s="36"/>
      <c r="J672" s="36"/>
      <c r="K672" s="36"/>
      <c r="L672" s="36"/>
      <c r="M672" s="36"/>
      <c r="N672" s="36" t="e">
        <f>SUMIF(#REF!,K672,#REF!)</f>
        <v>#REF!</v>
      </c>
      <c r="O672" s="36">
        <f t="shared" si="132"/>
        <v>0</v>
      </c>
      <c r="P672" s="36">
        <f>COUNTIF($T$1:T672,T672)</f>
        <v>12</v>
      </c>
      <c r="Q672" s="36" t="str">
        <f t="shared" si="133"/>
        <v>12-KVDN-32</v>
      </c>
      <c r="R672" s="36" t="s">
        <v>15</v>
      </c>
      <c r="S672" s="36">
        <v>32</v>
      </c>
      <c r="T672" s="36" t="str">
        <f>CONCATENATE(R672,IF(S672=0,"","-"),S672)</f>
        <v>KVDN-32</v>
      </c>
      <c r="U672" s="36">
        <v>250</v>
      </c>
      <c r="V672" s="36" t="str">
        <f t="shared" si="131"/>
        <v>250,</v>
      </c>
      <c r="W672" s="36"/>
      <c r="X672" s="36"/>
      <c r="Y672" s="36"/>
      <c r="Z672" s="36" t="str">
        <f t="shared" si="138"/>
        <v>-</v>
      </c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36"/>
      <c r="AO672" s="36"/>
      <c r="AP672" s="36"/>
      <c r="AQ672" s="36"/>
      <c r="AR672" s="36"/>
      <c r="AS672" s="36"/>
      <c r="AT672" s="36"/>
      <c r="AU672" s="36"/>
      <c r="AV672" s="36"/>
      <c r="AW672" s="36"/>
      <c r="AX672" s="36"/>
      <c r="AY672" s="36"/>
      <c r="AZ672" s="36"/>
      <c r="BA672" s="36"/>
      <c r="BB672" s="36"/>
      <c r="BC672" s="36"/>
      <c r="BD672" s="36"/>
      <c r="BE672" s="36"/>
      <c r="BF672" s="36"/>
      <c r="BG672" s="36"/>
      <c r="BH672" s="36"/>
      <c r="BI672" s="36"/>
      <c r="BJ672" s="36"/>
      <c r="BL672" s="36"/>
      <c r="BM672" s="36"/>
      <c r="BN672" s="36"/>
      <c r="BO672" s="36"/>
    </row>
    <row r="673" spans="2:67">
      <c r="B673" s="36"/>
      <c r="D673" s="36"/>
      <c r="E673" s="36"/>
      <c r="G673" s="36"/>
      <c r="H673" s="36"/>
      <c r="I673" s="36"/>
      <c r="J673" s="36"/>
      <c r="K673" s="36"/>
      <c r="L673" s="36"/>
      <c r="M673" s="36"/>
      <c r="N673" s="36" t="e">
        <f>SUMIF(#REF!,K673,#REF!)</f>
        <v>#REF!</v>
      </c>
      <c r="O673" s="36">
        <f t="shared" si="132"/>
        <v>0</v>
      </c>
      <c r="P673" s="36">
        <f>COUNTIF($T$1:T673,T673)</f>
        <v>13</v>
      </c>
      <c r="Q673" s="36" t="str">
        <f t="shared" si="133"/>
        <v>13-KVDN-32</v>
      </c>
      <c r="R673" s="36" t="s">
        <v>15</v>
      </c>
      <c r="S673" s="36">
        <v>32</v>
      </c>
      <c r="T673" s="36" t="str">
        <f>CONCATENATE(R673,IF(S673=0,"","-"),S673)</f>
        <v>KVDN-32</v>
      </c>
      <c r="U673" s="36">
        <v>300</v>
      </c>
      <c r="V673" s="36" t="str">
        <f t="shared" si="131"/>
        <v>300</v>
      </c>
      <c r="W673" s="36"/>
      <c r="X673" s="36"/>
      <c r="Y673" s="36"/>
      <c r="Z673" s="36" t="str">
        <f t="shared" si="138"/>
        <v>-</v>
      </c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36"/>
      <c r="AO673" s="36"/>
      <c r="AP673" s="36"/>
      <c r="AQ673" s="36"/>
      <c r="AR673" s="36"/>
      <c r="AS673" s="36"/>
      <c r="AT673" s="36"/>
      <c r="AU673" s="36"/>
      <c r="AV673" s="36"/>
      <c r="AW673" s="36"/>
      <c r="AX673" s="36"/>
      <c r="AY673" s="36"/>
      <c r="AZ673" s="36"/>
      <c r="BA673" s="36"/>
      <c r="BB673" s="36"/>
      <c r="BC673" s="36"/>
      <c r="BD673" s="36"/>
      <c r="BE673" s="36"/>
      <c r="BF673" s="36"/>
      <c r="BG673" s="36"/>
      <c r="BH673" s="36"/>
      <c r="BI673" s="36"/>
      <c r="BJ673" s="36"/>
      <c r="BL673" s="36"/>
      <c r="BM673" s="36"/>
      <c r="BN673" s="36"/>
      <c r="BO673" s="36"/>
    </row>
    <row r="674" spans="2:67">
      <c r="B674" s="36"/>
      <c r="D674" s="36"/>
      <c r="E674" s="36"/>
      <c r="G674" s="36"/>
      <c r="H674" s="36"/>
      <c r="I674" s="36"/>
      <c r="J674" s="36"/>
      <c r="K674" s="36"/>
      <c r="L674" s="36"/>
      <c r="M674" s="36"/>
      <c r="N674" s="36" t="e">
        <f>SUMIF(#REF!,K674,#REF!)</f>
        <v>#REF!</v>
      </c>
      <c r="O674" s="36">
        <f t="shared" si="132"/>
        <v>0</v>
      </c>
      <c r="P674" s="36">
        <f>COUNTIF($T$1:T674,T674)</f>
        <v>1</v>
      </c>
      <c r="Q674" s="36" t="str">
        <f t="shared" si="133"/>
        <v>1-KVDN-40</v>
      </c>
      <c r="R674" s="36" t="s">
        <v>15</v>
      </c>
      <c r="S674" s="36">
        <v>40</v>
      </c>
      <c r="T674" s="36" t="str">
        <f t="shared" ref="T674:T682" si="139">CONCATENATE(R674,IF(S674=0,"","-"),S674)</f>
        <v>KVDN-40</v>
      </c>
      <c r="U674" s="36">
        <v>5</v>
      </c>
      <c r="V674" s="36" t="str">
        <f t="shared" si="131"/>
        <v>5,</v>
      </c>
      <c r="W674" s="36"/>
      <c r="X674" s="36"/>
      <c r="Y674" s="36"/>
      <c r="Z674" s="36" t="str">
        <f t="shared" si="138"/>
        <v>-</v>
      </c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36"/>
      <c r="AO674" s="36"/>
      <c r="AP674" s="36"/>
      <c r="AQ674" s="36"/>
      <c r="AR674" s="36"/>
      <c r="AS674" s="36"/>
      <c r="AT674" s="36"/>
      <c r="AU674" s="36"/>
      <c r="AV674" s="36"/>
      <c r="AW674" s="36"/>
      <c r="AX674" s="36"/>
      <c r="AY674" s="36"/>
      <c r="AZ674" s="36"/>
      <c r="BA674" s="36"/>
      <c r="BB674" s="36"/>
      <c r="BC674" s="36"/>
      <c r="BD674" s="36"/>
      <c r="BE674" s="36"/>
      <c r="BF674" s="36"/>
      <c r="BG674" s="36"/>
      <c r="BH674" s="36"/>
      <c r="BI674" s="36"/>
      <c r="BJ674" s="36"/>
      <c r="BL674" s="36"/>
      <c r="BM674" s="36"/>
      <c r="BN674" s="36"/>
      <c r="BO674" s="36"/>
    </row>
    <row r="675" spans="2:67">
      <c r="B675" s="36"/>
      <c r="D675" s="36"/>
      <c r="E675" s="36"/>
      <c r="G675" s="36"/>
      <c r="H675" s="36"/>
      <c r="I675" s="36"/>
      <c r="J675" s="36"/>
      <c r="K675" s="36"/>
      <c r="L675" s="36"/>
      <c r="M675" s="36"/>
      <c r="N675" s="36" t="e">
        <f>SUMIF(#REF!,K675,#REF!)</f>
        <v>#REF!</v>
      </c>
      <c r="O675" s="36">
        <f t="shared" si="132"/>
        <v>0</v>
      </c>
      <c r="P675" s="36">
        <f>COUNTIF($T$1:T675,T675)</f>
        <v>2</v>
      </c>
      <c r="Q675" s="36" t="str">
        <f t="shared" si="133"/>
        <v>2-KVDN-40</v>
      </c>
      <c r="R675" s="36" t="s">
        <v>15</v>
      </c>
      <c r="S675" s="36">
        <v>40</v>
      </c>
      <c r="T675" s="36" t="str">
        <f t="shared" si="139"/>
        <v>KVDN-40</v>
      </c>
      <c r="U675" s="36">
        <v>10</v>
      </c>
      <c r="V675" s="36" t="str">
        <f t="shared" si="131"/>
        <v>10,</v>
      </c>
      <c r="W675" s="36"/>
      <c r="X675" s="36"/>
      <c r="Y675" s="36"/>
      <c r="Z675" s="36" t="str">
        <f t="shared" si="138"/>
        <v>-</v>
      </c>
      <c r="AA675" s="36"/>
      <c r="AB675" s="36"/>
      <c r="AC675" s="36"/>
      <c r="AD675" s="36"/>
      <c r="AE675" s="36"/>
      <c r="AF675" s="36"/>
      <c r="AG675" s="36"/>
      <c r="AH675" s="36"/>
      <c r="AI675" s="36"/>
      <c r="AJ675" s="36"/>
      <c r="AK675" s="36"/>
      <c r="AL675" s="36"/>
      <c r="AM675" s="36"/>
      <c r="AN675" s="36"/>
      <c r="AO675" s="36"/>
      <c r="AP675" s="36"/>
      <c r="AQ675" s="36"/>
      <c r="AR675" s="36"/>
      <c r="AS675" s="36"/>
      <c r="AT675" s="36"/>
      <c r="AU675" s="36"/>
      <c r="AV675" s="36"/>
      <c r="AW675" s="36"/>
      <c r="AX675" s="36"/>
      <c r="AY675" s="36"/>
      <c r="AZ675" s="36"/>
      <c r="BA675" s="36"/>
      <c r="BB675" s="36"/>
      <c r="BC675" s="36"/>
      <c r="BD675" s="36"/>
      <c r="BE675" s="36"/>
      <c r="BF675" s="36"/>
      <c r="BG675" s="36"/>
      <c r="BH675" s="36"/>
      <c r="BI675" s="36"/>
      <c r="BJ675" s="36"/>
      <c r="BL675" s="36"/>
      <c r="BM675" s="36"/>
      <c r="BN675" s="36"/>
      <c r="BO675" s="36"/>
    </row>
    <row r="676" spans="2:67">
      <c r="B676" s="36"/>
      <c r="D676" s="36"/>
      <c r="E676" s="36"/>
      <c r="G676" s="36"/>
      <c r="H676" s="36"/>
      <c r="I676" s="36"/>
      <c r="J676" s="36"/>
      <c r="K676" s="36"/>
      <c r="L676" s="36"/>
      <c r="M676" s="36"/>
      <c r="N676" s="36" t="e">
        <f>SUMIF(#REF!,K676,#REF!)</f>
        <v>#REF!</v>
      </c>
      <c r="O676" s="36">
        <f t="shared" si="132"/>
        <v>0</v>
      </c>
      <c r="P676" s="36">
        <f>COUNTIF($T$1:T676,T676)</f>
        <v>3</v>
      </c>
      <c r="Q676" s="36" t="str">
        <f t="shared" si="133"/>
        <v>3-KVDN-40</v>
      </c>
      <c r="R676" s="36" t="s">
        <v>15</v>
      </c>
      <c r="S676" s="36">
        <v>40</v>
      </c>
      <c r="T676" s="36" t="str">
        <f t="shared" si="139"/>
        <v>KVDN-40</v>
      </c>
      <c r="U676" s="36">
        <v>15</v>
      </c>
      <c r="V676" s="36" t="str">
        <f t="shared" si="131"/>
        <v>15,</v>
      </c>
      <c r="W676" s="36"/>
      <c r="X676" s="36"/>
      <c r="Y676" s="36"/>
      <c r="Z676" s="36" t="str">
        <f t="shared" si="138"/>
        <v>-</v>
      </c>
      <c r="AA676" s="36"/>
      <c r="AB676" s="36"/>
      <c r="AC676" s="36"/>
      <c r="AD676" s="36"/>
      <c r="AE676" s="36"/>
      <c r="AF676" s="36"/>
      <c r="AG676" s="36"/>
      <c r="AH676" s="36"/>
      <c r="AI676" s="36"/>
      <c r="AJ676" s="36"/>
      <c r="AK676" s="36"/>
      <c r="AL676" s="36"/>
      <c r="AM676" s="36"/>
      <c r="AN676" s="36"/>
      <c r="AO676" s="36"/>
      <c r="AP676" s="36"/>
      <c r="AQ676" s="36"/>
      <c r="AR676" s="36"/>
      <c r="AS676" s="36"/>
      <c r="AT676" s="36"/>
      <c r="AU676" s="36"/>
      <c r="AV676" s="36"/>
      <c r="AW676" s="36"/>
      <c r="AX676" s="36"/>
      <c r="AY676" s="36"/>
      <c r="AZ676" s="36"/>
      <c r="BA676" s="36"/>
      <c r="BB676" s="36"/>
      <c r="BC676" s="36"/>
      <c r="BD676" s="36"/>
      <c r="BE676" s="36"/>
      <c r="BF676" s="36"/>
      <c r="BG676" s="36"/>
      <c r="BH676" s="36"/>
      <c r="BI676" s="36"/>
      <c r="BJ676" s="36"/>
      <c r="BL676" s="36"/>
      <c r="BM676" s="36"/>
      <c r="BN676" s="36"/>
      <c r="BO676" s="36"/>
    </row>
    <row r="677" spans="2:67">
      <c r="B677" s="36"/>
      <c r="D677" s="36"/>
      <c r="E677" s="36"/>
      <c r="G677" s="36"/>
      <c r="H677" s="36"/>
      <c r="I677" s="36"/>
      <c r="J677" s="36"/>
      <c r="K677" s="36"/>
      <c r="L677" s="36"/>
      <c r="M677" s="36"/>
      <c r="N677" s="36" t="e">
        <f>SUMIF(#REF!,K677,#REF!)</f>
        <v>#REF!</v>
      </c>
      <c r="O677" s="36">
        <f t="shared" si="132"/>
        <v>0</v>
      </c>
      <c r="P677" s="36">
        <f>COUNTIF($T$1:T677,T677)</f>
        <v>4</v>
      </c>
      <c r="Q677" s="36" t="str">
        <f t="shared" si="133"/>
        <v>4-KVDN-40</v>
      </c>
      <c r="R677" s="36" t="s">
        <v>15</v>
      </c>
      <c r="S677" s="36">
        <v>40</v>
      </c>
      <c r="T677" s="36" t="str">
        <f t="shared" si="139"/>
        <v>KVDN-40</v>
      </c>
      <c r="U677" s="36">
        <v>25</v>
      </c>
      <c r="V677" s="36" t="str">
        <f t="shared" si="131"/>
        <v>25,</v>
      </c>
      <c r="W677" s="36"/>
      <c r="X677" s="36"/>
      <c r="Y677" s="36"/>
      <c r="Z677" s="36" t="str">
        <f t="shared" si="138"/>
        <v>-</v>
      </c>
      <c r="AA677" s="36"/>
      <c r="AB677" s="36"/>
      <c r="AC677" s="36"/>
      <c r="AD677" s="36"/>
      <c r="AE677" s="36"/>
      <c r="AF677" s="36"/>
      <c r="AG677" s="36"/>
      <c r="AH677" s="36"/>
      <c r="AI677" s="36"/>
      <c r="AJ677" s="36"/>
      <c r="AK677" s="36"/>
      <c r="AL677" s="36"/>
      <c r="AM677" s="36"/>
      <c r="AN677" s="36"/>
      <c r="AO677" s="36"/>
      <c r="AP677" s="36"/>
      <c r="AQ677" s="36"/>
      <c r="AR677" s="36"/>
      <c r="AS677" s="36"/>
      <c r="AT677" s="36"/>
      <c r="AU677" s="36"/>
      <c r="AV677" s="36"/>
      <c r="AW677" s="36"/>
      <c r="AX677" s="36"/>
      <c r="AY677" s="36"/>
      <c r="AZ677" s="36"/>
      <c r="BA677" s="36"/>
      <c r="BB677" s="36"/>
      <c r="BC677" s="36"/>
      <c r="BD677" s="36"/>
      <c r="BE677" s="36"/>
      <c r="BF677" s="36"/>
      <c r="BG677" s="36"/>
      <c r="BH677" s="36"/>
      <c r="BI677" s="36"/>
      <c r="BJ677" s="36"/>
      <c r="BL677" s="36"/>
      <c r="BM677" s="36"/>
      <c r="BN677" s="36"/>
      <c r="BO677" s="36"/>
    </row>
    <row r="678" spans="2:67">
      <c r="B678" s="36"/>
      <c r="D678" s="36"/>
      <c r="E678" s="36"/>
      <c r="G678" s="36"/>
      <c r="H678" s="36"/>
      <c r="I678" s="36"/>
      <c r="J678" s="36"/>
      <c r="K678" s="36"/>
      <c r="L678" s="36"/>
      <c r="M678" s="36"/>
      <c r="N678" s="36" t="e">
        <f>SUMIF(#REF!,K678,#REF!)</f>
        <v>#REF!</v>
      </c>
      <c r="O678" s="36">
        <f t="shared" si="132"/>
        <v>0</v>
      </c>
      <c r="P678" s="36">
        <f>COUNTIF($T$1:T678,T678)</f>
        <v>5</v>
      </c>
      <c r="Q678" s="36" t="str">
        <f t="shared" si="133"/>
        <v>5-KVDN-40</v>
      </c>
      <c r="R678" s="36" t="s">
        <v>15</v>
      </c>
      <c r="S678" s="36">
        <v>40</v>
      </c>
      <c r="T678" s="36" t="str">
        <f t="shared" si="139"/>
        <v>KVDN-40</v>
      </c>
      <c r="U678" s="36">
        <v>40</v>
      </c>
      <c r="V678" s="36" t="str">
        <f t="shared" si="131"/>
        <v>40,</v>
      </c>
      <c r="W678" s="36"/>
      <c r="X678" s="36"/>
      <c r="Y678" s="36"/>
      <c r="Z678" s="36" t="str">
        <f t="shared" si="138"/>
        <v>-</v>
      </c>
      <c r="AA678" s="36"/>
      <c r="AB678" s="36"/>
      <c r="AC678" s="36"/>
      <c r="AD678" s="36"/>
      <c r="AE678" s="36"/>
      <c r="AF678" s="36"/>
      <c r="AG678" s="36"/>
      <c r="AH678" s="36"/>
      <c r="AI678" s="36"/>
      <c r="AJ678" s="36"/>
      <c r="AK678" s="36"/>
      <c r="AL678" s="36"/>
      <c r="AM678" s="36"/>
      <c r="AN678" s="36"/>
      <c r="AO678" s="36"/>
      <c r="AP678" s="36"/>
      <c r="AQ678" s="36"/>
      <c r="AR678" s="36"/>
      <c r="AS678" s="36"/>
      <c r="AT678" s="36"/>
      <c r="AU678" s="36"/>
      <c r="AV678" s="36"/>
      <c r="AW678" s="36"/>
      <c r="AX678" s="36"/>
      <c r="AY678" s="36"/>
      <c r="AZ678" s="36"/>
      <c r="BA678" s="36"/>
      <c r="BB678" s="36"/>
      <c r="BC678" s="36"/>
      <c r="BD678" s="36"/>
      <c r="BE678" s="36"/>
      <c r="BF678" s="36"/>
      <c r="BG678" s="36"/>
      <c r="BH678" s="36"/>
      <c r="BI678" s="36"/>
      <c r="BJ678" s="36"/>
      <c r="BL678" s="36"/>
      <c r="BM678" s="36"/>
      <c r="BN678" s="36"/>
      <c r="BO678" s="36"/>
    </row>
    <row r="679" spans="2:67">
      <c r="B679" s="36"/>
      <c r="D679" s="36"/>
      <c r="E679" s="36"/>
      <c r="G679" s="36"/>
      <c r="H679" s="36"/>
      <c r="I679" s="36"/>
      <c r="J679" s="36"/>
      <c r="K679" s="36"/>
      <c r="L679" s="36"/>
      <c r="M679" s="36"/>
      <c r="N679" s="36" t="e">
        <f>SUMIF(#REF!,K679,#REF!)</f>
        <v>#REF!</v>
      </c>
      <c r="O679" s="36">
        <f t="shared" si="132"/>
        <v>0</v>
      </c>
      <c r="P679" s="36">
        <f>COUNTIF($T$1:T679,T679)</f>
        <v>6</v>
      </c>
      <c r="Q679" s="36" t="str">
        <f t="shared" si="133"/>
        <v>6-KVDN-40</v>
      </c>
      <c r="R679" s="36" t="s">
        <v>15</v>
      </c>
      <c r="S679" s="36">
        <v>40</v>
      </c>
      <c r="T679" s="36" t="str">
        <f t="shared" si="139"/>
        <v>KVDN-40</v>
      </c>
      <c r="U679" s="36">
        <v>50</v>
      </c>
      <c r="V679" s="36" t="str">
        <f t="shared" si="131"/>
        <v>50,</v>
      </c>
      <c r="W679" s="36"/>
      <c r="X679" s="36"/>
      <c r="Y679" s="36"/>
      <c r="Z679" s="36" t="str">
        <f t="shared" si="138"/>
        <v>-</v>
      </c>
      <c r="AA679" s="36"/>
      <c r="AB679" s="36"/>
      <c r="AC679" s="36"/>
      <c r="AD679" s="36"/>
      <c r="AE679" s="36"/>
      <c r="AF679" s="36"/>
      <c r="AG679" s="36"/>
      <c r="AH679" s="36"/>
      <c r="AI679" s="36"/>
      <c r="AJ679" s="36"/>
      <c r="AK679" s="36"/>
      <c r="AL679" s="36"/>
      <c r="AM679" s="36"/>
      <c r="AN679" s="36"/>
      <c r="AO679" s="36"/>
      <c r="AP679" s="36"/>
      <c r="AQ679" s="36"/>
      <c r="AR679" s="36"/>
      <c r="AS679" s="36"/>
      <c r="AT679" s="36"/>
      <c r="AU679" s="36"/>
      <c r="AV679" s="36"/>
      <c r="AW679" s="36"/>
      <c r="AX679" s="36"/>
      <c r="AY679" s="36"/>
      <c r="AZ679" s="36"/>
      <c r="BA679" s="36"/>
      <c r="BB679" s="36"/>
      <c r="BC679" s="36"/>
      <c r="BD679" s="36"/>
      <c r="BE679" s="36"/>
      <c r="BF679" s="36"/>
      <c r="BG679" s="36"/>
      <c r="BH679" s="36"/>
      <c r="BI679" s="36"/>
      <c r="BJ679" s="36"/>
      <c r="BL679" s="36"/>
      <c r="BM679" s="36"/>
      <c r="BN679" s="36"/>
      <c r="BO679" s="36"/>
    </row>
    <row r="680" spans="2:67">
      <c r="B680" s="36"/>
      <c r="D680" s="36"/>
      <c r="E680" s="36"/>
      <c r="G680" s="36"/>
      <c r="H680" s="36"/>
      <c r="I680" s="36"/>
      <c r="J680" s="36"/>
      <c r="K680" s="36"/>
      <c r="L680" s="36"/>
      <c r="M680" s="36"/>
      <c r="N680" s="36" t="e">
        <f>SUMIF(#REF!,K680,#REF!)</f>
        <v>#REF!</v>
      </c>
      <c r="O680" s="36">
        <f t="shared" si="132"/>
        <v>0</v>
      </c>
      <c r="P680" s="36">
        <f>COUNTIF($T$1:T680,T680)</f>
        <v>7</v>
      </c>
      <c r="Q680" s="36" t="str">
        <f t="shared" si="133"/>
        <v>7-KVDN-40</v>
      </c>
      <c r="R680" s="36" t="s">
        <v>15</v>
      </c>
      <c r="S680" s="36">
        <v>40</v>
      </c>
      <c r="T680" s="36" t="str">
        <f t="shared" si="139"/>
        <v>KVDN-40</v>
      </c>
      <c r="U680" s="36">
        <v>80</v>
      </c>
      <c r="V680" s="36" t="str">
        <f t="shared" si="131"/>
        <v>80,</v>
      </c>
      <c r="W680" s="36"/>
      <c r="X680" s="36"/>
      <c r="Y680" s="36"/>
      <c r="Z680" s="36" t="str">
        <f t="shared" si="138"/>
        <v>-</v>
      </c>
      <c r="AA680" s="36"/>
      <c r="AB680" s="36"/>
      <c r="AC680" s="36"/>
      <c r="AD680" s="36"/>
      <c r="AE680" s="36"/>
      <c r="AF680" s="36"/>
      <c r="AG680" s="36"/>
      <c r="AH680" s="36"/>
      <c r="AI680" s="36"/>
      <c r="AJ680" s="36"/>
      <c r="AK680" s="36"/>
      <c r="AL680" s="36"/>
      <c r="AM680" s="36"/>
      <c r="AN680" s="36"/>
      <c r="AO680" s="36"/>
      <c r="AP680" s="36"/>
      <c r="AQ680" s="36"/>
      <c r="AR680" s="36"/>
      <c r="AS680" s="36"/>
      <c r="AT680" s="36"/>
      <c r="AU680" s="36"/>
      <c r="AV680" s="36"/>
      <c r="AW680" s="36"/>
      <c r="AX680" s="36"/>
      <c r="AY680" s="36"/>
      <c r="AZ680" s="36"/>
      <c r="BA680" s="36"/>
      <c r="BB680" s="36"/>
      <c r="BC680" s="36"/>
      <c r="BD680" s="36"/>
      <c r="BE680" s="36"/>
      <c r="BF680" s="36"/>
      <c r="BG680" s="36"/>
      <c r="BH680" s="36"/>
      <c r="BI680" s="36"/>
      <c r="BJ680" s="36"/>
      <c r="BL680" s="36"/>
      <c r="BM680" s="36"/>
      <c r="BN680" s="36"/>
      <c r="BO680" s="36"/>
    </row>
    <row r="681" spans="2:67">
      <c r="B681" s="36"/>
      <c r="D681" s="36"/>
      <c r="E681" s="36"/>
      <c r="G681" s="36"/>
      <c r="H681" s="36"/>
      <c r="I681" s="36"/>
      <c r="J681" s="36"/>
      <c r="K681" s="36"/>
      <c r="L681" s="36"/>
      <c r="M681" s="36"/>
      <c r="N681" s="36" t="e">
        <f>SUMIF(#REF!,K681,#REF!)</f>
        <v>#REF!</v>
      </c>
      <c r="O681" s="36">
        <f t="shared" si="132"/>
        <v>0</v>
      </c>
      <c r="P681" s="36">
        <f>COUNTIF($T$1:T681,T681)</f>
        <v>8</v>
      </c>
      <c r="Q681" s="36" t="str">
        <f t="shared" si="133"/>
        <v>8-KVDN-40</v>
      </c>
      <c r="R681" s="36" t="s">
        <v>15</v>
      </c>
      <c r="S681" s="36">
        <v>40</v>
      </c>
      <c r="T681" s="36" t="str">
        <f t="shared" si="139"/>
        <v>KVDN-40</v>
      </c>
      <c r="U681" s="36">
        <v>100</v>
      </c>
      <c r="V681" s="36" t="str">
        <f t="shared" si="131"/>
        <v>100,</v>
      </c>
      <c r="W681" s="36"/>
      <c r="X681" s="36"/>
      <c r="Y681" s="36"/>
      <c r="Z681" s="36" t="str">
        <f t="shared" si="138"/>
        <v>-</v>
      </c>
      <c r="AA681" s="36"/>
      <c r="AB681" s="36"/>
      <c r="AC681" s="36"/>
      <c r="AD681" s="36"/>
      <c r="AE681" s="36"/>
      <c r="AF681" s="36"/>
      <c r="AG681" s="36"/>
      <c r="AH681" s="36"/>
      <c r="AI681" s="36"/>
      <c r="AJ681" s="36"/>
      <c r="AK681" s="36"/>
      <c r="AL681" s="36"/>
      <c r="AM681" s="36"/>
      <c r="AN681" s="36"/>
      <c r="AO681" s="36"/>
      <c r="AP681" s="36"/>
      <c r="AQ681" s="36"/>
      <c r="AR681" s="36"/>
      <c r="AS681" s="36"/>
      <c r="AT681" s="36"/>
      <c r="AU681" s="36"/>
      <c r="AV681" s="36"/>
      <c r="AW681" s="36"/>
      <c r="AX681" s="36"/>
      <c r="AY681" s="36"/>
      <c r="AZ681" s="36"/>
      <c r="BA681" s="36"/>
      <c r="BB681" s="36"/>
      <c r="BC681" s="36"/>
      <c r="BD681" s="36"/>
      <c r="BE681" s="36"/>
      <c r="BF681" s="36"/>
      <c r="BG681" s="36"/>
      <c r="BH681" s="36"/>
      <c r="BI681" s="36"/>
      <c r="BJ681" s="36"/>
      <c r="BL681" s="36"/>
      <c r="BM681" s="36"/>
      <c r="BN681" s="36"/>
      <c r="BO681" s="36"/>
    </row>
    <row r="682" spans="2:67">
      <c r="B682" s="36"/>
      <c r="D682" s="36"/>
      <c r="E682" s="36"/>
      <c r="G682" s="36"/>
      <c r="H682" s="36"/>
      <c r="I682" s="36"/>
      <c r="J682" s="36"/>
      <c r="K682" s="36"/>
      <c r="L682" s="36"/>
      <c r="M682" s="36"/>
      <c r="N682" s="36" t="e">
        <f>SUMIF(#REF!,K682,#REF!)</f>
        <v>#REF!</v>
      </c>
      <c r="O682" s="36">
        <f t="shared" si="132"/>
        <v>0</v>
      </c>
      <c r="P682" s="36">
        <f>COUNTIF($T$1:T682,T682)</f>
        <v>9</v>
      </c>
      <c r="Q682" s="36" t="str">
        <f t="shared" si="133"/>
        <v>9-KVDN-40</v>
      </c>
      <c r="R682" s="36" t="s">
        <v>15</v>
      </c>
      <c r="S682" s="36">
        <v>40</v>
      </c>
      <c r="T682" s="36" t="str">
        <f t="shared" si="139"/>
        <v>KVDN-40</v>
      </c>
      <c r="U682" s="36">
        <v>120</v>
      </c>
      <c r="V682" s="36" t="str">
        <f t="shared" si="131"/>
        <v>120,</v>
      </c>
      <c r="W682" s="36"/>
      <c r="X682" s="36"/>
      <c r="Y682" s="36"/>
      <c r="Z682" s="36" t="str">
        <f t="shared" si="138"/>
        <v>-</v>
      </c>
      <c r="AA682" s="36"/>
      <c r="AB682" s="36"/>
      <c r="AC682" s="36"/>
      <c r="AD682" s="36"/>
      <c r="AE682" s="36"/>
      <c r="AF682" s="36"/>
      <c r="AG682" s="36"/>
      <c r="AH682" s="36"/>
      <c r="AI682" s="36"/>
      <c r="AJ682" s="36"/>
      <c r="AK682" s="36"/>
      <c r="AL682" s="36"/>
      <c r="AM682" s="36"/>
      <c r="AN682" s="36"/>
      <c r="AO682" s="36"/>
      <c r="AP682" s="36"/>
      <c r="AQ682" s="36"/>
      <c r="AR682" s="36"/>
      <c r="AS682" s="36"/>
      <c r="AT682" s="36"/>
      <c r="AU682" s="36"/>
      <c r="AV682" s="36"/>
      <c r="AW682" s="36"/>
      <c r="AX682" s="36"/>
      <c r="AY682" s="36"/>
      <c r="AZ682" s="36"/>
      <c r="BA682" s="36"/>
      <c r="BB682" s="36"/>
      <c r="BC682" s="36"/>
      <c r="BD682" s="36"/>
      <c r="BE682" s="36"/>
      <c r="BF682" s="36"/>
      <c r="BG682" s="36"/>
      <c r="BH682" s="36"/>
      <c r="BI682" s="36"/>
      <c r="BJ682" s="36"/>
      <c r="BL682" s="36"/>
      <c r="BM682" s="36"/>
      <c r="BN682" s="36"/>
      <c r="BO682" s="36"/>
    </row>
    <row r="683" spans="2:67">
      <c r="B683" s="36"/>
      <c r="D683" s="36"/>
      <c r="E683" s="36"/>
      <c r="G683" s="36"/>
      <c r="H683" s="36"/>
      <c r="I683" s="36"/>
      <c r="J683" s="36"/>
      <c r="K683" s="36"/>
      <c r="L683" s="36"/>
      <c r="M683" s="36"/>
      <c r="N683" s="36" t="e">
        <f>SUMIF(#REF!,K683,#REF!)</f>
        <v>#REF!</v>
      </c>
      <c r="O683" s="36">
        <f t="shared" si="132"/>
        <v>0</v>
      </c>
      <c r="P683" s="36">
        <f>COUNTIF($T$1:T683,T683)</f>
        <v>10</v>
      </c>
      <c r="Q683" s="36" t="str">
        <f t="shared" si="133"/>
        <v>10-KVDN-40</v>
      </c>
      <c r="R683" s="36" t="s">
        <v>15</v>
      </c>
      <c r="S683" s="36">
        <v>40</v>
      </c>
      <c r="T683" s="36" t="str">
        <f>CONCATENATE(R683,IF(S683=0,"","-"),S683)</f>
        <v>KVDN-40</v>
      </c>
      <c r="U683" s="36">
        <v>160</v>
      </c>
      <c r="V683" s="36" t="str">
        <f t="shared" si="131"/>
        <v>160,</v>
      </c>
      <c r="W683" s="36"/>
      <c r="X683" s="36"/>
      <c r="Y683" s="36"/>
      <c r="Z683" s="36" t="str">
        <f t="shared" si="138"/>
        <v>-</v>
      </c>
      <c r="AA683" s="36"/>
      <c r="AB683" s="36"/>
      <c r="AC683" s="36"/>
      <c r="AD683" s="36"/>
      <c r="AE683" s="36"/>
      <c r="AF683" s="36"/>
      <c r="AG683" s="36"/>
      <c r="AH683" s="36"/>
      <c r="AI683" s="36"/>
      <c r="AJ683" s="36"/>
      <c r="AK683" s="36"/>
      <c r="AL683" s="36"/>
      <c r="AM683" s="36"/>
      <c r="AN683" s="36"/>
      <c r="AO683" s="36"/>
      <c r="AP683" s="36"/>
      <c r="AQ683" s="36"/>
      <c r="AR683" s="36"/>
      <c r="AS683" s="36"/>
      <c r="AT683" s="36"/>
      <c r="AU683" s="36"/>
      <c r="AV683" s="36"/>
      <c r="AW683" s="36"/>
      <c r="AX683" s="36"/>
      <c r="AY683" s="36"/>
      <c r="AZ683" s="36"/>
      <c r="BA683" s="36"/>
      <c r="BB683" s="36"/>
      <c r="BC683" s="36"/>
      <c r="BD683" s="36"/>
      <c r="BE683" s="36"/>
      <c r="BF683" s="36"/>
      <c r="BG683" s="36"/>
      <c r="BH683" s="36"/>
      <c r="BI683" s="36"/>
      <c r="BJ683" s="36"/>
      <c r="BL683" s="36"/>
      <c r="BM683" s="36"/>
      <c r="BN683" s="36"/>
      <c r="BO683" s="36"/>
    </row>
    <row r="684" spans="2:67">
      <c r="B684" s="36"/>
      <c r="D684" s="36"/>
      <c r="E684" s="36"/>
      <c r="G684" s="36"/>
      <c r="H684" s="36"/>
      <c r="I684" s="36"/>
      <c r="J684" s="36"/>
      <c r="K684" s="36"/>
      <c r="L684" s="36"/>
      <c r="M684" s="36"/>
      <c r="N684" s="36" t="e">
        <f>SUMIF(#REF!,K684,#REF!)</f>
        <v>#REF!</v>
      </c>
      <c r="O684" s="36">
        <f t="shared" si="132"/>
        <v>0</v>
      </c>
      <c r="P684" s="36">
        <f>COUNTIF($T$1:T684,T684)</f>
        <v>11</v>
      </c>
      <c r="Q684" s="36" t="str">
        <f t="shared" si="133"/>
        <v>11-KVDN-40</v>
      </c>
      <c r="R684" s="36" t="s">
        <v>15</v>
      </c>
      <c r="S684" s="36">
        <v>40</v>
      </c>
      <c r="T684" s="36" t="str">
        <f>CONCATENATE(R684,IF(S684=0,"","-"),S684)</f>
        <v>KVDN-40</v>
      </c>
      <c r="U684" s="36">
        <v>200</v>
      </c>
      <c r="V684" s="36" t="str">
        <f t="shared" si="131"/>
        <v>200,</v>
      </c>
      <c r="W684" s="36"/>
      <c r="X684" s="36"/>
      <c r="Y684" s="36"/>
      <c r="Z684" s="36" t="str">
        <f t="shared" si="138"/>
        <v>-</v>
      </c>
      <c r="AA684" s="36"/>
      <c r="AB684" s="36"/>
      <c r="AC684" s="36"/>
      <c r="AD684" s="36"/>
      <c r="AE684" s="36"/>
      <c r="AF684" s="36"/>
      <c r="AG684" s="36"/>
      <c r="AH684" s="36"/>
      <c r="AI684" s="36"/>
      <c r="AJ684" s="36"/>
      <c r="AK684" s="36"/>
      <c r="AL684" s="36"/>
      <c r="AM684" s="36"/>
      <c r="AN684" s="36"/>
      <c r="AO684" s="36"/>
      <c r="AP684" s="36"/>
      <c r="AQ684" s="36"/>
      <c r="AR684" s="36"/>
      <c r="AS684" s="36"/>
      <c r="AT684" s="36"/>
      <c r="AU684" s="36"/>
      <c r="AV684" s="36"/>
      <c r="AW684" s="36"/>
      <c r="AX684" s="36"/>
      <c r="AY684" s="36"/>
      <c r="AZ684" s="36"/>
      <c r="BA684" s="36"/>
      <c r="BB684" s="36"/>
      <c r="BC684" s="36"/>
      <c r="BD684" s="36"/>
      <c r="BE684" s="36"/>
      <c r="BF684" s="36"/>
      <c r="BG684" s="36"/>
      <c r="BH684" s="36"/>
      <c r="BI684" s="36"/>
      <c r="BJ684" s="36"/>
      <c r="BL684" s="36"/>
      <c r="BM684" s="36"/>
      <c r="BN684" s="36"/>
      <c r="BO684" s="36"/>
    </row>
    <row r="685" spans="2:67">
      <c r="B685" s="36"/>
      <c r="D685" s="36"/>
      <c r="E685" s="36"/>
      <c r="G685" s="36"/>
      <c r="H685" s="36"/>
      <c r="I685" s="36"/>
      <c r="J685" s="36"/>
      <c r="K685" s="36"/>
      <c r="L685" s="36"/>
      <c r="M685" s="36"/>
      <c r="N685" s="36" t="e">
        <f>SUMIF(#REF!,K685,#REF!)</f>
        <v>#REF!</v>
      </c>
      <c r="O685" s="36">
        <f t="shared" si="132"/>
        <v>0</v>
      </c>
      <c r="P685" s="36">
        <f>COUNTIF($T$1:T685,T685)</f>
        <v>12</v>
      </c>
      <c r="Q685" s="36" t="str">
        <f t="shared" si="133"/>
        <v>12-KVDN-40</v>
      </c>
      <c r="R685" s="36" t="s">
        <v>15</v>
      </c>
      <c r="S685" s="36">
        <v>40</v>
      </c>
      <c r="T685" s="36" t="str">
        <f>CONCATENATE(R685,IF(S685=0,"","-"),S685)</f>
        <v>KVDN-40</v>
      </c>
      <c r="U685" s="36">
        <v>250</v>
      </c>
      <c r="V685" s="36" t="str">
        <f t="shared" si="131"/>
        <v>250,</v>
      </c>
      <c r="W685" s="36"/>
      <c r="X685" s="36"/>
      <c r="Y685" s="36"/>
      <c r="Z685" s="36" t="str">
        <f t="shared" si="138"/>
        <v>-</v>
      </c>
      <c r="AA685" s="36"/>
      <c r="AB685" s="36"/>
      <c r="AC685" s="36"/>
      <c r="AD685" s="36"/>
      <c r="AE685" s="36"/>
      <c r="AF685" s="36"/>
      <c r="AG685" s="36"/>
      <c r="AH685" s="36"/>
      <c r="AI685" s="36"/>
      <c r="AJ685" s="36"/>
      <c r="AK685" s="36"/>
      <c r="AL685" s="36"/>
      <c r="AM685" s="36"/>
      <c r="AN685" s="36"/>
      <c r="AO685" s="36"/>
      <c r="AP685" s="36"/>
      <c r="AQ685" s="36"/>
      <c r="AR685" s="36"/>
      <c r="AS685" s="36"/>
      <c r="AT685" s="36"/>
      <c r="AU685" s="36"/>
      <c r="AV685" s="36"/>
      <c r="AW685" s="36"/>
      <c r="AX685" s="36"/>
      <c r="AY685" s="36"/>
      <c r="AZ685" s="36"/>
      <c r="BA685" s="36"/>
      <c r="BB685" s="36"/>
      <c r="BC685" s="36"/>
      <c r="BD685" s="36"/>
      <c r="BE685" s="36"/>
      <c r="BF685" s="36"/>
      <c r="BG685" s="36"/>
      <c r="BH685" s="36"/>
      <c r="BI685" s="36"/>
      <c r="BJ685" s="36"/>
      <c r="BL685" s="36"/>
      <c r="BM685" s="36"/>
      <c r="BN685" s="36"/>
      <c r="BO685" s="36"/>
    </row>
    <row r="686" spans="2:67">
      <c r="B686" s="36"/>
      <c r="D686" s="36"/>
      <c r="E686" s="36"/>
      <c r="G686" s="36"/>
      <c r="H686" s="36"/>
      <c r="I686" s="36"/>
      <c r="J686" s="36"/>
      <c r="K686" s="36"/>
      <c r="L686" s="36"/>
      <c r="M686" s="36"/>
      <c r="N686" s="36" t="e">
        <f>SUMIF(#REF!,K686,#REF!)</f>
        <v>#REF!</v>
      </c>
      <c r="O686" s="36">
        <f t="shared" si="132"/>
        <v>0</v>
      </c>
      <c r="P686" s="36">
        <f>COUNTIF($T$1:T686,T686)</f>
        <v>13</v>
      </c>
      <c r="Q686" s="36" t="str">
        <f t="shared" si="133"/>
        <v>13-KVDN-40</v>
      </c>
      <c r="R686" s="36" t="s">
        <v>15</v>
      </c>
      <c r="S686" s="36">
        <v>40</v>
      </c>
      <c r="T686" s="36" t="str">
        <f>CONCATENATE(R686,IF(S686=0,"","-"),S686)</f>
        <v>KVDN-40</v>
      </c>
      <c r="U686" s="36">
        <v>300</v>
      </c>
      <c r="V686" s="36" t="str">
        <f t="shared" si="131"/>
        <v>300</v>
      </c>
      <c r="W686" s="36"/>
      <c r="X686" s="36"/>
      <c r="Y686" s="36"/>
      <c r="Z686" s="36" t="str">
        <f t="shared" si="138"/>
        <v>-</v>
      </c>
      <c r="AA686" s="36"/>
      <c r="AB686" s="36"/>
      <c r="AC686" s="36"/>
      <c r="AD686" s="36"/>
      <c r="AE686" s="36"/>
      <c r="AF686" s="36"/>
      <c r="AG686" s="36"/>
      <c r="AH686" s="36"/>
      <c r="AI686" s="36"/>
      <c r="AJ686" s="36"/>
      <c r="AK686" s="36"/>
      <c r="AL686" s="36"/>
      <c r="AM686" s="36"/>
      <c r="AN686" s="36"/>
      <c r="AO686" s="36"/>
      <c r="AP686" s="36"/>
      <c r="AQ686" s="36"/>
      <c r="AR686" s="36"/>
      <c r="AS686" s="36"/>
      <c r="AT686" s="36"/>
      <c r="AU686" s="36"/>
      <c r="AV686" s="36"/>
      <c r="AW686" s="36"/>
      <c r="AX686" s="36"/>
      <c r="AY686" s="36"/>
      <c r="AZ686" s="36"/>
      <c r="BA686" s="36"/>
      <c r="BB686" s="36"/>
      <c r="BC686" s="36"/>
      <c r="BD686" s="36"/>
      <c r="BE686" s="36"/>
      <c r="BF686" s="36"/>
      <c r="BG686" s="36"/>
      <c r="BH686" s="36"/>
      <c r="BI686" s="36"/>
      <c r="BJ686" s="36"/>
      <c r="BL686" s="36"/>
      <c r="BM686" s="36"/>
      <c r="BN686" s="36"/>
      <c r="BO686" s="36"/>
    </row>
    <row r="687" spans="2:67">
      <c r="B687" s="36"/>
      <c r="D687" s="36"/>
      <c r="E687" s="36"/>
      <c r="G687" s="36"/>
      <c r="H687" s="36"/>
      <c r="I687" s="36"/>
      <c r="J687" s="36"/>
      <c r="K687" s="36"/>
      <c r="L687" s="36"/>
      <c r="M687" s="36"/>
      <c r="N687" s="36" t="e">
        <f>SUMIF(#REF!,K687,#REF!)</f>
        <v>#REF!</v>
      </c>
      <c r="O687" s="36">
        <f t="shared" si="132"/>
        <v>0</v>
      </c>
      <c r="P687" s="36">
        <f>COUNTIF($T$1:T687,T687)</f>
        <v>1</v>
      </c>
      <c r="Q687" s="36" t="str">
        <f t="shared" si="133"/>
        <v>1-KVDN-50</v>
      </c>
      <c r="R687" s="36" t="s">
        <v>15</v>
      </c>
      <c r="S687" s="36">
        <v>50</v>
      </c>
      <c r="T687" s="36" t="str">
        <f t="shared" ref="T687:T695" si="140">CONCATENATE(R687,IF(S687=0,"","-"),S687)</f>
        <v>KVDN-50</v>
      </c>
      <c r="U687" s="36">
        <v>5</v>
      </c>
      <c r="V687" s="36" t="str">
        <f t="shared" si="131"/>
        <v>5,</v>
      </c>
      <c r="W687" s="36"/>
      <c r="X687" s="36"/>
      <c r="Y687" s="36"/>
      <c r="Z687" s="36" t="str">
        <f t="shared" si="138"/>
        <v>-</v>
      </c>
      <c r="AA687" s="36"/>
      <c r="AB687" s="36"/>
      <c r="AC687" s="36"/>
      <c r="AD687" s="36"/>
      <c r="AE687" s="36"/>
      <c r="AF687" s="36"/>
      <c r="AG687" s="36"/>
      <c r="AH687" s="36"/>
      <c r="AI687" s="36"/>
      <c r="AJ687" s="36"/>
      <c r="AK687" s="36"/>
      <c r="AL687" s="36"/>
      <c r="AM687" s="36"/>
      <c r="AN687" s="36"/>
      <c r="AO687" s="36"/>
      <c r="AP687" s="36"/>
      <c r="AQ687" s="36"/>
      <c r="AR687" s="36"/>
      <c r="AS687" s="36"/>
      <c r="AT687" s="36"/>
      <c r="AU687" s="36"/>
      <c r="AV687" s="36"/>
      <c r="AW687" s="36"/>
      <c r="AX687" s="36"/>
      <c r="AY687" s="36"/>
      <c r="AZ687" s="36"/>
      <c r="BA687" s="36"/>
      <c r="BB687" s="36"/>
      <c r="BC687" s="36"/>
      <c r="BD687" s="36"/>
      <c r="BE687" s="36"/>
      <c r="BF687" s="36"/>
      <c r="BG687" s="36"/>
      <c r="BH687" s="36"/>
      <c r="BI687" s="36"/>
      <c r="BJ687" s="36"/>
      <c r="BL687" s="36"/>
      <c r="BM687" s="36"/>
      <c r="BN687" s="36"/>
      <c r="BO687" s="36"/>
    </row>
    <row r="688" spans="2:67">
      <c r="B688" s="36"/>
      <c r="D688" s="36"/>
      <c r="E688" s="36"/>
      <c r="G688" s="36"/>
      <c r="H688" s="36"/>
      <c r="I688" s="36"/>
      <c r="J688" s="36"/>
      <c r="K688" s="36"/>
      <c r="L688" s="36"/>
      <c r="M688" s="36"/>
      <c r="N688" s="36" t="e">
        <f>SUMIF(#REF!,K688,#REF!)</f>
        <v>#REF!</v>
      </c>
      <c r="O688" s="36">
        <f t="shared" si="132"/>
        <v>0</v>
      </c>
      <c r="P688" s="36">
        <f>COUNTIF($T$1:T688,T688)</f>
        <v>2</v>
      </c>
      <c r="Q688" s="36" t="str">
        <f t="shared" si="133"/>
        <v>2-KVDN-50</v>
      </c>
      <c r="R688" s="36" t="s">
        <v>15</v>
      </c>
      <c r="S688" s="36">
        <v>50</v>
      </c>
      <c r="T688" s="36" t="str">
        <f t="shared" si="140"/>
        <v>KVDN-50</v>
      </c>
      <c r="U688" s="36">
        <v>10</v>
      </c>
      <c r="V688" s="36" t="str">
        <f t="shared" si="131"/>
        <v>10,</v>
      </c>
      <c r="W688" s="36"/>
      <c r="X688" s="36"/>
      <c r="Y688" s="36"/>
      <c r="Z688" s="36" t="str">
        <f t="shared" si="138"/>
        <v>-</v>
      </c>
      <c r="AA688" s="36"/>
      <c r="AB688" s="36"/>
      <c r="AC688" s="36"/>
      <c r="AD688" s="36"/>
      <c r="AE688" s="36"/>
      <c r="AF688" s="36"/>
      <c r="AG688" s="36"/>
      <c r="AH688" s="36"/>
      <c r="AI688" s="36"/>
      <c r="AJ688" s="36"/>
      <c r="AK688" s="36"/>
      <c r="AL688" s="36"/>
      <c r="AM688" s="36"/>
      <c r="AN688" s="36"/>
      <c r="AO688" s="36"/>
      <c r="AP688" s="36"/>
      <c r="AQ688" s="36"/>
      <c r="AR688" s="36"/>
      <c r="AS688" s="36"/>
      <c r="AT688" s="36"/>
      <c r="AU688" s="36"/>
      <c r="AV688" s="36"/>
      <c r="AW688" s="36"/>
      <c r="AX688" s="36"/>
      <c r="AY688" s="36"/>
      <c r="AZ688" s="36"/>
      <c r="BA688" s="36"/>
      <c r="BB688" s="36"/>
      <c r="BC688" s="36"/>
      <c r="BD688" s="36"/>
      <c r="BE688" s="36"/>
      <c r="BF688" s="36"/>
      <c r="BG688" s="36"/>
      <c r="BH688" s="36"/>
      <c r="BI688" s="36"/>
      <c r="BJ688" s="36"/>
      <c r="BL688" s="36"/>
      <c r="BM688" s="36"/>
      <c r="BN688" s="36"/>
      <c r="BO688" s="36"/>
    </row>
    <row r="689" spans="2:67">
      <c r="B689" s="36"/>
      <c r="D689" s="36"/>
      <c r="E689" s="36"/>
      <c r="G689" s="36"/>
      <c r="H689" s="36"/>
      <c r="I689" s="36"/>
      <c r="J689" s="36"/>
      <c r="K689" s="36"/>
      <c r="L689" s="36"/>
      <c r="M689" s="36"/>
      <c r="N689" s="36" t="e">
        <f>SUMIF(#REF!,K689,#REF!)</f>
        <v>#REF!</v>
      </c>
      <c r="O689" s="36">
        <f t="shared" si="132"/>
        <v>0</v>
      </c>
      <c r="P689" s="36">
        <f>COUNTIF($T$1:T689,T689)</f>
        <v>3</v>
      </c>
      <c r="Q689" s="36" t="str">
        <f t="shared" si="133"/>
        <v>3-KVDN-50</v>
      </c>
      <c r="R689" s="36" t="s">
        <v>15</v>
      </c>
      <c r="S689" s="36">
        <v>50</v>
      </c>
      <c r="T689" s="36" t="str">
        <f t="shared" si="140"/>
        <v>KVDN-50</v>
      </c>
      <c r="U689" s="36">
        <v>15</v>
      </c>
      <c r="V689" s="36" t="str">
        <f t="shared" si="131"/>
        <v>15,</v>
      </c>
      <c r="W689" s="36"/>
      <c r="X689" s="36"/>
      <c r="Y689" s="36"/>
      <c r="Z689" s="36" t="str">
        <f t="shared" si="138"/>
        <v>-</v>
      </c>
      <c r="AA689" s="36"/>
      <c r="AB689" s="36"/>
      <c r="AC689" s="36"/>
      <c r="AD689" s="36"/>
      <c r="AE689" s="36"/>
      <c r="AF689" s="36"/>
      <c r="AG689" s="36"/>
      <c r="AH689" s="36"/>
      <c r="AI689" s="36"/>
      <c r="AJ689" s="36"/>
      <c r="AK689" s="36"/>
      <c r="AL689" s="36"/>
      <c r="AM689" s="36"/>
      <c r="AN689" s="36"/>
      <c r="AO689" s="36"/>
      <c r="AP689" s="36"/>
      <c r="AQ689" s="36"/>
      <c r="AR689" s="36"/>
      <c r="AS689" s="36"/>
      <c r="AT689" s="36"/>
      <c r="AU689" s="36"/>
      <c r="AV689" s="36"/>
      <c r="AW689" s="36"/>
      <c r="AX689" s="36"/>
      <c r="AY689" s="36"/>
      <c r="AZ689" s="36"/>
      <c r="BA689" s="36"/>
      <c r="BB689" s="36"/>
      <c r="BC689" s="36"/>
      <c r="BD689" s="36"/>
      <c r="BE689" s="36"/>
      <c r="BF689" s="36"/>
      <c r="BG689" s="36"/>
      <c r="BH689" s="36"/>
      <c r="BI689" s="36"/>
      <c r="BJ689" s="36"/>
      <c r="BL689" s="36"/>
      <c r="BM689" s="36"/>
      <c r="BN689" s="36"/>
      <c r="BO689" s="36"/>
    </row>
    <row r="690" spans="2:67">
      <c r="B690" s="36"/>
      <c r="D690" s="36"/>
      <c r="E690" s="36"/>
      <c r="G690" s="36"/>
      <c r="H690" s="36"/>
      <c r="I690" s="36"/>
      <c r="J690" s="36"/>
      <c r="K690" s="36"/>
      <c r="L690" s="36"/>
      <c r="M690" s="36"/>
      <c r="N690" s="36" t="e">
        <f>SUMIF(#REF!,K690,#REF!)</f>
        <v>#REF!</v>
      </c>
      <c r="O690" s="36">
        <f t="shared" si="132"/>
        <v>0</v>
      </c>
      <c r="P690" s="36">
        <f>COUNTIF($T$1:T690,T690)</f>
        <v>4</v>
      </c>
      <c r="Q690" s="36" t="str">
        <f t="shared" si="133"/>
        <v>4-KVDN-50</v>
      </c>
      <c r="R690" s="36" t="s">
        <v>15</v>
      </c>
      <c r="S690" s="36">
        <v>50</v>
      </c>
      <c r="T690" s="36" t="str">
        <f t="shared" si="140"/>
        <v>KVDN-50</v>
      </c>
      <c r="U690" s="36">
        <v>25</v>
      </c>
      <c r="V690" s="36" t="str">
        <f t="shared" si="131"/>
        <v>25,</v>
      </c>
      <c r="W690" s="36"/>
      <c r="X690" s="36"/>
      <c r="Y690" s="36"/>
      <c r="Z690" s="36" t="str">
        <f t="shared" si="138"/>
        <v>-</v>
      </c>
      <c r="AA690" s="36"/>
      <c r="AB690" s="36"/>
      <c r="AC690" s="36"/>
      <c r="AD690" s="36"/>
      <c r="AE690" s="36"/>
      <c r="AF690" s="36"/>
      <c r="AG690" s="36"/>
      <c r="AH690" s="36"/>
      <c r="AI690" s="36"/>
      <c r="AJ690" s="36"/>
      <c r="AK690" s="36"/>
      <c r="AL690" s="36"/>
      <c r="AM690" s="36"/>
      <c r="AN690" s="36"/>
      <c r="AO690" s="36"/>
      <c r="AP690" s="36"/>
      <c r="AQ690" s="36"/>
      <c r="AR690" s="36"/>
      <c r="AS690" s="36"/>
      <c r="AT690" s="36"/>
      <c r="AU690" s="36"/>
      <c r="AV690" s="36"/>
      <c r="AW690" s="36"/>
      <c r="AX690" s="36"/>
      <c r="AY690" s="36"/>
      <c r="AZ690" s="36"/>
      <c r="BA690" s="36"/>
      <c r="BB690" s="36"/>
      <c r="BC690" s="36"/>
      <c r="BD690" s="36"/>
      <c r="BE690" s="36"/>
      <c r="BF690" s="36"/>
      <c r="BG690" s="36"/>
      <c r="BH690" s="36"/>
      <c r="BI690" s="36"/>
      <c r="BJ690" s="36"/>
      <c r="BL690" s="36"/>
      <c r="BM690" s="36"/>
      <c r="BN690" s="36"/>
      <c r="BO690" s="36"/>
    </row>
    <row r="691" spans="2:67">
      <c r="B691" s="36"/>
      <c r="D691" s="36"/>
      <c r="E691" s="36"/>
      <c r="G691" s="36"/>
      <c r="H691" s="36"/>
      <c r="I691" s="36"/>
      <c r="J691" s="36"/>
      <c r="K691" s="36"/>
      <c r="L691" s="36"/>
      <c r="M691" s="36"/>
      <c r="N691" s="36" t="e">
        <f>SUMIF(#REF!,K691,#REF!)</f>
        <v>#REF!</v>
      </c>
      <c r="O691" s="36">
        <f t="shared" si="132"/>
        <v>0</v>
      </c>
      <c r="P691" s="36">
        <f>COUNTIF($T$1:T691,T691)</f>
        <v>5</v>
      </c>
      <c r="Q691" s="36" t="str">
        <f t="shared" si="133"/>
        <v>5-KVDN-50</v>
      </c>
      <c r="R691" s="36" t="s">
        <v>15</v>
      </c>
      <c r="S691" s="36">
        <v>50</v>
      </c>
      <c r="T691" s="36" t="str">
        <f t="shared" si="140"/>
        <v>KVDN-50</v>
      </c>
      <c r="U691" s="36">
        <v>40</v>
      </c>
      <c r="V691" s="36" t="str">
        <f t="shared" si="131"/>
        <v>40,</v>
      </c>
      <c r="W691" s="36"/>
      <c r="X691" s="36"/>
      <c r="Y691" s="36"/>
      <c r="Z691" s="36" t="str">
        <f t="shared" si="138"/>
        <v>-</v>
      </c>
      <c r="AA691" s="36"/>
      <c r="AB691" s="36"/>
      <c r="AC691" s="36"/>
      <c r="AD691" s="36"/>
      <c r="AE691" s="36"/>
      <c r="AF691" s="36"/>
      <c r="AG691" s="36"/>
      <c r="AH691" s="36"/>
      <c r="AI691" s="36"/>
      <c r="AJ691" s="36"/>
      <c r="AK691" s="36"/>
      <c r="AL691" s="36"/>
      <c r="AM691" s="36"/>
      <c r="AN691" s="36"/>
      <c r="AO691" s="36"/>
      <c r="AP691" s="36"/>
      <c r="AQ691" s="36"/>
      <c r="AR691" s="36"/>
      <c r="AS691" s="36"/>
      <c r="AT691" s="36"/>
      <c r="AU691" s="36"/>
      <c r="AV691" s="36"/>
      <c r="AW691" s="36"/>
      <c r="AX691" s="36"/>
      <c r="AY691" s="36"/>
      <c r="AZ691" s="36"/>
      <c r="BA691" s="36"/>
      <c r="BB691" s="36"/>
      <c r="BC691" s="36"/>
      <c r="BD691" s="36"/>
      <c r="BE691" s="36"/>
      <c r="BF691" s="36"/>
      <c r="BG691" s="36"/>
      <c r="BH691" s="36"/>
      <c r="BI691" s="36"/>
      <c r="BJ691" s="36"/>
      <c r="BL691" s="36"/>
      <c r="BM691" s="36"/>
      <c r="BN691" s="36"/>
      <c r="BO691" s="36"/>
    </row>
    <row r="692" spans="2:67">
      <c r="B692" s="36"/>
      <c r="D692" s="36"/>
      <c r="E692" s="36"/>
      <c r="G692" s="36"/>
      <c r="H692" s="36"/>
      <c r="I692" s="36"/>
      <c r="J692" s="36"/>
      <c r="K692" s="36"/>
      <c r="L692" s="36"/>
      <c r="M692" s="36"/>
      <c r="N692" s="36" t="e">
        <f>SUMIF(#REF!,K692,#REF!)</f>
        <v>#REF!</v>
      </c>
      <c r="O692" s="36">
        <f t="shared" si="132"/>
        <v>0</v>
      </c>
      <c r="P692" s="36">
        <f>COUNTIF($T$1:T692,T692)</f>
        <v>6</v>
      </c>
      <c r="Q692" s="36" t="str">
        <f t="shared" si="133"/>
        <v>6-KVDN-50</v>
      </c>
      <c r="R692" s="36" t="s">
        <v>15</v>
      </c>
      <c r="S692" s="36">
        <v>50</v>
      </c>
      <c r="T692" s="36" t="str">
        <f t="shared" si="140"/>
        <v>KVDN-50</v>
      </c>
      <c r="U692" s="36">
        <v>50</v>
      </c>
      <c r="V692" s="36" t="str">
        <f t="shared" si="131"/>
        <v>50,</v>
      </c>
      <c r="W692" s="36"/>
      <c r="X692" s="36"/>
      <c r="Y692" s="36"/>
      <c r="Z692" s="36" t="str">
        <f t="shared" si="138"/>
        <v>-</v>
      </c>
      <c r="AA692" s="36"/>
      <c r="AB692" s="36"/>
      <c r="AC692" s="36"/>
      <c r="AD692" s="36"/>
      <c r="AE692" s="36"/>
      <c r="AF692" s="36"/>
      <c r="AG692" s="36"/>
      <c r="AH692" s="36"/>
      <c r="AI692" s="36"/>
      <c r="AJ692" s="36"/>
      <c r="AK692" s="36"/>
      <c r="AL692" s="36"/>
      <c r="AM692" s="36"/>
      <c r="AN692" s="36"/>
      <c r="AO692" s="36"/>
      <c r="AP692" s="36"/>
      <c r="AQ692" s="36"/>
      <c r="AR692" s="36"/>
      <c r="AS692" s="36"/>
      <c r="AT692" s="36"/>
      <c r="AU692" s="36"/>
      <c r="AV692" s="36"/>
      <c r="AW692" s="36"/>
      <c r="AX692" s="36"/>
      <c r="AY692" s="36"/>
      <c r="AZ692" s="36"/>
      <c r="BA692" s="36"/>
      <c r="BB692" s="36"/>
      <c r="BC692" s="36"/>
      <c r="BD692" s="36"/>
      <c r="BE692" s="36"/>
      <c r="BF692" s="36"/>
      <c r="BG692" s="36"/>
      <c r="BH692" s="36"/>
      <c r="BI692" s="36"/>
      <c r="BJ692" s="36"/>
      <c r="BL692" s="36"/>
      <c r="BM692" s="36"/>
      <c r="BN692" s="36"/>
      <c r="BO692" s="36"/>
    </row>
    <row r="693" spans="2:67">
      <c r="B693" s="36"/>
      <c r="D693" s="36"/>
      <c r="E693" s="36"/>
      <c r="G693" s="36"/>
      <c r="H693" s="36"/>
      <c r="I693" s="36"/>
      <c r="J693" s="36"/>
      <c r="K693" s="36"/>
      <c r="L693" s="36"/>
      <c r="M693" s="36"/>
      <c r="N693" s="36" t="e">
        <f>SUMIF(#REF!,K693,#REF!)</f>
        <v>#REF!</v>
      </c>
      <c r="O693" s="36">
        <f t="shared" si="132"/>
        <v>0</v>
      </c>
      <c r="P693" s="36">
        <f>COUNTIF($T$1:T693,T693)</f>
        <v>7</v>
      </c>
      <c r="Q693" s="36" t="str">
        <f t="shared" si="133"/>
        <v>7-KVDN-50</v>
      </c>
      <c r="R693" s="36" t="s">
        <v>15</v>
      </c>
      <c r="S693" s="36">
        <v>50</v>
      </c>
      <c r="T693" s="36" t="str">
        <f t="shared" si="140"/>
        <v>KVDN-50</v>
      </c>
      <c r="U693" s="36">
        <v>80</v>
      </c>
      <c r="V693" s="36" t="str">
        <f t="shared" si="131"/>
        <v>80,</v>
      </c>
      <c r="W693" s="36"/>
      <c r="X693" s="36"/>
      <c r="Y693" s="36"/>
      <c r="Z693" s="36" t="str">
        <f t="shared" si="138"/>
        <v>-</v>
      </c>
      <c r="AA693" s="36"/>
      <c r="AB693" s="36"/>
      <c r="AC693" s="36"/>
      <c r="AD693" s="36"/>
      <c r="AE693" s="36"/>
      <c r="AF693" s="36"/>
      <c r="AG693" s="36"/>
      <c r="AH693" s="36"/>
      <c r="AI693" s="36"/>
      <c r="AJ693" s="36"/>
      <c r="AK693" s="36"/>
      <c r="AL693" s="36"/>
      <c r="AM693" s="36"/>
      <c r="AN693" s="36"/>
      <c r="AO693" s="36"/>
      <c r="AP693" s="36"/>
      <c r="AQ693" s="36"/>
      <c r="AR693" s="36"/>
      <c r="AS693" s="36"/>
      <c r="AT693" s="36"/>
      <c r="AU693" s="36"/>
      <c r="AV693" s="36"/>
      <c r="AW693" s="36"/>
      <c r="AX693" s="36"/>
      <c r="AY693" s="36"/>
      <c r="AZ693" s="36"/>
      <c r="BA693" s="36"/>
      <c r="BB693" s="36"/>
      <c r="BC693" s="36"/>
      <c r="BD693" s="36"/>
      <c r="BE693" s="36"/>
      <c r="BF693" s="36"/>
      <c r="BG693" s="36"/>
      <c r="BH693" s="36"/>
      <c r="BI693" s="36"/>
      <c r="BJ693" s="36"/>
      <c r="BL693" s="36"/>
      <c r="BM693" s="36"/>
      <c r="BN693" s="36"/>
      <c r="BO693" s="36"/>
    </row>
    <row r="694" spans="2:67">
      <c r="B694" s="36"/>
      <c r="D694" s="36"/>
      <c r="E694" s="36"/>
      <c r="G694" s="36"/>
      <c r="H694" s="36"/>
      <c r="I694" s="36"/>
      <c r="J694" s="36"/>
      <c r="K694" s="36"/>
      <c r="L694" s="36"/>
      <c r="M694" s="36"/>
      <c r="N694" s="36" t="e">
        <f>SUMIF(#REF!,K694,#REF!)</f>
        <v>#REF!</v>
      </c>
      <c r="O694" s="36">
        <f t="shared" si="132"/>
        <v>0</v>
      </c>
      <c r="P694" s="36">
        <f>COUNTIF($T$1:T694,T694)</f>
        <v>8</v>
      </c>
      <c r="Q694" s="36" t="str">
        <f t="shared" si="133"/>
        <v>8-KVDN-50</v>
      </c>
      <c r="R694" s="36" t="s">
        <v>15</v>
      </c>
      <c r="S694" s="36">
        <v>50</v>
      </c>
      <c r="T694" s="36" t="str">
        <f t="shared" si="140"/>
        <v>KVDN-50</v>
      </c>
      <c r="U694" s="36">
        <v>100</v>
      </c>
      <c r="V694" s="36" t="str">
        <f t="shared" si="131"/>
        <v>100,</v>
      </c>
      <c r="W694" s="36"/>
      <c r="X694" s="36"/>
      <c r="Y694" s="36"/>
      <c r="Z694" s="36" t="str">
        <f t="shared" si="138"/>
        <v>-</v>
      </c>
      <c r="AA694" s="36"/>
      <c r="AB694" s="36"/>
      <c r="AC694" s="36"/>
      <c r="AD694" s="36"/>
      <c r="AE694" s="36"/>
      <c r="AF694" s="36"/>
      <c r="AG694" s="36"/>
      <c r="AH694" s="36"/>
      <c r="AI694" s="36"/>
      <c r="AJ694" s="36"/>
      <c r="AK694" s="36"/>
      <c r="AL694" s="36"/>
      <c r="AM694" s="36"/>
      <c r="AN694" s="36"/>
      <c r="AO694" s="36"/>
      <c r="AP694" s="36"/>
      <c r="AQ694" s="36"/>
      <c r="AR694" s="36"/>
      <c r="AS694" s="36"/>
      <c r="AT694" s="36"/>
      <c r="AU694" s="36"/>
      <c r="AV694" s="36"/>
      <c r="AW694" s="36"/>
      <c r="AX694" s="36"/>
      <c r="AY694" s="36"/>
      <c r="AZ694" s="36"/>
      <c r="BA694" s="36"/>
      <c r="BB694" s="36"/>
      <c r="BC694" s="36"/>
      <c r="BD694" s="36"/>
      <c r="BE694" s="36"/>
      <c r="BF694" s="36"/>
      <c r="BG694" s="36"/>
      <c r="BH694" s="36"/>
      <c r="BI694" s="36"/>
      <c r="BJ694" s="36"/>
      <c r="BL694" s="36"/>
      <c r="BM694" s="36"/>
      <c r="BN694" s="36"/>
      <c r="BO694" s="36"/>
    </row>
    <row r="695" spans="2:67">
      <c r="B695" s="36"/>
      <c r="D695" s="36"/>
      <c r="E695" s="36"/>
      <c r="G695" s="36"/>
      <c r="H695" s="36"/>
      <c r="I695" s="36"/>
      <c r="J695" s="36"/>
      <c r="K695" s="36"/>
      <c r="L695" s="36"/>
      <c r="M695" s="36"/>
      <c r="N695" s="36" t="e">
        <f>SUMIF(#REF!,K695,#REF!)</f>
        <v>#REF!</v>
      </c>
      <c r="O695" s="36">
        <f t="shared" si="132"/>
        <v>0</v>
      </c>
      <c r="P695" s="36">
        <f>COUNTIF($T$1:T695,T695)</f>
        <v>9</v>
      </c>
      <c r="Q695" s="36" t="str">
        <f t="shared" si="133"/>
        <v>9-KVDN-50</v>
      </c>
      <c r="R695" s="36" t="s">
        <v>15</v>
      </c>
      <c r="S695" s="36">
        <v>50</v>
      </c>
      <c r="T695" s="36" t="str">
        <f t="shared" si="140"/>
        <v>KVDN-50</v>
      </c>
      <c r="U695" s="36">
        <v>120</v>
      </c>
      <c r="V695" s="36" t="str">
        <f t="shared" si="131"/>
        <v>120,</v>
      </c>
      <c r="W695" s="36"/>
      <c r="X695" s="36"/>
      <c r="Y695" s="36"/>
      <c r="Z695" s="36" t="str">
        <f t="shared" si="138"/>
        <v>-</v>
      </c>
      <c r="AA695" s="36"/>
      <c r="AB695" s="36"/>
      <c r="AC695" s="36"/>
      <c r="AD695" s="36"/>
      <c r="AE695" s="36"/>
      <c r="AF695" s="36"/>
      <c r="AG695" s="36"/>
      <c r="AH695" s="36"/>
      <c r="AI695" s="36"/>
      <c r="AJ695" s="36"/>
      <c r="AK695" s="36"/>
      <c r="AL695" s="36"/>
      <c r="AM695" s="36"/>
      <c r="AN695" s="36"/>
      <c r="AO695" s="36"/>
      <c r="AP695" s="36"/>
      <c r="AQ695" s="36"/>
      <c r="AR695" s="36"/>
      <c r="AS695" s="36"/>
      <c r="AT695" s="36"/>
      <c r="AU695" s="36"/>
      <c r="AV695" s="36"/>
      <c r="AW695" s="36"/>
      <c r="AX695" s="36"/>
      <c r="AY695" s="36"/>
      <c r="AZ695" s="36"/>
      <c r="BA695" s="36"/>
      <c r="BB695" s="36"/>
      <c r="BC695" s="36"/>
      <c r="BD695" s="36"/>
      <c r="BE695" s="36"/>
      <c r="BF695" s="36"/>
      <c r="BG695" s="36"/>
      <c r="BH695" s="36"/>
      <c r="BI695" s="36"/>
      <c r="BJ695" s="36"/>
      <c r="BL695" s="36"/>
      <c r="BM695" s="36"/>
      <c r="BN695" s="36"/>
      <c r="BO695" s="36"/>
    </row>
    <row r="696" spans="2:67">
      <c r="B696" s="36"/>
      <c r="D696" s="36"/>
      <c r="E696" s="36"/>
      <c r="G696" s="36"/>
      <c r="H696" s="36"/>
      <c r="I696" s="36"/>
      <c r="J696" s="36"/>
      <c r="K696" s="36"/>
      <c r="L696" s="36"/>
      <c r="M696" s="36"/>
      <c r="N696" s="36" t="e">
        <f>SUMIF(#REF!,K696,#REF!)</f>
        <v>#REF!</v>
      </c>
      <c r="O696" s="36">
        <f t="shared" si="132"/>
        <v>0</v>
      </c>
      <c r="P696" s="36">
        <f>COUNTIF($T$1:T696,T696)</f>
        <v>10</v>
      </c>
      <c r="Q696" s="36" t="str">
        <f t="shared" si="133"/>
        <v>10-KVDN-50</v>
      </c>
      <c r="R696" s="36" t="s">
        <v>15</v>
      </c>
      <c r="S696" s="36">
        <v>50</v>
      </c>
      <c r="T696" s="36" t="str">
        <f>CONCATENATE(R696,IF(S696=0,"","-"),S696)</f>
        <v>KVDN-50</v>
      </c>
      <c r="U696" s="36">
        <v>160</v>
      </c>
      <c r="V696" s="36" t="str">
        <f t="shared" si="131"/>
        <v>160,</v>
      </c>
      <c r="W696" s="36"/>
      <c r="X696" s="36"/>
      <c r="Y696" s="36"/>
      <c r="Z696" s="36" t="str">
        <f t="shared" si="138"/>
        <v>-</v>
      </c>
      <c r="AA696" s="36"/>
      <c r="AB696" s="36"/>
      <c r="AC696" s="36"/>
      <c r="AD696" s="36"/>
      <c r="AE696" s="36"/>
      <c r="AF696" s="36"/>
      <c r="AG696" s="36"/>
      <c r="AH696" s="36"/>
      <c r="AI696" s="36"/>
      <c r="AJ696" s="36"/>
      <c r="AK696" s="36"/>
      <c r="AL696" s="36"/>
      <c r="AM696" s="36"/>
      <c r="AN696" s="36"/>
      <c r="AO696" s="36"/>
      <c r="AP696" s="36"/>
      <c r="AQ696" s="36"/>
      <c r="AR696" s="36"/>
      <c r="AS696" s="36"/>
      <c r="AT696" s="36"/>
      <c r="AU696" s="36"/>
      <c r="AV696" s="36"/>
      <c r="AW696" s="36"/>
      <c r="AX696" s="36"/>
      <c r="AY696" s="36"/>
      <c r="AZ696" s="36"/>
      <c r="BA696" s="36"/>
      <c r="BB696" s="36"/>
      <c r="BC696" s="36"/>
      <c r="BD696" s="36"/>
      <c r="BE696" s="36"/>
      <c r="BF696" s="36"/>
      <c r="BG696" s="36"/>
      <c r="BH696" s="36"/>
      <c r="BI696" s="36"/>
      <c r="BJ696" s="36"/>
      <c r="BL696" s="36"/>
      <c r="BM696" s="36"/>
      <c r="BN696" s="36"/>
      <c r="BO696" s="36"/>
    </row>
    <row r="697" spans="2:67">
      <c r="B697" s="36"/>
      <c r="D697" s="36"/>
      <c r="E697" s="36"/>
      <c r="G697" s="36"/>
      <c r="H697" s="36"/>
      <c r="I697" s="36"/>
      <c r="J697" s="36"/>
      <c r="K697" s="36"/>
      <c r="L697" s="36"/>
      <c r="M697" s="36"/>
      <c r="N697" s="36" t="e">
        <f>SUMIF(#REF!,K697,#REF!)</f>
        <v>#REF!</v>
      </c>
      <c r="O697" s="36">
        <f t="shared" si="132"/>
        <v>0</v>
      </c>
      <c r="P697" s="36">
        <f>COUNTIF($T$1:T697,T697)</f>
        <v>11</v>
      </c>
      <c r="Q697" s="36" t="str">
        <f t="shared" si="133"/>
        <v>11-KVDN-50</v>
      </c>
      <c r="R697" s="36" t="s">
        <v>15</v>
      </c>
      <c r="S697" s="36">
        <v>50</v>
      </c>
      <c r="T697" s="36" t="str">
        <f>CONCATENATE(R697,IF(S697=0,"","-"),S697)</f>
        <v>KVDN-50</v>
      </c>
      <c r="U697" s="36">
        <v>200</v>
      </c>
      <c r="V697" s="36" t="str">
        <f t="shared" si="131"/>
        <v>200,</v>
      </c>
      <c r="W697" s="36"/>
      <c r="X697" s="36"/>
      <c r="Y697" s="36"/>
      <c r="Z697" s="36" t="str">
        <f t="shared" si="138"/>
        <v>-</v>
      </c>
      <c r="AA697" s="36"/>
      <c r="AB697" s="36"/>
      <c r="AC697" s="36"/>
      <c r="AD697" s="36"/>
      <c r="AE697" s="36"/>
      <c r="AF697" s="36"/>
      <c r="AG697" s="36"/>
      <c r="AH697" s="36"/>
      <c r="AI697" s="36"/>
      <c r="AJ697" s="36"/>
      <c r="AK697" s="36"/>
      <c r="AL697" s="36"/>
      <c r="AM697" s="36"/>
      <c r="AN697" s="36"/>
      <c r="AO697" s="36"/>
      <c r="AP697" s="36"/>
      <c r="AQ697" s="36"/>
      <c r="AR697" s="36"/>
      <c r="AS697" s="36"/>
      <c r="AT697" s="36"/>
      <c r="AU697" s="36"/>
      <c r="AV697" s="36"/>
      <c r="AW697" s="36"/>
      <c r="AX697" s="36"/>
      <c r="AY697" s="36"/>
      <c r="AZ697" s="36"/>
      <c r="BA697" s="36"/>
      <c r="BB697" s="36"/>
      <c r="BC697" s="36"/>
      <c r="BD697" s="36"/>
      <c r="BE697" s="36"/>
      <c r="BF697" s="36"/>
      <c r="BG697" s="36"/>
      <c r="BH697" s="36"/>
      <c r="BI697" s="36"/>
      <c r="BJ697" s="36"/>
      <c r="BL697" s="36"/>
      <c r="BM697" s="36"/>
      <c r="BN697" s="36"/>
      <c r="BO697" s="36"/>
    </row>
    <row r="698" spans="2:67">
      <c r="B698" s="36"/>
      <c r="D698" s="36"/>
      <c r="E698" s="36"/>
      <c r="G698" s="36"/>
      <c r="H698" s="36"/>
      <c r="I698" s="36"/>
      <c r="J698" s="36"/>
      <c r="K698" s="36"/>
      <c r="L698" s="36"/>
      <c r="M698" s="36"/>
      <c r="N698" s="36" t="e">
        <f>SUMIF(#REF!,K698,#REF!)</f>
        <v>#REF!</v>
      </c>
      <c r="O698" s="36">
        <f t="shared" si="132"/>
        <v>0</v>
      </c>
      <c r="P698" s="36">
        <f>COUNTIF($T$1:T698,T698)</f>
        <v>12</v>
      </c>
      <c r="Q698" s="36" t="str">
        <f t="shared" si="133"/>
        <v>12-KVDN-50</v>
      </c>
      <c r="R698" s="36" t="s">
        <v>15</v>
      </c>
      <c r="S698" s="36">
        <v>50</v>
      </c>
      <c r="T698" s="36" t="str">
        <f>CONCATENATE(R698,IF(S698=0,"","-"),S698)</f>
        <v>KVDN-50</v>
      </c>
      <c r="U698" s="36">
        <v>250</v>
      </c>
      <c r="V698" s="36" t="str">
        <f t="shared" si="131"/>
        <v>250,</v>
      </c>
      <c r="W698" s="36"/>
      <c r="X698" s="36"/>
      <c r="Y698" s="36"/>
      <c r="Z698" s="36" t="str">
        <f t="shared" si="138"/>
        <v>-</v>
      </c>
      <c r="AA698" s="36"/>
      <c r="AB698" s="36"/>
      <c r="AC698" s="36"/>
      <c r="AD698" s="36"/>
      <c r="AE698" s="36"/>
      <c r="AF698" s="36"/>
      <c r="AG698" s="36"/>
      <c r="AH698" s="36"/>
      <c r="AI698" s="36"/>
      <c r="AJ698" s="36"/>
      <c r="AK698" s="36"/>
      <c r="AL698" s="36"/>
      <c r="AM698" s="36"/>
      <c r="AN698" s="36"/>
      <c r="AO698" s="36"/>
      <c r="AP698" s="36"/>
      <c r="AQ698" s="36"/>
      <c r="AR698" s="36"/>
      <c r="AS698" s="36"/>
      <c r="AT698" s="36"/>
      <c r="AU698" s="36"/>
      <c r="AV698" s="36"/>
      <c r="AW698" s="36"/>
      <c r="AX698" s="36"/>
      <c r="AY698" s="36"/>
      <c r="AZ698" s="36"/>
      <c r="BA698" s="36"/>
      <c r="BB698" s="36"/>
      <c r="BC698" s="36"/>
      <c r="BD698" s="36"/>
      <c r="BE698" s="36"/>
      <c r="BF698" s="36"/>
      <c r="BG698" s="36"/>
      <c r="BH698" s="36"/>
      <c r="BI698" s="36"/>
      <c r="BJ698" s="36"/>
      <c r="BL698" s="36"/>
      <c r="BM698" s="36"/>
      <c r="BN698" s="36"/>
      <c r="BO698" s="36"/>
    </row>
    <row r="699" spans="2:67">
      <c r="B699" s="36"/>
      <c r="D699" s="36"/>
      <c r="E699" s="36"/>
      <c r="G699" s="36"/>
      <c r="H699" s="36"/>
      <c r="I699" s="36"/>
      <c r="J699" s="36"/>
      <c r="K699" s="36"/>
      <c r="L699" s="36"/>
      <c r="M699" s="36"/>
      <c r="N699" s="36" t="e">
        <f>SUMIF(#REF!,K699,#REF!)</f>
        <v>#REF!</v>
      </c>
      <c r="O699" s="36">
        <f t="shared" si="132"/>
        <v>0</v>
      </c>
      <c r="P699" s="36">
        <f>COUNTIF($T$1:T699,T699)</f>
        <v>13</v>
      </c>
      <c r="Q699" s="36" t="str">
        <f t="shared" si="133"/>
        <v>13-KVDN-50</v>
      </c>
      <c r="R699" s="36" t="s">
        <v>15</v>
      </c>
      <c r="S699" s="36">
        <v>50</v>
      </c>
      <c r="T699" s="36" t="str">
        <f>CONCATENATE(R699,IF(S699=0,"","-"),S699)</f>
        <v>KVDN-50</v>
      </c>
      <c r="U699" s="36">
        <v>300</v>
      </c>
      <c r="V699" s="36" t="str">
        <f t="shared" si="131"/>
        <v>300</v>
      </c>
      <c r="W699" s="36"/>
      <c r="X699" s="36"/>
      <c r="Y699" s="36"/>
      <c r="Z699" s="36" t="str">
        <f t="shared" si="138"/>
        <v>-</v>
      </c>
      <c r="AA699" s="36"/>
      <c r="AB699" s="36"/>
      <c r="AC699" s="36"/>
      <c r="AD699" s="36"/>
      <c r="AE699" s="36"/>
      <c r="AF699" s="36"/>
      <c r="AG699" s="36"/>
      <c r="AH699" s="36"/>
      <c r="AI699" s="36"/>
      <c r="AJ699" s="36"/>
      <c r="AK699" s="36"/>
      <c r="AL699" s="36"/>
      <c r="AM699" s="36"/>
      <c r="AN699" s="36"/>
      <c r="AO699" s="36"/>
      <c r="AP699" s="36"/>
      <c r="AQ699" s="36"/>
      <c r="AR699" s="36"/>
      <c r="AS699" s="36"/>
      <c r="AT699" s="36"/>
      <c r="AU699" s="36"/>
      <c r="AV699" s="36"/>
      <c r="AW699" s="36"/>
      <c r="AX699" s="36"/>
      <c r="AY699" s="36"/>
      <c r="AZ699" s="36"/>
      <c r="BA699" s="36"/>
      <c r="BB699" s="36"/>
      <c r="BC699" s="36"/>
      <c r="BD699" s="36"/>
      <c r="BE699" s="36"/>
      <c r="BF699" s="36"/>
      <c r="BG699" s="36"/>
      <c r="BH699" s="36"/>
      <c r="BI699" s="36"/>
      <c r="BJ699" s="36"/>
      <c r="BL699" s="36"/>
      <c r="BM699" s="36"/>
      <c r="BN699" s="36"/>
      <c r="BO699" s="36"/>
    </row>
    <row r="700" spans="2:67">
      <c r="B700" s="36"/>
      <c r="D700" s="36"/>
      <c r="E700" s="36"/>
      <c r="G700" s="36"/>
      <c r="H700" s="36"/>
      <c r="I700" s="36"/>
      <c r="J700" s="36"/>
      <c r="K700" s="36"/>
      <c r="L700" s="36"/>
      <c r="M700" s="36"/>
      <c r="N700" s="36" t="e">
        <f>SUMIF(#REF!,K700,#REF!)</f>
        <v>#REF!</v>
      </c>
      <c r="O700" s="36">
        <f t="shared" si="132"/>
        <v>0</v>
      </c>
      <c r="P700" s="36">
        <f>COUNTIF($T$1:T700,T700)</f>
        <v>1</v>
      </c>
      <c r="Q700" s="36" t="str">
        <f t="shared" si="133"/>
        <v>1-KVDN-63</v>
      </c>
      <c r="R700" s="36" t="s">
        <v>15</v>
      </c>
      <c r="S700" s="36">
        <v>63</v>
      </c>
      <c r="T700" s="36" t="str">
        <f t="shared" ref="T700:T708" si="141">CONCATENATE(R700,IF(S700=0,"","-"),S700)</f>
        <v>KVDN-63</v>
      </c>
      <c r="U700" s="36">
        <v>5</v>
      </c>
      <c r="V700" s="36" t="str">
        <f t="shared" si="131"/>
        <v>5,</v>
      </c>
      <c r="W700" s="36"/>
      <c r="X700" s="36"/>
      <c r="Y700" s="36"/>
      <c r="Z700" s="36" t="str">
        <f t="shared" si="138"/>
        <v>-</v>
      </c>
      <c r="AA700" s="36"/>
      <c r="AB700" s="36"/>
      <c r="AC700" s="36"/>
      <c r="AD700" s="36"/>
      <c r="AE700" s="36"/>
      <c r="AF700" s="36"/>
      <c r="AG700" s="36"/>
      <c r="AH700" s="36"/>
      <c r="AI700" s="36"/>
      <c r="AJ700" s="36"/>
      <c r="AK700" s="36"/>
      <c r="AL700" s="36"/>
      <c r="AM700" s="36"/>
      <c r="AN700" s="36"/>
      <c r="AO700" s="36"/>
      <c r="AP700" s="36"/>
      <c r="AQ700" s="36"/>
      <c r="AR700" s="36"/>
      <c r="AS700" s="36"/>
      <c r="AT700" s="36"/>
      <c r="AU700" s="36"/>
      <c r="AV700" s="36"/>
      <c r="AW700" s="36"/>
      <c r="AX700" s="36"/>
      <c r="AY700" s="36"/>
      <c r="AZ700" s="36"/>
      <c r="BA700" s="36"/>
      <c r="BB700" s="36"/>
      <c r="BC700" s="36"/>
      <c r="BD700" s="36"/>
      <c r="BE700" s="36"/>
      <c r="BF700" s="36"/>
      <c r="BG700" s="36"/>
      <c r="BH700" s="36"/>
      <c r="BI700" s="36"/>
      <c r="BJ700" s="36"/>
      <c r="BL700" s="36"/>
      <c r="BM700" s="36"/>
      <c r="BN700" s="36"/>
      <c r="BO700" s="36"/>
    </row>
    <row r="701" spans="2:67">
      <c r="B701" s="36"/>
      <c r="D701" s="36"/>
      <c r="E701" s="36"/>
      <c r="G701" s="36"/>
      <c r="H701" s="36"/>
      <c r="I701" s="36"/>
      <c r="J701" s="36"/>
      <c r="K701" s="36"/>
      <c r="L701" s="36"/>
      <c r="M701" s="36"/>
      <c r="N701" s="36" t="e">
        <f>SUMIF(#REF!,K701,#REF!)</f>
        <v>#REF!</v>
      </c>
      <c r="O701" s="36">
        <f t="shared" si="132"/>
        <v>0</v>
      </c>
      <c r="P701" s="36">
        <f>COUNTIF($T$1:T701,T701)</f>
        <v>2</v>
      </c>
      <c r="Q701" s="36" t="str">
        <f t="shared" si="133"/>
        <v>2-KVDN-63</v>
      </c>
      <c r="R701" s="36" t="s">
        <v>15</v>
      </c>
      <c r="S701" s="36">
        <v>63</v>
      </c>
      <c r="T701" s="36" t="str">
        <f t="shared" si="141"/>
        <v>KVDN-63</v>
      </c>
      <c r="U701" s="36">
        <v>10</v>
      </c>
      <c r="V701" s="36" t="str">
        <f t="shared" si="131"/>
        <v>10,</v>
      </c>
      <c r="W701" s="36"/>
      <c r="X701" s="36"/>
      <c r="Y701" s="36"/>
      <c r="Z701" s="36" t="str">
        <f t="shared" si="138"/>
        <v>-</v>
      </c>
      <c r="AA701" s="36"/>
      <c r="AB701" s="36"/>
      <c r="AC701" s="36"/>
      <c r="AD701" s="36"/>
      <c r="AE701" s="36"/>
      <c r="AF701" s="36"/>
      <c r="AG701" s="36"/>
      <c r="AH701" s="36"/>
      <c r="AI701" s="36"/>
      <c r="AJ701" s="36"/>
      <c r="AK701" s="36"/>
      <c r="AL701" s="36"/>
      <c r="AM701" s="36"/>
      <c r="AN701" s="36"/>
      <c r="AO701" s="36"/>
      <c r="AP701" s="36"/>
      <c r="AQ701" s="36"/>
      <c r="AR701" s="36"/>
      <c r="AS701" s="36"/>
      <c r="AT701" s="36"/>
      <c r="AU701" s="36"/>
      <c r="AV701" s="36"/>
      <c r="AW701" s="36"/>
      <c r="AX701" s="36"/>
      <c r="AY701" s="36"/>
      <c r="AZ701" s="36"/>
      <c r="BA701" s="36"/>
      <c r="BB701" s="36"/>
      <c r="BC701" s="36"/>
      <c r="BD701" s="36"/>
      <c r="BE701" s="36"/>
      <c r="BF701" s="36"/>
      <c r="BG701" s="36"/>
      <c r="BH701" s="36"/>
      <c r="BI701" s="36"/>
      <c r="BJ701" s="36"/>
      <c r="BL701" s="36"/>
      <c r="BM701" s="36"/>
      <c r="BN701" s="36"/>
      <c r="BO701" s="36"/>
    </row>
    <row r="702" spans="2:67">
      <c r="B702" s="36"/>
      <c r="D702" s="36"/>
      <c r="E702" s="36"/>
      <c r="G702" s="36"/>
      <c r="H702" s="36"/>
      <c r="I702" s="36"/>
      <c r="J702" s="36"/>
      <c r="K702" s="36"/>
      <c r="L702" s="36"/>
      <c r="M702" s="36"/>
      <c r="N702" s="36" t="e">
        <f>SUMIF(#REF!,K702,#REF!)</f>
        <v>#REF!</v>
      </c>
      <c r="O702" s="36">
        <f t="shared" si="132"/>
        <v>0</v>
      </c>
      <c r="P702" s="36">
        <f>COUNTIF($T$1:T702,T702)</f>
        <v>3</v>
      </c>
      <c r="Q702" s="36" t="str">
        <f t="shared" si="133"/>
        <v>3-KVDN-63</v>
      </c>
      <c r="R702" s="36" t="s">
        <v>15</v>
      </c>
      <c r="S702" s="36">
        <v>63</v>
      </c>
      <c r="T702" s="36" t="str">
        <f t="shared" si="141"/>
        <v>KVDN-63</v>
      </c>
      <c r="U702" s="36">
        <v>15</v>
      </c>
      <c r="V702" s="36" t="str">
        <f t="shared" si="131"/>
        <v>15,</v>
      </c>
      <c r="W702" s="36"/>
      <c r="X702" s="36"/>
      <c r="Y702" s="36"/>
      <c r="Z702" s="36" t="str">
        <f t="shared" si="138"/>
        <v>-</v>
      </c>
      <c r="AA702" s="36"/>
      <c r="AB702" s="36"/>
      <c r="AC702" s="36"/>
      <c r="AD702" s="36"/>
      <c r="AE702" s="36"/>
      <c r="AF702" s="36"/>
      <c r="AG702" s="36"/>
      <c r="AH702" s="36"/>
      <c r="AI702" s="36"/>
      <c r="AJ702" s="36"/>
      <c r="AK702" s="36"/>
      <c r="AL702" s="36"/>
      <c r="AM702" s="36"/>
      <c r="AN702" s="36"/>
      <c r="AO702" s="36"/>
      <c r="AP702" s="36"/>
      <c r="AQ702" s="36"/>
      <c r="AR702" s="36"/>
      <c r="AS702" s="36"/>
      <c r="AT702" s="36"/>
      <c r="AU702" s="36"/>
      <c r="AV702" s="36"/>
      <c r="AW702" s="36"/>
      <c r="AX702" s="36"/>
      <c r="AY702" s="36"/>
      <c r="AZ702" s="36"/>
      <c r="BA702" s="36"/>
      <c r="BB702" s="36"/>
      <c r="BC702" s="36"/>
      <c r="BD702" s="36"/>
      <c r="BE702" s="36"/>
      <c r="BF702" s="36"/>
      <c r="BG702" s="36"/>
      <c r="BH702" s="36"/>
      <c r="BI702" s="36"/>
      <c r="BJ702" s="36"/>
      <c r="BL702" s="36"/>
      <c r="BM702" s="36"/>
      <c r="BN702" s="36"/>
      <c r="BO702" s="36"/>
    </row>
    <row r="703" spans="2:67">
      <c r="B703" s="36"/>
      <c r="D703" s="36"/>
      <c r="E703" s="36"/>
      <c r="G703" s="36"/>
      <c r="H703" s="36"/>
      <c r="I703" s="36"/>
      <c r="J703" s="36"/>
      <c r="K703" s="36"/>
      <c r="L703" s="36"/>
      <c r="M703" s="36"/>
      <c r="N703" s="36" t="e">
        <f>SUMIF(#REF!,K703,#REF!)</f>
        <v>#REF!</v>
      </c>
      <c r="O703" s="36">
        <f t="shared" si="132"/>
        <v>0</v>
      </c>
      <c r="P703" s="36">
        <f>COUNTIF($T$1:T703,T703)</f>
        <v>4</v>
      </c>
      <c r="Q703" s="36" t="str">
        <f t="shared" si="133"/>
        <v>4-KVDN-63</v>
      </c>
      <c r="R703" s="36" t="s">
        <v>15</v>
      </c>
      <c r="S703" s="36">
        <v>63</v>
      </c>
      <c r="T703" s="36" t="str">
        <f t="shared" si="141"/>
        <v>KVDN-63</v>
      </c>
      <c r="U703" s="36">
        <v>25</v>
      </c>
      <c r="V703" s="36" t="str">
        <f t="shared" si="131"/>
        <v>25,</v>
      </c>
      <c r="W703" s="36"/>
      <c r="X703" s="36"/>
      <c r="Y703" s="36"/>
      <c r="Z703" s="36" t="str">
        <f t="shared" si="138"/>
        <v>-</v>
      </c>
      <c r="AA703" s="36"/>
      <c r="AB703" s="36"/>
      <c r="AC703" s="36"/>
      <c r="AD703" s="36"/>
      <c r="AE703" s="36"/>
      <c r="AF703" s="36"/>
      <c r="AG703" s="36"/>
      <c r="AH703" s="36"/>
      <c r="AI703" s="36"/>
      <c r="AJ703" s="36"/>
      <c r="AK703" s="36"/>
      <c r="AL703" s="36"/>
      <c r="AM703" s="36"/>
      <c r="AN703" s="36"/>
      <c r="AO703" s="36"/>
      <c r="AP703" s="36"/>
      <c r="AQ703" s="36"/>
      <c r="AR703" s="36"/>
      <c r="AS703" s="36"/>
      <c r="AT703" s="36"/>
      <c r="AU703" s="36"/>
      <c r="AV703" s="36"/>
      <c r="AW703" s="36"/>
      <c r="AX703" s="36"/>
      <c r="AY703" s="36"/>
      <c r="AZ703" s="36"/>
      <c r="BA703" s="36"/>
      <c r="BB703" s="36"/>
      <c r="BC703" s="36"/>
      <c r="BD703" s="36"/>
      <c r="BE703" s="36"/>
      <c r="BF703" s="36"/>
      <c r="BG703" s="36"/>
      <c r="BH703" s="36"/>
      <c r="BI703" s="36"/>
      <c r="BJ703" s="36"/>
      <c r="BL703" s="36"/>
      <c r="BM703" s="36"/>
      <c r="BN703" s="36"/>
      <c r="BO703" s="36"/>
    </row>
    <row r="704" spans="2:67">
      <c r="B704" s="36"/>
      <c r="D704" s="36"/>
      <c r="E704" s="36"/>
      <c r="G704" s="36"/>
      <c r="H704" s="36"/>
      <c r="I704" s="36"/>
      <c r="J704" s="36"/>
      <c r="K704" s="36"/>
      <c r="L704" s="36"/>
      <c r="M704" s="36"/>
      <c r="N704" s="36" t="e">
        <f>SUMIF(#REF!,K704,#REF!)</f>
        <v>#REF!</v>
      </c>
      <c r="O704" s="36">
        <f t="shared" si="132"/>
        <v>0</v>
      </c>
      <c r="P704" s="36">
        <f>COUNTIF($T$1:T704,T704)</f>
        <v>5</v>
      </c>
      <c r="Q704" s="36" t="str">
        <f t="shared" si="133"/>
        <v>5-KVDN-63</v>
      </c>
      <c r="R704" s="36" t="s">
        <v>15</v>
      </c>
      <c r="S704" s="36">
        <v>63</v>
      </c>
      <c r="T704" s="36" t="str">
        <f t="shared" si="141"/>
        <v>KVDN-63</v>
      </c>
      <c r="U704" s="36">
        <v>40</v>
      </c>
      <c r="V704" s="36" t="str">
        <f t="shared" si="131"/>
        <v>40,</v>
      </c>
      <c r="W704" s="36"/>
      <c r="X704" s="36"/>
      <c r="Y704" s="36"/>
      <c r="Z704" s="36" t="str">
        <f t="shared" si="138"/>
        <v>-</v>
      </c>
      <c r="AA704" s="36"/>
      <c r="AB704" s="36"/>
      <c r="AC704" s="36"/>
      <c r="AD704" s="36"/>
      <c r="AE704" s="36"/>
      <c r="AF704" s="36"/>
      <c r="AG704" s="36"/>
      <c r="AH704" s="36"/>
      <c r="AI704" s="36"/>
      <c r="AJ704" s="36"/>
      <c r="AK704" s="36"/>
      <c r="AL704" s="36"/>
      <c r="AM704" s="36"/>
      <c r="AN704" s="36"/>
      <c r="AO704" s="36"/>
      <c r="AP704" s="36"/>
      <c r="AQ704" s="36"/>
      <c r="AR704" s="36"/>
      <c r="AS704" s="36"/>
      <c r="AT704" s="36"/>
      <c r="AU704" s="36"/>
      <c r="AV704" s="36"/>
      <c r="AW704" s="36"/>
      <c r="AX704" s="36"/>
      <c r="AY704" s="36"/>
      <c r="AZ704" s="36"/>
      <c r="BA704" s="36"/>
      <c r="BB704" s="36"/>
      <c r="BC704" s="36"/>
      <c r="BD704" s="36"/>
      <c r="BE704" s="36"/>
      <c r="BF704" s="36"/>
      <c r="BG704" s="36"/>
      <c r="BH704" s="36"/>
      <c r="BI704" s="36"/>
      <c r="BJ704" s="36"/>
      <c r="BL704" s="36"/>
      <c r="BM704" s="36"/>
      <c r="BN704" s="36"/>
      <c r="BO704" s="36"/>
    </row>
    <row r="705" spans="2:67">
      <c r="B705" s="36"/>
      <c r="D705" s="36"/>
      <c r="E705" s="36"/>
      <c r="G705" s="36"/>
      <c r="H705" s="36"/>
      <c r="I705" s="36"/>
      <c r="J705" s="36"/>
      <c r="K705" s="36"/>
      <c r="L705" s="36"/>
      <c r="M705" s="36"/>
      <c r="N705" s="36" t="e">
        <f>SUMIF(#REF!,K705,#REF!)</f>
        <v>#REF!</v>
      </c>
      <c r="O705" s="36">
        <f t="shared" si="132"/>
        <v>0</v>
      </c>
      <c r="P705" s="36">
        <f>COUNTIF($T$1:T705,T705)</f>
        <v>6</v>
      </c>
      <c r="Q705" s="36" t="str">
        <f t="shared" si="133"/>
        <v>6-KVDN-63</v>
      </c>
      <c r="R705" s="36" t="s">
        <v>15</v>
      </c>
      <c r="S705" s="36">
        <v>63</v>
      </c>
      <c r="T705" s="36" t="str">
        <f t="shared" si="141"/>
        <v>KVDN-63</v>
      </c>
      <c r="U705" s="36">
        <v>50</v>
      </c>
      <c r="V705" s="36" t="str">
        <f t="shared" si="131"/>
        <v>50,</v>
      </c>
      <c r="W705" s="36"/>
      <c r="X705" s="36"/>
      <c r="Y705" s="36"/>
      <c r="Z705" s="36" t="str">
        <f t="shared" si="138"/>
        <v>-</v>
      </c>
      <c r="AA705" s="36"/>
      <c r="AB705" s="36"/>
      <c r="AC705" s="36"/>
      <c r="AD705" s="36"/>
      <c r="AE705" s="36"/>
      <c r="AF705" s="36"/>
      <c r="AG705" s="36"/>
      <c r="AH705" s="36"/>
      <c r="AI705" s="36"/>
      <c r="AJ705" s="36"/>
      <c r="AK705" s="36"/>
      <c r="AL705" s="36"/>
      <c r="AM705" s="36"/>
      <c r="AN705" s="36"/>
      <c r="AO705" s="36"/>
      <c r="AP705" s="36"/>
      <c r="AQ705" s="36"/>
      <c r="AR705" s="36"/>
      <c r="AS705" s="36"/>
      <c r="AT705" s="36"/>
      <c r="AU705" s="36"/>
      <c r="AV705" s="36"/>
      <c r="AW705" s="36"/>
      <c r="AX705" s="36"/>
      <c r="AY705" s="36"/>
      <c r="AZ705" s="36"/>
      <c r="BA705" s="36"/>
      <c r="BB705" s="36"/>
      <c r="BC705" s="36"/>
      <c r="BD705" s="36"/>
      <c r="BE705" s="36"/>
      <c r="BF705" s="36"/>
      <c r="BG705" s="36"/>
      <c r="BH705" s="36"/>
      <c r="BI705" s="36"/>
      <c r="BJ705" s="36"/>
      <c r="BL705" s="36"/>
      <c r="BM705" s="36"/>
      <c r="BN705" s="36"/>
      <c r="BO705" s="36"/>
    </row>
    <row r="706" spans="2:67">
      <c r="B706" s="36"/>
      <c r="D706" s="36"/>
      <c r="E706" s="36"/>
      <c r="G706" s="36"/>
      <c r="H706" s="36"/>
      <c r="I706" s="36"/>
      <c r="J706" s="36"/>
      <c r="K706" s="36"/>
      <c r="L706" s="36"/>
      <c r="M706" s="36"/>
      <c r="N706" s="36" t="e">
        <f>SUMIF(#REF!,K706,#REF!)</f>
        <v>#REF!</v>
      </c>
      <c r="O706" s="36">
        <f t="shared" si="132"/>
        <v>0</v>
      </c>
      <c r="P706" s="36">
        <f>COUNTIF($T$1:T706,T706)</f>
        <v>7</v>
      </c>
      <c r="Q706" s="36" t="str">
        <f t="shared" si="133"/>
        <v>7-KVDN-63</v>
      </c>
      <c r="R706" s="36" t="s">
        <v>15</v>
      </c>
      <c r="S706" s="36">
        <v>63</v>
      </c>
      <c r="T706" s="36" t="str">
        <f t="shared" si="141"/>
        <v>KVDN-63</v>
      </c>
      <c r="U706" s="36">
        <v>80</v>
      </c>
      <c r="V706" s="36" t="str">
        <f t="shared" ref="V706:V769" si="142">CONCATENATE(U706,IF(P706=COUNTIF(T:T,T706),"",","))</f>
        <v>80,</v>
      </c>
      <c r="W706" s="36"/>
      <c r="X706" s="36"/>
      <c r="Y706" s="36"/>
      <c r="Z706" s="36" t="str">
        <f t="shared" si="138"/>
        <v>-</v>
      </c>
      <c r="AA706" s="36"/>
      <c r="AB706" s="36"/>
      <c r="AC706" s="36"/>
      <c r="AD706" s="36"/>
      <c r="AE706" s="36"/>
      <c r="AF706" s="36"/>
      <c r="AG706" s="36"/>
      <c r="AH706" s="36"/>
      <c r="AI706" s="36"/>
      <c r="AJ706" s="36"/>
      <c r="AK706" s="36"/>
      <c r="AL706" s="36"/>
      <c r="AM706" s="36"/>
      <c r="AN706" s="36"/>
      <c r="AO706" s="36"/>
      <c r="AP706" s="36"/>
      <c r="AQ706" s="36"/>
      <c r="AR706" s="36"/>
      <c r="AS706" s="36"/>
      <c r="AT706" s="36"/>
      <c r="AU706" s="36"/>
      <c r="AV706" s="36"/>
      <c r="AW706" s="36"/>
      <c r="AX706" s="36"/>
      <c r="AY706" s="36"/>
      <c r="AZ706" s="36"/>
      <c r="BA706" s="36"/>
      <c r="BB706" s="36"/>
      <c r="BC706" s="36"/>
      <c r="BD706" s="36"/>
      <c r="BE706" s="36"/>
      <c r="BF706" s="36"/>
      <c r="BG706" s="36"/>
      <c r="BH706" s="36"/>
      <c r="BI706" s="36"/>
      <c r="BJ706" s="36"/>
      <c r="BL706" s="36"/>
      <c r="BM706" s="36"/>
      <c r="BN706" s="36"/>
      <c r="BO706" s="36"/>
    </row>
    <row r="707" spans="2:67">
      <c r="B707" s="36"/>
      <c r="D707" s="36"/>
      <c r="E707" s="36"/>
      <c r="G707" s="36"/>
      <c r="H707" s="36"/>
      <c r="I707" s="36"/>
      <c r="J707" s="36"/>
      <c r="K707" s="36"/>
      <c r="L707" s="36"/>
      <c r="M707" s="36"/>
      <c r="N707" s="36" t="e">
        <f>SUMIF(#REF!,K707,#REF!)</f>
        <v>#REF!</v>
      </c>
      <c r="O707" s="36">
        <f t="shared" ref="O707:O770" si="143">COUNTIF(Z:Z,K707)</f>
        <v>0</v>
      </c>
      <c r="P707" s="36">
        <f>COUNTIF($T$1:T707,T707)</f>
        <v>8</v>
      </c>
      <c r="Q707" s="36" t="str">
        <f t="shared" si="133"/>
        <v>8-KVDN-63</v>
      </c>
      <c r="R707" s="36" t="s">
        <v>15</v>
      </c>
      <c r="S707" s="36">
        <v>63</v>
      </c>
      <c r="T707" s="36" t="str">
        <f t="shared" si="141"/>
        <v>KVDN-63</v>
      </c>
      <c r="U707" s="36">
        <v>100</v>
      </c>
      <c r="V707" s="36" t="str">
        <f t="shared" si="142"/>
        <v>100,</v>
      </c>
      <c r="W707" s="36"/>
      <c r="X707" s="36"/>
      <c r="Y707" s="36"/>
      <c r="Z707" s="36" t="str">
        <f t="shared" si="138"/>
        <v>-</v>
      </c>
      <c r="AA707" s="36"/>
      <c r="AB707" s="36"/>
      <c r="AC707" s="36"/>
      <c r="AD707" s="36"/>
      <c r="AE707" s="36"/>
      <c r="AF707" s="36"/>
      <c r="AG707" s="36"/>
      <c r="AH707" s="36"/>
      <c r="AI707" s="36"/>
      <c r="AJ707" s="36"/>
      <c r="AK707" s="36"/>
      <c r="AL707" s="36"/>
      <c r="AM707" s="36"/>
      <c r="AN707" s="36"/>
      <c r="AO707" s="36"/>
      <c r="AP707" s="36"/>
      <c r="AQ707" s="36"/>
      <c r="AR707" s="36"/>
      <c r="AS707" s="36"/>
      <c r="AT707" s="36"/>
      <c r="AU707" s="36"/>
      <c r="AV707" s="36"/>
      <c r="AW707" s="36"/>
      <c r="AX707" s="36"/>
      <c r="AY707" s="36"/>
      <c r="AZ707" s="36"/>
      <c r="BA707" s="36"/>
      <c r="BB707" s="36"/>
      <c r="BC707" s="36"/>
      <c r="BD707" s="36"/>
      <c r="BE707" s="36"/>
      <c r="BF707" s="36"/>
      <c r="BG707" s="36"/>
      <c r="BH707" s="36"/>
      <c r="BI707" s="36"/>
      <c r="BJ707" s="36"/>
      <c r="BL707" s="36"/>
      <c r="BM707" s="36"/>
      <c r="BN707" s="36"/>
      <c r="BO707" s="36"/>
    </row>
    <row r="708" spans="2:67">
      <c r="B708" s="36"/>
      <c r="D708" s="36"/>
      <c r="E708" s="36"/>
      <c r="G708" s="36"/>
      <c r="H708" s="36"/>
      <c r="I708" s="36"/>
      <c r="J708" s="36"/>
      <c r="K708" s="36"/>
      <c r="L708" s="36"/>
      <c r="M708" s="36"/>
      <c r="N708" s="36" t="e">
        <f>SUMIF(#REF!,K708,#REF!)</f>
        <v>#REF!</v>
      </c>
      <c r="O708" s="36">
        <f t="shared" si="143"/>
        <v>0</v>
      </c>
      <c r="P708" s="36">
        <f>COUNTIF($T$1:T708,T708)</f>
        <v>9</v>
      </c>
      <c r="Q708" s="36" t="str">
        <f t="shared" si="133"/>
        <v>9-KVDN-63</v>
      </c>
      <c r="R708" s="36" t="s">
        <v>15</v>
      </c>
      <c r="S708" s="36">
        <v>63</v>
      </c>
      <c r="T708" s="36" t="str">
        <f t="shared" si="141"/>
        <v>KVDN-63</v>
      </c>
      <c r="U708" s="36">
        <v>120</v>
      </c>
      <c r="V708" s="36" t="str">
        <f t="shared" si="142"/>
        <v>120,</v>
      </c>
      <c r="W708" s="36"/>
      <c r="X708" s="36"/>
      <c r="Y708" s="36"/>
      <c r="Z708" s="36" t="str">
        <f t="shared" si="138"/>
        <v>-</v>
      </c>
      <c r="AA708" s="36"/>
      <c r="AB708" s="36"/>
      <c r="AC708" s="36"/>
      <c r="AD708" s="36"/>
      <c r="AE708" s="36"/>
      <c r="AF708" s="36"/>
      <c r="AG708" s="36"/>
      <c r="AH708" s="36"/>
      <c r="AI708" s="36"/>
      <c r="AJ708" s="36"/>
      <c r="AK708" s="36"/>
      <c r="AL708" s="36"/>
      <c r="AM708" s="36"/>
      <c r="AN708" s="36"/>
      <c r="AO708" s="36"/>
      <c r="AP708" s="36"/>
      <c r="AQ708" s="36"/>
      <c r="AR708" s="36"/>
      <c r="AS708" s="36"/>
      <c r="AT708" s="36"/>
      <c r="AU708" s="36"/>
      <c r="AV708" s="36"/>
      <c r="AW708" s="36"/>
      <c r="AX708" s="36"/>
      <c r="AY708" s="36"/>
      <c r="AZ708" s="36"/>
      <c r="BA708" s="36"/>
      <c r="BB708" s="36"/>
      <c r="BC708" s="36"/>
      <c r="BD708" s="36"/>
      <c r="BE708" s="36"/>
      <c r="BF708" s="36"/>
      <c r="BG708" s="36"/>
      <c r="BH708" s="36"/>
      <c r="BI708" s="36"/>
      <c r="BJ708" s="36"/>
      <c r="BL708" s="36"/>
      <c r="BM708" s="36"/>
      <c r="BN708" s="36"/>
      <c r="BO708" s="36"/>
    </row>
    <row r="709" spans="2:67">
      <c r="B709" s="36"/>
      <c r="D709" s="36"/>
      <c r="E709" s="36"/>
      <c r="G709" s="36"/>
      <c r="H709" s="36"/>
      <c r="I709" s="36"/>
      <c r="J709" s="36"/>
      <c r="K709" s="36"/>
      <c r="L709" s="36"/>
      <c r="M709" s="36"/>
      <c r="N709" s="36" t="e">
        <f>SUMIF(#REF!,K709,#REF!)</f>
        <v>#REF!</v>
      </c>
      <c r="O709" s="36">
        <f t="shared" si="143"/>
        <v>0</v>
      </c>
      <c r="P709" s="36">
        <f>COUNTIF($T$1:T709,T709)</f>
        <v>10</v>
      </c>
      <c r="Q709" s="36" t="str">
        <f t="shared" ref="Q709:Q775" si="144">CONCATENATE(P709,"-",T709)</f>
        <v>10-KVDN-63</v>
      </c>
      <c r="R709" s="36" t="s">
        <v>15</v>
      </c>
      <c r="S709" s="36">
        <v>63</v>
      </c>
      <c r="T709" s="36" t="str">
        <f>CONCATENATE(R709,IF(S709=0,"","-"),S709)</f>
        <v>KVDN-63</v>
      </c>
      <c r="U709" s="36">
        <v>160</v>
      </c>
      <c r="V709" s="36" t="str">
        <f t="shared" si="142"/>
        <v>160,</v>
      </c>
      <c r="W709" s="36"/>
      <c r="X709" s="36"/>
      <c r="Y709" s="36"/>
      <c r="Z709" s="36" t="str">
        <f t="shared" si="138"/>
        <v>-</v>
      </c>
      <c r="AA709" s="36"/>
      <c r="AB709" s="36"/>
      <c r="AC709" s="36"/>
      <c r="AD709" s="36"/>
      <c r="AE709" s="36"/>
      <c r="AF709" s="36"/>
      <c r="AG709" s="36"/>
      <c r="AH709" s="36"/>
      <c r="AI709" s="36"/>
      <c r="AJ709" s="36"/>
      <c r="AK709" s="36"/>
      <c r="AL709" s="36"/>
      <c r="AM709" s="36"/>
      <c r="AN709" s="36"/>
      <c r="AO709" s="36"/>
      <c r="AP709" s="36"/>
      <c r="AQ709" s="36"/>
      <c r="AR709" s="36"/>
      <c r="AS709" s="36"/>
      <c r="AT709" s="36"/>
      <c r="AU709" s="36"/>
      <c r="AV709" s="36"/>
      <c r="AW709" s="36"/>
      <c r="AX709" s="36"/>
      <c r="AY709" s="36"/>
      <c r="AZ709" s="36"/>
      <c r="BA709" s="36"/>
      <c r="BB709" s="36"/>
      <c r="BC709" s="36"/>
      <c r="BD709" s="36"/>
      <c r="BE709" s="36"/>
      <c r="BF709" s="36"/>
      <c r="BG709" s="36"/>
      <c r="BH709" s="36"/>
      <c r="BI709" s="36"/>
      <c r="BJ709" s="36"/>
      <c r="BL709" s="36"/>
      <c r="BM709" s="36"/>
      <c r="BN709" s="36"/>
      <c r="BO709" s="36"/>
    </row>
    <row r="710" spans="2:67">
      <c r="B710" s="36"/>
      <c r="D710" s="36"/>
      <c r="E710" s="36"/>
      <c r="G710" s="36"/>
      <c r="H710" s="36"/>
      <c r="I710" s="36"/>
      <c r="J710" s="36"/>
      <c r="K710" s="36"/>
      <c r="L710" s="36"/>
      <c r="M710" s="36"/>
      <c r="N710" s="36" t="e">
        <f>SUMIF(#REF!,K710,#REF!)</f>
        <v>#REF!</v>
      </c>
      <c r="O710" s="36">
        <f t="shared" si="143"/>
        <v>0</v>
      </c>
      <c r="P710" s="36">
        <f>COUNTIF($T$1:T710,T710)</f>
        <v>11</v>
      </c>
      <c r="Q710" s="36" t="str">
        <f t="shared" si="144"/>
        <v>11-KVDN-63</v>
      </c>
      <c r="R710" s="36" t="s">
        <v>15</v>
      </c>
      <c r="S710" s="36">
        <v>63</v>
      </c>
      <c r="T710" s="36" t="str">
        <f>CONCATENATE(R710,IF(S710=0,"","-"),S710)</f>
        <v>KVDN-63</v>
      </c>
      <c r="U710" s="36">
        <v>200</v>
      </c>
      <c r="V710" s="36" t="str">
        <f t="shared" si="142"/>
        <v>200,</v>
      </c>
      <c r="W710" s="36"/>
      <c r="X710" s="36"/>
      <c r="Y710" s="36"/>
      <c r="Z710" s="36" t="str">
        <f t="shared" si="138"/>
        <v>-</v>
      </c>
      <c r="AA710" s="36"/>
      <c r="AB710" s="36"/>
      <c r="AC710" s="36"/>
      <c r="AD710" s="36"/>
      <c r="AE710" s="36"/>
      <c r="AF710" s="36"/>
      <c r="AG710" s="36"/>
      <c r="AH710" s="36"/>
      <c r="AI710" s="36"/>
      <c r="AJ710" s="36"/>
      <c r="AK710" s="36"/>
      <c r="AL710" s="36"/>
      <c r="AM710" s="36"/>
      <c r="AN710" s="36"/>
      <c r="AO710" s="36"/>
      <c r="AP710" s="36"/>
      <c r="AQ710" s="36"/>
      <c r="AR710" s="36"/>
      <c r="AS710" s="36"/>
      <c r="AT710" s="36"/>
      <c r="AU710" s="36"/>
      <c r="AV710" s="36"/>
      <c r="AW710" s="36"/>
      <c r="AX710" s="36"/>
      <c r="AY710" s="36"/>
      <c r="AZ710" s="36"/>
      <c r="BA710" s="36"/>
      <c r="BB710" s="36"/>
      <c r="BC710" s="36"/>
      <c r="BD710" s="36"/>
      <c r="BE710" s="36"/>
      <c r="BF710" s="36"/>
      <c r="BG710" s="36"/>
      <c r="BH710" s="36"/>
      <c r="BI710" s="36"/>
      <c r="BJ710" s="36"/>
      <c r="BL710" s="36"/>
      <c r="BM710" s="36"/>
      <c r="BN710" s="36"/>
      <c r="BO710" s="36"/>
    </row>
    <row r="711" spans="2:67">
      <c r="B711" s="36"/>
      <c r="D711" s="36"/>
      <c r="E711" s="36"/>
      <c r="G711" s="36"/>
      <c r="H711" s="36"/>
      <c r="I711" s="36"/>
      <c r="J711" s="36"/>
      <c r="K711" s="36"/>
      <c r="L711" s="36"/>
      <c r="M711" s="36"/>
      <c r="N711" s="36" t="e">
        <f>SUMIF(#REF!,K711,#REF!)</f>
        <v>#REF!</v>
      </c>
      <c r="O711" s="36">
        <f t="shared" si="143"/>
        <v>0</v>
      </c>
      <c r="P711" s="36">
        <f>COUNTIF($T$1:T711,T711)</f>
        <v>12</v>
      </c>
      <c r="Q711" s="36" t="str">
        <f t="shared" si="144"/>
        <v>12-KVDN-63</v>
      </c>
      <c r="R711" s="36" t="s">
        <v>15</v>
      </c>
      <c r="S711" s="36">
        <v>63</v>
      </c>
      <c r="T711" s="36" t="str">
        <f>CONCATENATE(R711,IF(S711=0,"","-"),S711)</f>
        <v>KVDN-63</v>
      </c>
      <c r="U711" s="36">
        <v>250</v>
      </c>
      <c r="V711" s="36" t="str">
        <f t="shared" si="142"/>
        <v>250,</v>
      </c>
      <c r="W711" s="36"/>
      <c r="X711" s="36"/>
      <c r="Y711" s="36"/>
      <c r="Z711" s="36" t="str">
        <f t="shared" si="138"/>
        <v>-</v>
      </c>
      <c r="AA711" s="36"/>
      <c r="AB711" s="36"/>
      <c r="AC711" s="36"/>
      <c r="AD711" s="36"/>
      <c r="AE711" s="36"/>
      <c r="AF711" s="36"/>
      <c r="AG711" s="36"/>
      <c r="AH711" s="36"/>
      <c r="AI711" s="36"/>
      <c r="AJ711" s="36"/>
      <c r="AK711" s="36"/>
      <c r="AL711" s="36"/>
      <c r="AM711" s="36"/>
      <c r="AN711" s="36"/>
      <c r="AO711" s="36"/>
      <c r="AP711" s="36"/>
      <c r="AQ711" s="36"/>
      <c r="AR711" s="36"/>
      <c r="AS711" s="36"/>
      <c r="AT711" s="36"/>
      <c r="AU711" s="36"/>
      <c r="AV711" s="36"/>
      <c r="AW711" s="36"/>
      <c r="AX711" s="36"/>
      <c r="AY711" s="36"/>
      <c r="AZ711" s="36"/>
      <c r="BA711" s="36"/>
      <c r="BB711" s="36"/>
      <c r="BC711" s="36"/>
      <c r="BD711" s="36"/>
      <c r="BE711" s="36"/>
      <c r="BF711" s="36"/>
      <c r="BG711" s="36"/>
      <c r="BH711" s="36"/>
      <c r="BI711" s="36"/>
      <c r="BJ711" s="36"/>
      <c r="BL711" s="36"/>
      <c r="BM711" s="36"/>
      <c r="BN711" s="36"/>
      <c r="BO711" s="36"/>
    </row>
    <row r="712" spans="2:67">
      <c r="B712" s="36"/>
      <c r="D712" s="36"/>
      <c r="E712" s="36"/>
      <c r="G712" s="36"/>
      <c r="H712" s="36"/>
      <c r="I712" s="36"/>
      <c r="J712" s="36"/>
      <c r="K712" s="36"/>
      <c r="L712" s="36"/>
      <c r="M712" s="36"/>
      <c r="N712" s="36" t="e">
        <f>SUMIF(#REF!,K712,#REF!)</f>
        <v>#REF!</v>
      </c>
      <c r="O712" s="36">
        <f t="shared" si="143"/>
        <v>0</v>
      </c>
      <c r="P712" s="36">
        <f>COUNTIF($T$1:T712,T712)</f>
        <v>13</v>
      </c>
      <c r="Q712" s="36" t="str">
        <f t="shared" si="144"/>
        <v>13-KVDN-63</v>
      </c>
      <c r="R712" s="36" t="s">
        <v>15</v>
      </c>
      <c r="S712" s="36">
        <v>63</v>
      </c>
      <c r="T712" s="36" t="str">
        <f>CONCATENATE(R712,IF(S712=0,"","-"),S712)</f>
        <v>KVDN-63</v>
      </c>
      <c r="U712" s="36">
        <v>300</v>
      </c>
      <c r="V712" s="36" t="str">
        <f t="shared" si="142"/>
        <v>300</v>
      </c>
      <c r="W712" s="36"/>
      <c r="X712" s="36"/>
      <c r="Y712" s="36"/>
      <c r="Z712" s="36" t="str">
        <f t="shared" si="138"/>
        <v>-</v>
      </c>
      <c r="AA712" s="36"/>
      <c r="AB712" s="36"/>
      <c r="AC712" s="36"/>
      <c r="AD712" s="36"/>
      <c r="AE712" s="36"/>
      <c r="AF712" s="36"/>
      <c r="AG712" s="36"/>
      <c r="AH712" s="36"/>
      <c r="AI712" s="36"/>
      <c r="AJ712" s="36"/>
      <c r="AK712" s="36"/>
      <c r="AL712" s="36"/>
      <c r="AM712" s="36"/>
      <c r="AN712" s="36"/>
      <c r="AO712" s="36"/>
      <c r="AP712" s="36"/>
      <c r="AQ712" s="36"/>
      <c r="AR712" s="36"/>
      <c r="AS712" s="36"/>
      <c r="AT712" s="36"/>
      <c r="AU712" s="36"/>
      <c r="AV712" s="36"/>
      <c r="AW712" s="36"/>
      <c r="AX712" s="36"/>
      <c r="AY712" s="36"/>
      <c r="AZ712" s="36"/>
      <c r="BA712" s="36"/>
      <c r="BB712" s="36"/>
      <c r="BC712" s="36"/>
      <c r="BD712" s="36"/>
      <c r="BE712" s="36"/>
      <c r="BF712" s="36"/>
      <c r="BG712" s="36"/>
      <c r="BH712" s="36"/>
      <c r="BI712" s="36"/>
      <c r="BJ712" s="36"/>
      <c r="BL712" s="36"/>
      <c r="BM712" s="36"/>
      <c r="BN712" s="36"/>
      <c r="BO712" s="36"/>
    </row>
    <row r="713" spans="2:67">
      <c r="B713" s="36"/>
      <c r="D713" s="36"/>
      <c r="E713" s="36"/>
      <c r="G713" s="36"/>
      <c r="H713" s="36"/>
      <c r="I713" s="36"/>
      <c r="J713" s="36"/>
      <c r="K713" s="36"/>
      <c r="L713" s="36"/>
      <c r="M713" s="36"/>
      <c r="N713" s="36" t="e">
        <f>SUMIF(#REF!,K713,#REF!)</f>
        <v>#REF!</v>
      </c>
      <c r="O713" s="36">
        <f t="shared" si="143"/>
        <v>0</v>
      </c>
      <c r="P713" s="36">
        <f>COUNTIF($T$1:T713,T713)</f>
        <v>1</v>
      </c>
      <c r="Q713" s="36" t="str">
        <f t="shared" si="144"/>
        <v>1-KVDN-80</v>
      </c>
      <c r="R713" s="36" t="s">
        <v>15</v>
      </c>
      <c r="S713" s="36">
        <v>80</v>
      </c>
      <c r="T713" s="36" t="str">
        <f t="shared" ref="T713:T753" si="145">CONCATENATE(R713,IF(S713=0,"","-"),S713)</f>
        <v>KVDN-80</v>
      </c>
      <c r="U713" s="36">
        <v>5</v>
      </c>
      <c r="V713" s="36" t="str">
        <f t="shared" si="142"/>
        <v>5,</v>
      </c>
      <c r="W713" s="36"/>
      <c r="X713" s="36"/>
      <c r="Y713" s="36"/>
      <c r="Z713" s="36" t="str">
        <f t="shared" si="138"/>
        <v>-</v>
      </c>
      <c r="AA713" s="36"/>
      <c r="AB713" s="36"/>
      <c r="AC713" s="36"/>
      <c r="AD713" s="36"/>
      <c r="AE713" s="36"/>
      <c r="AF713" s="36"/>
      <c r="AG713" s="36"/>
      <c r="AH713" s="36"/>
      <c r="AI713" s="36"/>
      <c r="AJ713" s="36"/>
      <c r="AK713" s="36"/>
      <c r="AL713" s="36"/>
      <c r="AM713" s="36"/>
      <c r="AN713" s="36"/>
      <c r="AO713" s="36"/>
      <c r="AP713" s="36"/>
      <c r="AQ713" s="36"/>
      <c r="AR713" s="36"/>
      <c r="AS713" s="36"/>
      <c r="AT713" s="36"/>
      <c r="AU713" s="36"/>
      <c r="AV713" s="36"/>
      <c r="AW713" s="36"/>
      <c r="AX713" s="36"/>
      <c r="AY713" s="36"/>
      <c r="AZ713" s="36"/>
      <c r="BA713" s="36"/>
      <c r="BB713" s="36"/>
      <c r="BC713" s="36"/>
      <c r="BD713" s="36"/>
      <c r="BE713" s="36"/>
      <c r="BF713" s="36"/>
      <c r="BG713" s="36"/>
      <c r="BH713" s="36"/>
      <c r="BI713" s="36"/>
      <c r="BJ713" s="36"/>
      <c r="BL713" s="36"/>
      <c r="BM713" s="36"/>
      <c r="BN713" s="36"/>
      <c r="BO713" s="36"/>
    </row>
    <row r="714" spans="2:67">
      <c r="B714" s="36"/>
      <c r="D714" s="36"/>
      <c r="E714" s="36"/>
      <c r="G714" s="36"/>
      <c r="H714" s="36"/>
      <c r="I714" s="36"/>
      <c r="J714" s="36"/>
      <c r="K714" s="36"/>
      <c r="L714" s="36"/>
      <c r="M714" s="36"/>
      <c r="N714" s="36" t="e">
        <f>SUMIF(#REF!,K714,#REF!)</f>
        <v>#REF!</v>
      </c>
      <c r="O714" s="36">
        <f t="shared" si="143"/>
        <v>0</v>
      </c>
      <c r="P714" s="36">
        <f>COUNTIF($T$1:T714,T714)</f>
        <v>2</v>
      </c>
      <c r="Q714" s="36" t="str">
        <f t="shared" si="144"/>
        <v>2-KVDN-80</v>
      </c>
      <c r="R714" s="36" t="s">
        <v>15</v>
      </c>
      <c r="S714" s="36">
        <v>80</v>
      </c>
      <c r="T714" s="36" t="str">
        <f t="shared" si="145"/>
        <v>KVDN-80</v>
      </c>
      <c r="U714" s="36">
        <v>10</v>
      </c>
      <c r="V714" s="36" t="str">
        <f t="shared" si="142"/>
        <v>10,</v>
      </c>
      <c r="W714" s="36"/>
      <c r="X714" s="36"/>
      <c r="Y714" s="36"/>
      <c r="Z714" s="36" t="str">
        <f t="shared" si="138"/>
        <v>-</v>
      </c>
      <c r="AA714" s="36"/>
      <c r="AB714" s="36"/>
      <c r="AC714" s="36"/>
      <c r="AD714" s="36"/>
      <c r="AE714" s="36"/>
      <c r="AF714" s="36"/>
      <c r="AG714" s="36"/>
      <c r="AH714" s="36"/>
      <c r="AI714" s="36"/>
      <c r="AJ714" s="36"/>
      <c r="AK714" s="36"/>
      <c r="AL714" s="36"/>
      <c r="AM714" s="36"/>
      <c r="AN714" s="36"/>
      <c r="AO714" s="36"/>
      <c r="AP714" s="36"/>
      <c r="AQ714" s="36"/>
      <c r="AR714" s="36"/>
      <c r="AS714" s="36"/>
      <c r="AT714" s="36"/>
      <c r="AU714" s="36"/>
      <c r="AV714" s="36"/>
      <c r="AW714" s="36"/>
      <c r="AX714" s="36"/>
      <c r="AY714" s="36"/>
      <c r="AZ714" s="36"/>
      <c r="BA714" s="36"/>
      <c r="BB714" s="36"/>
      <c r="BC714" s="36"/>
      <c r="BD714" s="36"/>
      <c r="BE714" s="36"/>
      <c r="BF714" s="36"/>
      <c r="BG714" s="36"/>
      <c r="BH714" s="36"/>
      <c r="BI714" s="36"/>
      <c r="BJ714" s="36"/>
      <c r="BL714" s="36"/>
      <c r="BM714" s="36"/>
      <c r="BN714" s="36"/>
      <c r="BO714" s="36"/>
    </row>
    <row r="715" spans="2:67">
      <c r="B715" s="36"/>
      <c r="D715" s="36"/>
      <c r="E715" s="36"/>
      <c r="G715" s="36"/>
      <c r="H715" s="36"/>
      <c r="I715" s="36"/>
      <c r="J715" s="36"/>
      <c r="K715" s="36"/>
      <c r="L715" s="36"/>
      <c r="M715" s="36"/>
      <c r="N715" s="36" t="e">
        <f>SUMIF(#REF!,K715,#REF!)</f>
        <v>#REF!</v>
      </c>
      <c r="O715" s="36">
        <f t="shared" si="143"/>
        <v>0</v>
      </c>
      <c r="P715" s="36">
        <f>COUNTIF($T$1:T715,T715)</f>
        <v>3</v>
      </c>
      <c r="Q715" s="36" t="str">
        <f t="shared" si="144"/>
        <v>3-KVDN-80</v>
      </c>
      <c r="R715" s="36" t="s">
        <v>15</v>
      </c>
      <c r="S715" s="36">
        <v>80</v>
      </c>
      <c r="T715" s="36" t="str">
        <f t="shared" si="145"/>
        <v>KVDN-80</v>
      </c>
      <c r="U715" s="36">
        <v>15</v>
      </c>
      <c r="V715" s="36" t="str">
        <f t="shared" si="142"/>
        <v>15,</v>
      </c>
      <c r="W715" s="36"/>
      <c r="X715" s="36"/>
      <c r="Y715" s="36"/>
      <c r="Z715" s="36" t="str">
        <f t="shared" si="138"/>
        <v>-</v>
      </c>
      <c r="AA715" s="36"/>
      <c r="AB715" s="36"/>
      <c r="AC715" s="36"/>
      <c r="AD715" s="36"/>
      <c r="AE715" s="36"/>
      <c r="AF715" s="36"/>
      <c r="AG715" s="36"/>
      <c r="AH715" s="36"/>
      <c r="AI715" s="36"/>
      <c r="AJ715" s="36"/>
      <c r="AK715" s="36"/>
      <c r="AL715" s="36"/>
      <c r="AM715" s="36"/>
      <c r="AN715" s="36"/>
      <c r="AO715" s="36"/>
      <c r="AP715" s="36"/>
      <c r="AQ715" s="36"/>
      <c r="AR715" s="36"/>
      <c r="AS715" s="36"/>
      <c r="AT715" s="36"/>
      <c r="AU715" s="36"/>
      <c r="AV715" s="36"/>
      <c r="AW715" s="36"/>
      <c r="AX715" s="36"/>
      <c r="AY715" s="36"/>
      <c r="AZ715" s="36"/>
      <c r="BA715" s="36"/>
      <c r="BB715" s="36"/>
      <c r="BC715" s="36"/>
      <c r="BD715" s="36"/>
      <c r="BE715" s="36"/>
      <c r="BF715" s="36"/>
      <c r="BG715" s="36"/>
      <c r="BH715" s="36"/>
      <c r="BI715" s="36"/>
      <c r="BJ715" s="36"/>
      <c r="BL715" s="36"/>
      <c r="BM715" s="36"/>
      <c r="BN715" s="36"/>
      <c r="BO715" s="36"/>
    </row>
    <row r="716" spans="2:67">
      <c r="B716" s="36"/>
      <c r="D716" s="36"/>
      <c r="E716" s="36"/>
      <c r="G716" s="36"/>
      <c r="H716" s="36"/>
      <c r="I716" s="36"/>
      <c r="J716" s="36"/>
      <c r="K716" s="36"/>
      <c r="L716" s="36"/>
      <c r="M716" s="36"/>
      <c r="N716" s="36" t="e">
        <f>SUMIF(#REF!,K716,#REF!)</f>
        <v>#REF!</v>
      </c>
      <c r="O716" s="36">
        <f t="shared" si="143"/>
        <v>0</v>
      </c>
      <c r="P716" s="36">
        <f>COUNTIF($T$1:T716,T716)</f>
        <v>4</v>
      </c>
      <c r="Q716" s="36" t="str">
        <f t="shared" si="144"/>
        <v>4-KVDN-80</v>
      </c>
      <c r="R716" s="36" t="s">
        <v>15</v>
      </c>
      <c r="S716" s="36">
        <v>80</v>
      </c>
      <c r="T716" s="36" t="str">
        <f t="shared" si="145"/>
        <v>KVDN-80</v>
      </c>
      <c r="U716" s="36">
        <v>25</v>
      </c>
      <c r="V716" s="36" t="str">
        <f t="shared" si="142"/>
        <v>25,</v>
      </c>
      <c r="W716" s="36"/>
      <c r="X716" s="36"/>
      <c r="Y716" s="36"/>
      <c r="Z716" s="36" t="str">
        <f t="shared" si="138"/>
        <v>-</v>
      </c>
      <c r="AA716" s="36"/>
      <c r="AB716" s="36"/>
      <c r="AC716" s="36"/>
      <c r="AD716" s="36"/>
      <c r="AE716" s="36"/>
      <c r="AF716" s="36"/>
      <c r="AG716" s="36"/>
      <c r="AH716" s="36"/>
      <c r="AI716" s="36"/>
      <c r="AJ716" s="36"/>
      <c r="AK716" s="36"/>
      <c r="AL716" s="36"/>
      <c r="AM716" s="36"/>
      <c r="AN716" s="36"/>
      <c r="AO716" s="36"/>
      <c r="AP716" s="36"/>
      <c r="AQ716" s="36"/>
      <c r="AR716" s="36"/>
      <c r="AS716" s="36"/>
      <c r="AT716" s="36"/>
      <c r="AU716" s="36"/>
      <c r="AV716" s="36"/>
      <c r="AW716" s="36"/>
      <c r="AX716" s="36"/>
      <c r="AY716" s="36"/>
      <c r="AZ716" s="36"/>
      <c r="BA716" s="36"/>
      <c r="BB716" s="36"/>
      <c r="BC716" s="36"/>
      <c r="BD716" s="36"/>
      <c r="BE716" s="36"/>
      <c r="BF716" s="36"/>
      <c r="BG716" s="36"/>
      <c r="BH716" s="36"/>
      <c r="BI716" s="36"/>
      <c r="BJ716" s="36"/>
      <c r="BL716" s="36"/>
      <c r="BM716" s="36"/>
      <c r="BN716" s="36"/>
      <c r="BO716" s="36"/>
    </row>
    <row r="717" spans="2:67">
      <c r="B717" s="36"/>
      <c r="D717" s="36"/>
      <c r="E717" s="36"/>
      <c r="G717" s="36"/>
      <c r="H717" s="36"/>
      <c r="I717" s="36"/>
      <c r="J717" s="36"/>
      <c r="K717" s="36"/>
      <c r="L717" s="36"/>
      <c r="M717" s="36"/>
      <c r="N717" s="36" t="e">
        <f>SUMIF(#REF!,K717,#REF!)</f>
        <v>#REF!</v>
      </c>
      <c r="O717" s="36">
        <f t="shared" si="143"/>
        <v>0</v>
      </c>
      <c r="P717" s="36">
        <f>COUNTIF($T$1:T717,T717)</f>
        <v>5</v>
      </c>
      <c r="Q717" s="36" t="str">
        <f t="shared" si="144"/>
        <v>5-KVDN-80</v>
      </c>
      <c r="R717" s="36" t="s">
        <v>15</v>
      </c>
      <c r="S717" s="36">
        <v>80</v>
      </c>
      <c r="T717" s="36" t="str">
        <f t="shared" si="145"/>
        <v>KVDN-80</v>
      </c>
      <c r="U717" s="36">
        <v>40</v>
      </c>
      <c r="V717" s="36" t="str">
        <f t="shared" si="142"/>
        <v>40,</v>
      </c>
      <c r="W717" s="36"/>
      <c r="X717" s="36"/>
      <c r="Y717" s="36"/>
      <c r="Z717" s="36" t="str">
        <f t="shared" si="138"/>
        <v>-</v>
      </c>
      <c r="AA717" s="36"/>
      <c r="AB717" s="36"/>
      <c r="AC717" s="36"/>
      <c r="AD717" s="36"/>
      <c r="AE717" s="36"/>
      <c r="AF717" s="36"/>
      <c r="AG717" s="36"/>
      <c r="AH717" s="36"/>
      <c r="AI717" s="36"/>
      <c r="AJ717" s="36"/>
      <c r="AK717" s="36"/>
      <c r="AL717" s="36"/>
      <c r="AM717" s="36"/>
      <c r="AN717" s="36"/>
      <c r="AO717" s="36"/>
      <c r="AP717" s="36"/>
      <c r="AQ717" s="36"/>
      <c r="AR717" s="36"/>
      <c r="AS717" s="36"/>
      <c r="AT717" s="36"/>
      <c r="AU717" s="36"/>
      <c r="AV717" s="36"/>
      <c r="AW717" s="36"/>
      <c r="AX717" s="36"/>
      <c r="AY717" s="36"/>
      <c r="AZ717" s="36"/>
      <c r="BA717" s="36"/>
      <c r="BB717" s="36"/>
      <c r="BC717" s="36"/>
      <c r="BD717" s="36"/>
      <c r="BE717" s="36"/>
      <c r="BF717" s="36"/>
      <c r="BG717" s="36"/>
      <c r="BH717" s="36"/>
      <c r="BI717" s="36"/>
      <c r="BJ717" s="36"/>
      <c r="BL717" s="36"/>
      <c r="BM717" s="36"/>
      <c r="BN717" s="36"/>
      <c r="BO717" s="36"/>
    </row>
    <row r="718" spans="2:67">
      <c r="B718" s="36"/>
      <c r="D718" s="36"/>
      <c r="E718" s="36"/>
      <c r="G718" s="36"/>
      <c r="H718" s="36"/>
      <c r="I718" s="36"/>
      <c r="J718" s="36"/>
      <c r="K718" s="36"/>
      <c r="L718" s="36"/>
      <c r="M718" s="36"/>
      <c r="N718" s="36" t="e">
        <f>SUMIF(#REF!,K718,#REF!)</f>
        <v>#REF!</v>
      </c>
      <c r="O718" s="36">
        <f t="shared" si="143"/>
        <v>0</v>
      </c>
      <c r="P718" s="36">
        <f>COUNTIF($T$1:T718,T718)</f>
        <v>6</v>
      </c>
      <c r="Q718" s="36" t="str">
        <f t="shared" si="144"/>
        <v>6-KVDN-80</v>
      </c>
      <c r="R718" s="36" t="s">
        <v>15</v>
      </c>
      <c r="S718" s="36">
        <v>80</v>
      </c>
      <c r="T718" s="36" t="str">
        <f t="shared" si="145"/>
        <v>KVDN-80</v>
      </c>
      <c r="U718" s="36">
        <v>50</v>
      </c>
      <c r="V718" s="36" t="str">
        <f t="shared" si="142"/>
        <v>50,</v>
      </c>
      <c r="W718" s="36"/>
      <c r="X718" s="36"/>
      <c r="Y718" s="36"/>
      <c r="Z718" s="36" t="str">
        <f t="shared" si="138"/>
        <v>-</v>
      </c>
      <c r="AA718" s="36"/>
      <c r="AB718" s="36"/>
      <c r="AC718" s="36"/>
      <c r="AD718" s="36"/>
      <c r="AE718" s="36"/>
      <c r="AF718" s="36"/>
      <c r="AG718" s="36"/>
      <c r="AH718" s="36"/>
      <c r="AI718" s="36"/>
      <c r="AJ718" s="36"/>
      <c r="AK718" s="36"/>
      <c r="AL718" s="36"/>
      <c r="AM718" s="36"/>
      <c r="AN718" s="36"/>
      <c r="AO718" s="36"/>
      <c r="AP718" s="36"/>
      <c r="AQ718" s="36"/>
      <c r="AR718" s="36"/>
      <c r="AS718" s="36"/>
      <c r="AT718" s="36"/>
      <c r="AU718" s="36"/>
      <c r="AV718" s="36"/>
      <c r="AW718" s="36"/>
      <c r="AX718" s="36"/>
      <c r="AY718" s="36"/>
      <c r="AZ718" s="36"/>
      <c r="BA718" s="36"/>
      <c r="BB718" s="36"/>
      <c r="BC718" s="36"/>
      <c r="BD718" s="36"/>
      <c r="BE718" s="36"/>
      <c r="BF718" s="36"/>
      <c r="BG718" s="36"/>
      <c r="BH718" s="36"/>
      <c r="BI718" s="36"/>
      <c r="BJ718" s="36"/>
      <c r="BL718" s="36"/>
      <c r="BM718" s="36"/>
      <c r="BN718" s="36"/>
      <c r="BO718" s="36"/>
    </row>
    <row r="719" spans="2:67">
      <c r="B719" s="36"/>
      <c r="D719" s="36"/>
      <c r="E719" s="36"/>
      <c r="G719" s="36"/>
      <c r="H719" s="36"/>
      <c r="I719" s="36"/>
      <c r="J719" s="36"/>
      <c r="K719" s="36"/>
      <c r="L719" s="36"/>
      <c r="M719" s="36"/>
      <c r="N719" s="36" t="e">
        <f>SUMIF(#REF!,K719,#REF!)</f>
        <v>#REF!</v>
      </c>
      <c r="O719" s="36">
        <f t="shared" si="143"/>
        <v>0</v>
      </c>
      <c r="P719" s="36">
        <f>COUNTIF($T$1:T719,T719)</f>
        <v>7</v>
      </c>
      <c r="Q719" s="36" t="str">
        <f t="shared" si="144"/>
        <v>7-KVDN-80</v>
      </c>
      <c r="R719" s="36" t="s">
        <v>15</v>
      </c>
      <c r="S719" s="36">
        <v>80</v>
      </c>
      <c r="T719" s="36" t="str">
        <f t="shared" si="145"/>
        <v>KVDN-80</v>
      </c>
      <c r="U719" s="36">
        <v>80</v>
      </c>
      <c r="V719" s="36" t="str">
        <f t="shared" si="142"/>
        <v>80,</v>
      </c>
      <c r="W719" s="36"/>
      <c r="X719" s="36"/>
      <c r="Y719" s="36"/>
      <c r="Z719" s="36" t="str">
        <f t="shared" si="138"/>
        <v>-</v>
      </c>
      <c r="AA719" s="36"/>
      <c r="AB719" s="36"/>
      <c r="AC719" s="36"/>
      <c r="AD719" s="36"/>
      <c r="AE719" s="36"/>
      <c r="AF719" s="36"/>
      <c r="AG719" s="36"/>
      <c r="AH719" s="36"/>
      <c r="AI719" s="36"/>
      <c r="AJ719" s="36"/>
      <c r="AK719" s="36"/>
      <c r="AL719" s="36"/>
      <c r="AM719" s="36"/>
      <c r="AN719" s="36"/>
      <c r="AO719" s="36"/>
      <c r="AP719" s="36"/>
      <c r="AQ719" s="36"/>
      <c r="AR719" s="36"/>
      <c r="AS719" s="36"/>
      <c r="AT719" s="36"/>
      <c r="AU719" s="36"/>
      <c r="AV719" s="36"/>
      <c r="AW719" s="36"/>
      <c r="AX719" s="36"/>
      <c r="AY719" s="36"/>
      <c r="AZ719" s="36"/>
      <c r="BA719" s="36"/>
      <c r="BB719" s="36"/>
      <c r="BC719" s="36"/>
      <c r="BD719" s="36"/>
      <c r="BE719" s="36"/>
      <c r="BF719" s="36"/>
      <c r="BG719" s="36"/>
      <c r="BH719" s="36"/>
      <c r="BI719" s="36"/>
      <c r="BJ719" s="36"/>
      <c r="BL719" s="36"/>
      <c r="BM719" s="36"/>
      <c r="BN719" s="36"/>
      <c r="BO719" s="36"/>
    </row>
    <row r="720" spans="2:67">
      <c r="B720" s="36"/>
      <c r="D720" s="36"/>
      <c r="E720" s="36"/>
      <c r="G720" s="36"/>
      <c r="H720" s="36"/>
      <c r="I720" s="36"/>
      <c r="J720" s="36"/>
      <c r="K720" s="36"/>
      <c r="L720" s="36"/>
      <c r="M720" s="36"/>
      <c r="N720" s="36" t="e">
        <f>SUMIF(#REF!,K720,#REF!)</f>
        <v>#REF!</v>
      </c>
      <c r="O720" s="36">
        <f t="shared" si="143"/>
        <v>0</v>
      </c>
      <c r="P720" s="36">
        <f>COUNTIF($T$1:T720,T720)</f>
        <v>8</v>
      </c>
      <c r="Q720" s="36" t="str">
        <f t="shared" si="144"/>
        <v>8-KVDN-80</v>
      </c>
      <c r="R720" s="36" t="s">
        <v>15</v>
      </c>
      <c r="S720" s="36">
        <v>80</v>
      </c>
      <c r="T720" s="36" t="str">
        <f t="shared" si="145"/>
        <v>KVDN-80</v>
      </c>
      <c r="U720" s="36">
        <v>100</v>
      </c>
      <c r="V720" s="36" t="str">
        <f t="shared" si="142"/>
        <v>100,</v>
      </c>
      <c r="W720" s="36"/>
      <c r="X720" s="36"/>
      <c r="Y720" s="36"/>
      <c r="Z720" s="36" t="str">
        <f t="shared" si="138"/>
        <v>-</v>
      </c>
      <c r="AA720" s="36"/>
      <c r="AB720" s="36"/>
      <c r="AC720" s="36"/>
      <c r="AD720" s="36"/>
      <c r="AE720" s="36"/>
      <c r="AF720" s="36"/>
      <c r="AG720" s="36"/>
      <c r="AH720" s="36"/>
      <c r="AI720" s="36"/>
      <c r="AJ720" s="36"/>
      <c r="AK720" s="36"/>
      <c r="AL720" s="36"/>
      <c r="AM720" s="36"/>
      <c r="AN720" s="36"/>
      <c r="AO720" s="36"/>
      <c r="AP720" s="36"/>
      <c r="AQ720" s="36"/>
      <c r="AR720" s="36"/>
      <c r="AS720" s="36"/>
      <c r="AT720" s="36"/>
      <c r="AU720" s="36"/>
      <c r="AV720" s="36"/>
      <c r="AW720" s="36"/>
      <c r="AX720" s="36"/>
      <c r="AY720" s="36"/>
      <c r="AZ720" s="36"/>
      <c r="BA720" s="36"/>
      <c r="BB720" s="36"/>
      <c r="BC720" s="36"/>
      <c r="BD720" s="36"/>
      <c r="BE720" s="36"/>
      <c r="BF720" s="36"/>
      <c r="BG720" s="36"/>
      <c r="BH720" s="36"/>
      <c r="BI720" s="36"/>
      <c r="BJ720" s="36"/>
      <c r="BL720" s="36"/>
      <c r="BM720" s="36"/>
      <c r="BN720" s="36"/>
      <c r="BO720" s="36"/>
    </row>
    <row r="721" spans="2:67">
      <c r="B721" s="36"/>
      <c r="D721" s="36"/>
      <c r="E721" s="36"/>
      <c r="G721" s="36"/>
      <c r="H721" s="36"/>
      <c r="I721" s="36"/>
      <c r="J721" s="36"/>
      <c r="K721" s="36"/>
      <c r="L721" s="36"/>
      <c r="M721" s="36"/>
      <c r="N721" s="36" t="e">
        <f>SUMIF(#REF!,K721,#REF!)</f>
        <v>#REF!</v>
      </c>
      <c r="O721" s="36">
        <f t="shared" si="143"/>
        <v>0</v>
      </c>
      <c r="P721" s="36">
        <f>COUNTIF($T$1:T721,T721)</f>
        <v>9</v>
      </c>
      <c r="Q721" s="36" t="str">
        <f t="shared" si="144"/>
        <v>9-KVDN-80</v>
      </c>
      <c r="R721" s="36" t="s">
        <v>15</v>
      </c>
      <c r="S721" s="36">
        <v>80</v>
      </c>
      <c r="T721" s="36" t="str">
        <f t="shared" si="145"/>
        <v>KVDN-80</v>
      </c>
      <c r="U721" s="36">
        <v>120</v>
      </c>
      <c r="V721" s="36" t="str">
        <f t="shared" si="142"/>
        <v>120,</v>
      </c>
      <c r="W721" s="36"/>
      <c r="X721" s="36"/>
      <c r="Y721" s="36"/>
      <c r="Z721" s="36" t="str">
        <f t="shared" si="138"/>
        <v>-</v>
      </c>
      <c r="AA721" s="36"/>
      <c r="AB721" s="36"/>
      <c r="AC721" s="36"/>
      <c r="AD721" s="36"/>
      <c r="AE721" s="36"/>
      <c r="AF721" s="36"/>
      <c r="AG721" s="36"/>
      <c r="AH721" s="36"/>
      <c r="AI721" s="36"/>
      <c r="AJ721" s="36"/>
      <c r="AK721" s="36"/>
      <c r="AL721" s="36"/>
      <c r="AM721" s="36"/>
      <c r="AN721" s="36"/>
      <c r="AO721" s="36"/>
      <c r="AP721" s="36"/>
      <c r="AQ721" s="36"/>
      <c r="AR721" s="36"/>
      <c r="AS721" s="36"/>
      <c r="AT721" s="36"/>
      <c r="AU721" s="36"/>
      <c r="AV721" s="36"/>
      <c r="AW721" s="36"/>
      <c r="AX721" s="36"/>
      <c r="AY721" s="36"/>
      <c r="AZ721" s="36"/>
      <c r="BA721" s="36"/>
      <c r="BB721" s="36"/>
      <c r="BC721" s="36"/>
      <c r="BD721" s="36"/>
      <c r="BE721" s="36"/>
      <c r="BF721" s="36"/>
      <c r="BG721" s="36"/>
      <c r="BH721" s="36"/>
      <c r="BI721" s="36"/>
      <c r="BJ721" s="36"/>
      <c r="BL721" s="36"/>
      <c r="BM721" s="36"/>
      <c r="BN721" s="36"/>
      <c r="BO721" s="36"/>
    </row>
    <row r="722" spans="2:67">
      <c r="B722" s="36"/>
      <c r="D722" s="36"/>
      <c r="E722" s="36"/>
      <c r="G722" s="36"/>
      <c r="H722" s="36"/>
      <c r="I722" s="36"/>
      <c r="J722" s="36"/>
      <c r="K722" s="36"/>
      <c r="L722" s="36"/>
      <c r="M722" s="36"/>
      <c r="N722" s="36" t="e">
        <f>SUMIF(#REF!,K722,#REF!)</f>
        <v>#REF!</v>
      </c>
      <c r="O722" s="36">
        <f t="shared" si="143"/>
        <v>0</v>
      </c>
      <c r="P722" s="36">
        <f>COUNTIF($T$1:T722,T722)</f>
        <v>10</v>
      </c>
      <c r="Q722" s="36" t="str">
        <f t="shared" si="144"/>
        <v>10-KVDN-80</v>
      </c>
      <c r="R722" s="36" t="s">
        <v>15</v>
      </c>
      <c r="S722" s="36">
        <v>80</v>
      </c>
      <c r="T722" s="36" t="str">
        <f t="shared" si="145"/>
        <v>KVDN-80</v>
      </c>
      <c r="U722" s="36">
        <v>160</v>
      </c>
      <c r="V722" s="36" t="str">
        <f t="shared" si="142"/>
        <v>160,</v>
      </c>
      <c r="W722" s="36"/>
      <c r="X722" s="36"/>
      <c r="Y722" s="36"/>
      <c r="Z722" s="36" t="str">
        <f t="shared" si="138"/>
        <v>-</v>
      </c>
      <c r="AA722" s="36"/>
      <c r="AB722" s="36"/>
      <c r="AC722" s="36"/>
      <c r="AD722" s="36"/>
      <c r="AE722" s="36"/>
      <c r="AF722" s="36"/>
      <c r="AG722" s="36"/>
      <c r="AH722" s="36"/>
      <c r="AI722" s="36"/>
      <c r="AJ722" s="36"/>
      <c r="AK722" s="36"/>
      <c r="AL722" s="36"/>
      <c r="AM722" s="36"/>
      <c r="AN722" s="36"/>
      <c r="AO722" s="36"/>
      <c r="AP722" s="36"/>
      <c r="AQ722" s="36"/>
      <c r="AR722" s="36"/>
      <c r="AS722" s="36"/>
      <c r="AT722" s="36"/>
      <c r="AU722" s="36"/>
      <c r="AV722" s="36"/>
      <c r="AW722" s="36"/>
      <c r="AX722" s="36"/>
      <c r="AY722" s="36"/>
      <c r="AZ722" s="36"/>
      <c r="BA722" s="36"/>
      <c r="BB722" s="36"/>
      <c r="BC722" s="36"/>
      <c r="BD722" s="36"/>
      <c r="BE722" s="36"/>
      <c r="BF722" s="36"/>
      <c r="BG722" s="36"/>
      <c r="BH722" s="36"/>
      <c r="BI722" s="36"/>
      <c r="BJ722" s="36"/>
      <c r="BL722" s="36"/>
      <c r="BM722" s="36"/>
      <c r="BN722" s="36"/>
      <c r="BO722" s="36"/>
    </row>
    <row r="723" spans="2:67">
      <c r="B723" s="36"/>
      <c r="D723" s="36"/>
      <c r="E723" s="36"/>
      <c r="G723" s="36"/>
      <c r="H723" s="36"/>
      <c r="I723" s="36"/>
      <c r="J723" s="36"/>
      <c r="K723" s="36"/>
      <c r="L723" s="36"/>
      <c r="M723" s="36"/>
      <c r="N723" s="36" t="e">
        <f>SUMIF(#REF!,K723,#REF!)</f>
        <v>#REF!</v>
      </c>
      <c r="O723" s="36">
        <f t="shared" si="143"/>
        <v>0</v>
      </c>
      <c r="P723" s="36">
        <f>COUNTIF($T$1:T723,T723)</f>
        <v>11</v>
      </c>
      <c r="Q723" s="36" t="str">
        <f t="shared" si="144"/>
        <v>11-KVDN-80</v>
      </c>
      <c r="R723" s="36" t="s">
        <v>15</v>
      </c>
      <c r="S723" s="36">
        <v>80</v>
      </c>
      <c r="T723" s="36" t="str">
        <f t="shared" si="145"/>
        <v>KVDN-80</v>
      </c>
      <c r="U723" s="36">
        <v>200</v>
      </c>
      <c r="V723" s="36" t="str">
        <f t="shared" si="142"/>
        <v>200,</v>
      </c>
      <c r="W723" s="36"/>
      <c r="X723" s="36"/>
      <c r="Y723" s="36"/>
      <c r="Z723" s="36" t="str">
        <f t="shared" si="138"/>
        <v>-</v>
      </c>
      <c r="AA723" s="36"/>
      <c r="AB723" s="36"/>
      <c r="AC723" s="36"/>
      <c r="AD723" s="36"/>
      <c r="AE723" s="36"/>
      <c r="AF723" s="36"/>
      <c r="AG723" s="36"/>
      <c r="AH723" s="36"/>
      <c r="AI723" s="36"/>
      <c r="AJ723" s="36"/>
      <c r="AK723" s="36"/>
      <c r="AL723" s="36"/>
      <c r="AM723" s="36"/>
      <c r="AN723" s="36"/>
      <c r="AO723" s="36"/>
      <c r="AP723" s="36"/>
      <c r="AQ723" s="36"/>
      <c r="AR723" s="36"/>
      <c r="AS723" s="36"/>
      <c r="AT723" s="36"/>
      <c r="AU723" s="36"/>
      <c r="AV723" s="36"/>
      <c r="AW723" s="36"/>
      <c r="AX723" s="36"/>
      <c r="AY723" s="36"/>
      <c r="AZ723" s="36"/>
      <c r="BA723" s="36"/>
      <c r="BB723" s="36"/>
      <c r="BC723" s="36"/>
      <c r="BD723" s="36"/>
      <c r="BE723" s="36"/>
      <c r="BF723" s="36"/>
      <c r="BG723" s="36"/>
      <c r="BH723" s="36"/>
      <c r="BI723" s="36"/>
      <c r="BJ723" s="36"/>
      <c r="BL723" s="36"/>
      <c r="BM723" s="36"/>
      <c r="BN723" s="36"/>
      <c r="BO723" s="36"/>
    </row>
    <row r="724" spans="2:67">
      <c r="B724" s="36"/>
      <c r="D724" s="36"/>
      <c r="E724" s="36"/>
      <c r="G724" s="36"/>
      <c r="H724" s="36"/>
      <c r="I724" s="36"/>
      <c r="J724" s="36"/>
      <c r="K724" s="36"/>
      <c r="L724" s="36"/>
      <c r="M724" s="36"/>
      <c r="N724" s="36" t="e">
        <f>SUMIF(#REF!,K724,#REF!)</f>
        <v>#REF!</v>
      </c>
      <c r="O724" s="36">
        <f t="shared" si="143"/>
        <v>0</v>
      </c>
      <c r="P724" s="36">
        <f>COUNTIF($T$1:T724,T724)</f>
        <v>12</v>
      </c>
      <c r="Q724" s="36" t="str">
        <f t="shared" si="144"/>
        <v>12-KVDN-80</v>
      </c>
      <c r="R724" s="36" t="s">
        <v>15</v>
      </c>
      <c r="S724" s="36">
        <v>80</v>
      </c>
      <c r="T724" s="36" t="str">
        <f t="shared" si="145"/>
        <v>KVDN-80</v>
      </c>
      <c r="U724" s="36">
        <v>250</v>
      </c>
      <c r="V724" s="36" t="str">
        <f t="shared" si="142"/>
        <v>250,</v>
      </c>
      <c r="W724" s="36"/>
      <c r="X724" s="36"/>
      <c r="Y724" s="36"/>
      <c r="Z724" s="36" t="str">
        <f t="shared" si="138"/>
        <v>-</v>
      </c>
      <c r="AA724" s="36"/>
      <c r="AB724" s="36"/>
      <c r="AC724" s="36"/>
      <c r="AD724" s="36"/>
      <c r="AE724" s="36"/>
      <c r="AF724" s="36"/>
      <c r="AG724" s="36"/>
      <c r="AH724" s="36"/>
      <c r="AI724" s="36"/>
      <c r="AJ724" s="36"/>
      <c r="AK724" s="36"/>
      <c r="AL724" s="36"/>
      <c r="AM724" s="36"/>
      <c r="AN724" s="36"/>
      <c r="AO724" s="36"/>
      <c r="AP724" s="36"/>
      <c r="AQ724" s="36"/>
      <c r="AR724" s="36"/>
      <c r="AS724" s="36"/>
      <c r="AT724" s="36"/>
      <c r="AU724" s="36"/>
      <c r="AV724" s="36"/>
      <c r="AW724" s="36"/>
      <c r="AX724" s="36"/>
      <c r="AY724" s="36"/>
      <c r="AZ724" s="36"/>
      <c r="BA724" s="36"/>
      <c r="BB724" s="36"/>
      <c r="BC724" s="36"/>
      <c r="BD724" s="36"/>
      <c r="BE724" s="36"/>
      <c r="BF724" s="36"/>
      <c r="BG724" s="36"/>
      <c r="BH724" s="36"/>
      <c r="BI724" s="36"/>
      <c r="BJ724" s="36"/>
      <c r="BL724" s="36"/>
      <c r="BM724" s="36"/>
      <c r="BN724" s="36"/>
      <c r="BO724" s="36"/>
    </row>
    <row r="725" spans="2:67">
      <c r="B725" s="36"/>
      <c r="D725" s="36"/>
      <c r="E725" s="36"/>
      <c r="G725" s="36"/>
      <c r="H725" s="36"/>
      <c r="I725" s="36"/>
      <c r="J725" s="36"/>
      <c r="K725" s="36"/>
      <c r="L725" s="36"/>
      <c r="M725" s="36"/>
      <c r="N725" s="36" t="e">
        <f>SUMIF(#REF!,K725,#REF!)</f>
        <v>#REF!</v>
      </c>
      <c r="O725" s="36">
        <f t="shared" si="143"/>
        <v>0</v>
      </c>
      <c r="P725" s="36">
        <f>COUNTIF($T$1:T725,T725)</f>
        <v>13</v>
      </c>
      <c r="Q725" s="36" t="str">
        <f t="shared" si="144"/>
        <v>13-KVDN-80</v>
      </c>
      <c r="R725" s="36" t="s">
        <v>15</v>
      </c>
      <c r="S725" s="36">
        <v>80</v>
      </c>
      <c r="T725" s="36" t="str">
        <f t="shared" si="145"/>
        <v>KVDN-80</v>
      </c>
      <c r="U725" s="36">
        <v>300</v>
      </c>
      <c r="V725" s="36" t="str">
        <f t="shared" si="142"/>
        <v>300,</v>
      </c>
      <c r="W725" s="36"/>
      <c r="X725" s="36"/>
      <c r="Y725" s="36"/>
      <c r="Z725" s="36" t="str">
        <f t="shared" si="138"/>
        <v>-</v>
      </c>
      <c r="AA725" s="36"/>
      <c r="AB725" s="36"/>
      <c r="AC725" s="36"/>
      <c r="AD725" s="36"/>
      <c r="AE725" s="36"/>
      <c r="AF725" s="36"/>
      <c r="AG725" s="36"/>
      <c r="AH725" s="36"/>
      <c r="AI725" s="36"/>
      <c r="AJ725" s="36"/>
      <c r="AK725" s="36"/>
      <c r="AL725" s="36"/>
      <c r="AM725" s="36"/>
      <c r="AN725" s="36"/>
      <c r="AO725" s="36"/>
      <c r="AP725" s="36"/>
      <c r="AQ725" s="36"/>
      <c r="AR725" s="36"/>
      <c r="AS725" s="36"/>
      <c r="AT725" s="36"/>
      <c r="AU725" s="36"/>
      <c r="AV725" s="36"/>
      <c r="AW725" s="36"/>
      <c r="AX725" s="36"/>
      <c r="AY725" s="36"/>
      <c r="AZ725" s="36"/>
      <c r="BA725" s="36"/>
      <c r="BB725" s="36"/>
      <c r="BC725" s="36"/>
      <c r="BD725" s="36"/>
      <c r="BE725" s="36"/>
      <c r="BF725" s="36"/>
      <c r="BG725" s="36"/>
      <c r="BH725" s="36"/>
      <c r="BI725" s="36"/>
      <c r="BJ725" s="36"/>
      <c r="BL725" s="36"/>
      <c r="BM725" s="36"/>
      <c r="BN725" s="36"/>
      <c r="BO725" s="36"/>
    </row>
    <row r="726" spans="2:67">
      <c r="B726" s="36"/>
      <c r="D726" s="36"/>
      <c r="E726" s="36"/>
      <c r="G726" s="36"/>
      <c r="H726" s="36"/>
      <c r="I726" s="36"/>
      <c r="J726" s="36"/>
      <c r="K726" s="36"/>
      <c r="L726" s="36"/>
      <c r="M726" s="36"/>
      <c r="N726" s="36" t="e">
        <f>SUMIF(#REF!,K726,#REF!)</f>
        <v>#REF!</v>
      </c>
      <c r="O726" s="36">
        <f t="shared" si="143"/>
        <v>0</v>
      </c>
      <c r="P726" s="36">
        <f>COUNTIF($T$1:T726,T726)</f>
        <v>14</v>
      </c>
      <c r="Q726" s="36" t="str">
        <f t="shared" si="144"/>
        <v>14-KVDN-80</v>
      </c>
      <c r="R726" s="36" t="s">
        <v>15</v>
      </c>
      <c r="S726" s="36">
        <v>80</v>
      </c>
      <c r="T726" s="36" t="str">
        <f t="shared" si="145"/>
        <v>KVDN-80</v>
      </c>
      <c r="U726" s="36">
        <v>320</v>
      </c>
      <c r="V726" s="36" t="str">
        <f t="shared" si="142"/>
        <v>320,</v>
      </c>
      <c r="W726" s="36"/>
      <c r="X726" s="36"/>
      <c r="Y726" s="36"/>
      <c r="Z726" s="36" t="str">
        <f t="shared" si="138"/>
        <v>-</v>
      </c>
      <c r="AA726" s="36"/>
      <c r="AB726" s="36"/>
      <c r="AC726" s="36"/>
      <c r="AD726" s="36"/>
      <c r="AE726" s="36"/>
      <c r="AF726" s="36"/>
      <c r="AG726" s="36"/>
      <c r="AH726" s="36"/>
      <c r="AI726" s="36"/>
      <c r="AJ726" s="36"/>
      <c r="AK726" s="36"/>
      <c r="AL726" s="36"/>
      <c r="AM726" s="36"/>
      <c r="AN726" s="36"/>
      <c r="AO726" s="36"/>
      <c r="AP726" s="36"/>
      <c r="AQ726" s="36"/>
      <c r="AR726" s="36"/>
      <c r="AS726" s="36"/>
      <c r="AT726" s="36"/>
      <c r="AU726" s="36"/>
      <c r="AV726" s="36"/>
      <c r="AW726" s="36"/>
      <c r="AX726" s="36"/>
      <c r="AY726" s="36"/>
      <c r="AZ726" s="36"/>
      <c r="BA726" s="36"/>
      <c r="BB726" s="36"/>
      <c r="BC726" s="36"/>
      <c r="BD726" s="36"/>
      <c r="BE726" s="36"/>
      <c r="BF726" s="36"/>
      <c r="BG726" s="36"/>
      <c r="BH726" s="36"/>
      <c r="BI726" s="36"/>
      <c r="BJ726" s="36"/>
      <c r="BL726" s="36"/>
      <c r="BM726" s="36"/>
      <c r="BN726" s="36"/>
      <c r="BO726" s="36"/>
    </row>
    <row r="727" spans="2:67">
      <c r="B727" s="36"/>
      <c r="D727" s="36"/>
      <c r="E727" s="36"/>
      <c r="G727" s="36"/>
      <c r="H727" s="36"/>
      <c r="I727" s="36"/>
      <c r="J727" s="36"/>
      <c r="K727" s="36"/>
      <c r="L727" s="36"/>
      <c r="M727" s="36"/>
      <c r="N727" s="36" t="e">
        <f>SUMIF(#REF!,K727,#REF!)</f>
        <v>#REF!</v>
      </c>
      <c r="O727" s="36">
        <f t="shared" si="143"/>
        <v>0</v>
      </c>
      <c r="P727" s="36">
        <f>COUNTIF($T$1:T727,T727)</f>
        <v>15</v>
      </c>
      <c r="Q727" s="36" t="str">
        <f t="shared" si="144"/>
        <v>15-KVDN-80</v>
      </c>
      <c r="R727" s="36" t="s">
        <v>15</v>
      </c>
      <c r="S727" s="36">
        <v>80</v>
      </c>
      <c r="T727" s="36" t="str">
        <f t="shared" si="145"/>
        <v>KVDN-80</v>
      </c>
      <c r="U727" s="36">
        <v>400</v>
      </c>
      <c r="V727" s="36" t="str">
        <f t="shared" si="142"/>
        <v>400</v>
      </c>
      <c r="W727" s="36"/>
      <c r="X727" s="36"/>
      <c r="Y727" s="36"/>
      <c r="Z727" s="36" t="str">
        <f t="shared" si="138"/>
        <v>-</v>
      </c>
      <c r="AA727" s="36"/>
      <c r="AB727" s="36"/>
      <c r="AC727" s="36"/>
      <c r="AD727" s="36"/>
      <c r="AE727" s="36"/>
      <c r="AF727" s="36"/>
      <c r="AG727" s="36"/>
      <c r="AH727" s="36"/>
      <c r="AI727" s="36"/>
      <c r="AJ727" s="36"/>
      <c r="AK727" s="36"/>
      <c r="AL727" s="36"/>
      <c r="AM727" s="36"/>
      <c r="AN727" s="36"/>
      <c r="AO727" s="36"/>
      <c r="AP727" s="36"/>
      <c r="AQ727" s="36"/>
      <c r="AR727" s="36"/>
      <c r="AS727" s="36"/>
      <c r="AT727" s="36"/>
      <c r="AU727" s="36"/>
      <c r="AV727" s="36"/>
      <c r="AW727" s="36"/>
      <c r="AX727" s="36"/>
      <c r="AY727" s="36"/>
      <c r="AZ727" s="36"/>
      <c r="BA727" s="36"/>
      <c r="BB727" s="36"/>
      <c r="BC727" s="36"/>
      <c r="BD727" s="36"/>
      <c r="BE727" s="36"/>
      <c r="BF727" s="36"/>
      <c r="BG727" s="36"/>
      <c r="BH727" s="36"/>
      <c r="BI727" s="36"/>
      <c r="BJ727" s="36"/>
      <c r="BL727" s="36"/>
      <c r="BM727" s="36"/>
      <c r="BN727" s="36"/>
      <c r="BO727" s="36"/>
    </row>
    <row r="728" spans="2:67">
      <c r="B728" s="36"/>
      <c r="D728" s="36"/>
      <c r="E728" s="36"/>
      <c r="G728" s="36"/>
      <c r="H728" s="36"/>
      <c r="I728" s="36"/>
      <c r="J728" s="36"/>
      <c r="K728" s="36"/>
      <c r="L728" s="36"/>
      <c r="M728" s="36"/>
      <c r="N728" s="36" t="e">
        <f>SUMIF(#REF!,K728,#REF!)</f>
        <v>#REF!</v>
      </c>
      <c r="O728" s="36">
        <f t="shared" si="143"/>
        <v>0</v>
      </c>
      <c r="P728" s="36">
        <f>COUNTIF($T$1:T728,T728)</f>
        <v>1</v>
      </c>
      <c r="Q728" s="36" t="str">
        <f t="shared" si="144"/>
        <v>1-KVDN-100</v>
      </c>
      <c r="R728" s="36" t="s">
        <v>15</v>
      </c>
      <c r="S728" s="36">
        <v>100</v>
      </c>
      <c r="T728" s="36" t="str">
        <f t="shared" si="145"/>
        <v>KVDN-100</v>
      </c>
      <c r="U728" s="36">
        <v>5</v>
      </c>
      <c r="V728" s="36" t="str">
        <f t="shared" si="142"/>
        <v>5,</v>
      </c>
      <c r="W728" s="36"/>
      <c r="X728" s="36"/>
      <c r="Y728" s="36"/>
      <c r="Z728" s="36" t="str">
        <f t="shared" si="138"/>
        <v>-</v>
      </c>
      <c r="AA728" s="36"/>
      <c r="AB728" s="36"/>
      <c r="AC728" s="36"/>
      <c r="AD728" s="36"/>
      <c r="AE728" s="36"/>
      <c r="AF728" s="36"/>
      <c r="AG728" s="36"/>
      <c r="AH728" s="36"/>
      <c r="AI728" s="36"/>
      <c r="AJ728" s="36"/>
      <c r="AK728" s="36"/>
      <c r="AL728" s="36"/>
      <c r="AM728" s="36"/>
      <c r="AN728" s="36"/>
      <c r="AO728" s="36"/>
      <c r="AP728" s="36"/>
      <c r="AQ728" s="36"/>
      <c r="AR728" s="36"/>
      <c r="AS728" s="36"/>
      <c r="AT728" s="36"/>
      <c r="AU728" s="36"/>
      <c r="AV728" s="36"/>
      <c r="AW728" s="36"/>
      <c r="AX728" s="36"/>
      <c r="AY728" s="36"/>
      <c r="AZ728" s="36"/>
      <c r="BA728" s="36"/>
      <c r="BB728" s="36"/>
      <c r="BC728" s="36"/>
      <c r="BD728" s="36"/>
      <c r="BE728" s="36"/>
      <c r="BF728" s="36"/>
      <c r="BG728" s="36"/>
      <c r="BH728" s="36"/>
      <c r="BI728" s="36"/>
      <c r="BJ728" s="36"/>
      <c r="BL728" s="36"/>
      <c r="BM728" s="36"/>
      <c r="BN728" s="36"/>
      <c r="BO728" s="36"/>
    </row>
    <row r="729" spans="2:67">
      <c r="B729" s="36"/>
      <c r="D729" s="36"/>
      <c r="E729" s="36"/>
      <c r="G729" s="36"/>
      <c r="H729" s="36"/>
      <c r="I729" s="36"/>
      <c r="J729" s="36"/>
      <c r="K729" s="36"/>
      <c r="L729" s="36"/>
      <c r="M729" s="36"/>
      <c r="N729" s="36" t="e">
        <f>SUMIF(#REF!,K729,#REF!)</f>
        <v>#REF!</v>
      </c>
      <c r="O729" s="36">
        <f t="shared" si="143"/>
        <v>0</v>
      </c>
      <c r="P729" s="36">
        <f>COUNTIF($T$1:T729,T729)</f>
        <v>2</v>
      </c>
      <c r="Q729" s="36" t="str">
        <f t="shared" si="144"/>
        <v>2-KVDN-100</v>
      </c>
      <c r="R729" s="36" t="s">
        <v>15</v>
      </c>
      <c r="S729" s="36">
        <v>100</v>
      </c>
      <c r="T729" s="36" t="str">
        <f t="shared" si="145"/>
        <v>KVDN-100</v>
      </c>
      <c r="U729" s="36">
        <v>10</v>
      </c>
      <c r="V729" s="36" t="str">
        <f t="shared" si="142"/>
        <v>10,</v>
      </c>
      <c r="W729" s="36"/>
      <c r="X729" s="36"/>
      <c r="Y729" s="36"/>
      <c r="Z729" s="36" t="str">
        <f t="shared" si="138"/>
        <v>-</v>
      </c>
      <c r="AA729" s="36"/>
      <c r="AB729" s="36"/>
      <c r="AC729" s="36"/>
      <c r="AD729" s="36"/>
      <c r="AE729" s="36"/>
      <c r="AF729" s="36"/>
      <c r="AG729" s="36"/>
      <c r="AH729" s="36"/>
      <c r="AI729" s="36"/>
      <c r="AJ729" s="36"/>
      <c r="AK729" s="36"/>
      <c r="AL729" s="36"/>
      <c r="AM729" s="36"/>
      <c r="AN729" s="36"/>
      <c r="AO729" s="36"/>
      <c r="AP729" s="36"/>
      <c r="AQ729" s="36"/>
      <c r="AR729" s="36"/>
      <c r="AS729" s="36"/>
      <c r="AT729" s="36"/>
      <c r="AU729" s="36"/>
      <c r="AV729" s="36"/>
      <c r="AW729" s="36"/>
      <c r="AX729" s="36"/>
      <c r="AY729" s="36"/>
      <c r="AZ729" s="36"/>
      <c r="BA729" s="36"/>
      <c r="BB729" s="36"/>
      <c r="BC729" s="36"/>
      <c r="BD729" s="36"/>
      <c r="BE729" s="36"/>
      <c r="BF729" s="36"/>
      <c r="BG729" s="36"/>
      <c r="BH729" s="36"/>
      <c r="BI729" s="36"/>
      <c r="BJ729" s="36"/>
      <c r="BL729" s="36"/>
      <c r="BM729" s="36"/>
      <c r="BN729" s="36"/>
      <c r="BO729" s="36"/>
    </row>
    <row r="730" spans="2:67">
      <c r="B730" s="36"/>
      <c r="D730" s="36"/>
      <c r="E730" s="36"/>
      <c r="G730" s="36"/>
      <c r="H730" s="36"/>
      <c r="I730" s="36"/>
      <c r="J730" s="36"/>
      <c r="K730" s="36"/>
      <c r="L730" s="36"/>
      <c r="M730" s="36"/>
      <c r="N730" s="36" t="e">
        <f>SUMIF(#REF!,K730,#REF!)</f>
        <v>#REF!</v>
      </c>
      <c r="O730" s="36">
        <f t="shared" si="143"/>
        <v>0</v>
      </c>
      <c r="P730" s="36">
        <f>COUNTIF($T$1:T730,T730)</f>
        <v>3</v>
      </c>
      <c r="Q730" s="36" t="str">
        <f t="shared" si="144"/>
        <v>3-KVDN-100</v>
      </c>
      <c r="R730" s="36" t="s">
        <v>15</v>
      </c>
      <c r="S730" s="36">
        <v>100</v>
      </c>
      <c r="T730" s="36" t="str">
        <f t="shared" si="145"/>
        <v>KVDN-100</v>
      </c>
      <c r="U730" s="36">
        <v>15</v>
      </c>
      <c r="V730" s="36" t="str">
        <f t="shared" si="142"/>
        <v>15,</v>
      </c>
      <c r="W730" s="36"/>
      <c r="X730" s="36"/>
      <c r="Y730" s="36"/>
      <c r="Z730" s="36" t="str">
        <f t="shared" si="138"/>
        <v>-</v>
      </c>
      <c r="AA730" s="36"/>
      <c r="AB730" s="36"/>
      <c r="AC730" s="36"/>
      <c r="AD730" s="36"/>
      <c r="AE730" s="36"/>
      <c r="AF730" s="36"/>
      <c r="AG730" s="36"/>
      <c r="AH730" s="36"/>
      <c r="AI730" s="36"/>
      <c r="AJ730" s="36"/>
      <c r="AK730" s="36"/>
      <c r="AL730" s="36"/>
      <c r="AM730" s="36"/>
      <c r="AN730" s="36"/>
      <c r="AO730" s="36"/>
      <c r="AP730" s="36"/>
      <c r="AQ730" s="36"/>
      <c r="AR730" s="36"/>
      <c r="AS730" s="36"/>
      <c r="AT730" s="36"/>
      <c r="AU730" s="36"/>
      <c r="AV730" s="36"/>
      <c r="AW730" s="36"/>
      <c r="AX730" s="36"/>
      <c r="AY730" s="36"/>
      <c r="AZ730" s="36"/>
      <c r="BA730" s="36"/>
      <c r="BB730" s="36"/>
      <c r="BC730" s="36"/>
      <c r="BD730" s="36"/>
      <c r="BE730" s="36"/>
      <c r="BF730" s="36"/>
      <c r="BG730" s="36"/>
      <c r="BH730" s="36"/>
      <c r="BI730" s="36"/>
      <c r="BJ730" s="36"/>
      <c r="BL730" s="36"/>
      <c r="BM730" s="36"/>
      <c r="BN730" s="36"/>
      <c r="BO730" s="36"/>
    </row>
    <row r="731" spans="2:67">
      <c r="B731" s="36"/>
      <c r="D731" s="36"/>
      <c r="E731" s="36"/>
      <c r="G731" s="36"/>
      <c r="H731" s="36"/>
      <c r="I731" s="36"/>
      <c r="J731" s="36"/>
      <c r="K731" s="36"/>
      <c r="L731" s="36"/>
      <c r="M731" s="36"/>
      <c r="N731" s="36" t="e">
        <f>SUMIF(#REF!,K731,#REF!)</f>
        <v>#REF!</v>
      </c>
      <c r="O731" s="36">
        <f t="shared" si="143"/>
        <v>0</v>
      </c>
      <c r="P731" s="36">
        <f>COUNTIF($T$1:T731,T731)</f>
        <v>4</v>
      </c>
      <c r="Q731" s="36" t="str">
        <f t="shared" si="144"/>
        <v>4-KVDN-100</v>
      </c>
      <c r="R731" s="36" t="s">
        <v>15</v>
      </c>
      <c r="S731" s="36">
        <v>100</v>
      </c>
      <c r="T731" s="36" t="str">
        <f t="shared" si="145"/>
        <v>KVDN-100</v>
      </c>
      <c r="U731" s="36">
        <v>25</v>
      </c>
      <c r="V731" s="36" t="str">
        <f t="shared" si="142"/>
        <v>25,</v>
      </c>
      <c r="W731" s="36"/>
      <c r="X731" s="36"/>
      <c r="Y731" s="36"/>
      <c r="Z731" s="36" t="str">
        <f t="shared" si="138"/>
        <v>-</v>
      </c>
      <c r="AA731" s="36"/>
      <c r="AB731" s="36"/>
      <c r="AC731" s="36"/>
      <c r="AD731" s="36"/>
      <c r="AE731" s="36"/>
      <c r="AF731" s="36"/>
      <c r="AG731" s="36"/>
      <c r="AH731" s="36"/>
      <c r="AI731" s="36"/>
      <c r="AJ731" s="36"/>
      <c r="AK731" s="36"/>
      <c r="AL731" s="36"/>
      <c r="AM731" s="36"/>
      <c r="AN731" s="36"/>
      <c r="AO731" s="36"/>
      <c r="AP731" s="36"/>
      <c r="AQ731" s="36"/>
      <c r="AR731" s="36"/>
      <c r="AS731" s="36"/>
      <c r="AT731" s="36"/>
      <c r="AU731" s="36"/>
      <c r="AV731" s="36"/>
      <c r="AW731" s="36"/>
      <c r="AX731" s="36"/>
      <c r="AY731" s="36"/>
      <c r="AZ731" s="36"/>
      <c r="BA731" s="36"/>
      <c r="BB731" s="36"/>
      <c r="BC731" s="36"/>
      <c r="BD731" s="36"/>
      <c r="BE731" s="36"/>
      <c r="BF731" s="36"/>
      <c r="BG731" s="36"/>
      <c r="BH731" s="36"/>
      <c r="BI731" s="36"/>
      <c r="BJ731" s="36"/>
      <c r="BL731" s="36"/>
      <c r="BM731" s="36"/>
      <c r="BN731" s="36"/>
      <c r="BO731" s="36"/>
    </row>
    <row r="732" spans="2:67">
      <c r="B732" s="36"/>
      <c r="D732" s="36"/>
      <c r="E732" s="36"/>
      <c r="G732" s="36"/>
      <c r="H732" s="36"/>
      <c r="I732" s="36"/>
      <c r="J732" s="36"/>
      <c r="K732" s="36"/>
      <c r="L732" s="36"/>
      <c r="M732" s="36"/>
      <c r="N732" s="36" t="e">
        <f>SUMIF(#REF!,K732,#REF!)</f>
        <v>#REF!</v>
      </c>
      <c r="O732" s="36">
        <f t="shared" si="143"/>
        <v>0</v>
      </c>
      <c r="P732" s="36">
        <f>COUNTIF($T$1:T732,T732)</f>
        <v>5</v>
      </c>
      <c r="Q732" s="36" t="str">
        <f t="shared" si="144"/>
        <v>5-KVDN-100</v>
      </c>
      <c r="R732" s="36" t="s">
        <v>15</v>
      </c>
      <c r="S732" s="36">
        <v>100</v>
      </c>
      <c r="T732" s="36" t="str">
        <f t="shared" si="145"/>
        <v>KVDN-100</v>
      </c>
      <c r="U732" s="36">
        <v>40</v>
      </c>
      <c r="V732" s="36" t="str">
        <f t="shared" si="142"/>
        <v>40,</v>
      </c>
      <c r="W732" s="36"/>
      <c r="X732" s="36"/>
      <c r="Y732" s="36"/>
      <c r="Z732" s="36" t="str">
        <f t="shared" si="138"/>
        <v>-</v>
      </c>
      <c r="AA732" s="36"/>
      <c r="AB732" s="36"/>
      <c r="AC732" s="36"/>
      <c r="AD732" s="36"/>
      <c r="AE732" s="36"/>
      <c r="AF732" s="36"/>
      <c r="AG732" s="36"/>
      <c r="AH732" s="36"/>
      <c r="AI732" s="36"/>
      <c r="AJ732" s="36"/>
      <c r="AK732" s="36"/>
      <c r="AL732" s="36"/>
      <c r="AM732" s="36"/>
      <c r="AN732" s="36"/>
      <c r="AO732" s="36"/>
      <c r="AP732" s="36"/>
      <c r="AQ732" s="36"/>
      <c r="AR732" s="36"/>
      <c r="AS732" s="36"/>
      <c r="AT732" s="36"/>
      <c r="AU732" s="36"/>
      <c r="AV732" s="36"/>
      <c r="AW732" s="36"/>
      <c r="AX732" s="36"/>
      <c r="AY732" s="36"/>
      <c r="AZ732" s="36"/>
      <c r="BA732" s="36"/>
      <c r="BB732" s="36"/>
      <c r="BC732" s="36"/>
      <c r="BD732" s="36"/>
      <c r="BE732" s="36"/>
      <c r="BF732" s="36"/>
      <c r="BG732" s="36"/>
      <c r="BH732" s="36"/>
      <c r="BI732" s="36"/>
      <c r="BJ732" s="36"/>
      <c r="BL732" s="36"/>
      <c r="BM732" s="36"/>
      <c r="BN732" s="36"/>
      <c r="BO732" s="36"/>
    </row>
    <row r="733" spans="2:67">
      <c r="B733" s="36"/>
      <c r="D733" s="36"/>
      <c r="E733" s="36"/>
      <c r="G733" s="36"/>
      <c r="H733" s="36"/>
      <c r="I733" s="36"/>
      <c r="J733" s="36"/>
      <c r="K733" s="36"/>
      <c r="L733" s="36"/>
      <c r="M733" s="36"/>
      <c r="N733" s="36" t="e">
        <f>SUMIF(#REF!,K733,#REF!)</f>
        <v>#REF!</v>
      </c>
      <c r="O733" s="36">
        <f t="shared" si="143"/>
        <v>0</v>
      </c>
      <c r="P733" s="36">
        <f>COUNTIF($T$1:T733,T733)</f>
        <v>6</v>
      </c>
      <c r="Q733" s="36" t="str">
        <f t="shared" si="144"/>
        <v>6-KVDN-100</v>
      </c>
      <c r="R733" s="36" t="s">
        <v>15</v>
      </c>
      <c r="S733" s="36">
        <v>100</v>
      </c>
      <c r="T733" s="36" t="str">
        <f t="shared" si="145"/>
        <v>KVDN-100</v>
      </c>
      <c r="U733" s="36">
        <v>50</v>
      </c>
      <c r="V733" s="36" t="str">
        <f t="shared" si="142"/>
        <v>50,</v>
      </c>
      <c r="W733" s="36"/>
      <c r="X733" s="36"/>
      <c r="Y733" s="36"/>
      <c r="Z733" s="36" t="str">
        <f t="shared" si="138"/>
        <v>-</v>
      </c>
      <c r="AA733" s="36"/>
      <c r="AB733" s="36"/>
      <c r="AC733" s="36"/>
      <c r="AD733" s="36"/>
      <c r="AE733" s="36"/>
      <c r="AF733" s="36"/>
      <c r="AG733" s="36"/>
      <c r="AH733" s="36"/>
      <c r="AI733" s="36"/>
      <c r="AJ733" s="36"/>
      <c r="AK733" s="36"/>
      <c r="AL733" s="36"/>
      <c r="AM733" s="36"/>
      <c r="AN733" s="36"/>
      <c r="AO733" s="36"/>
      <c r="AP733" s="36"/>
      <c r="AQ733" s="36"/>
      <c r="AR733" s="36"/>
      <c r="AS733" s="36"/>
      <c r="AT733" s="36"/>
      <c r="AU733" s="36"/>
      <c r="AV733" s="36"/>
      <c r="AW733" s="36"/>
      <c r="AX733" s="36"/>
      <c r="AY733" s="36"/>
      <c r="AZ733" s="36"/>
      <c r="BA733" s="36"/>
      <c r="BB733" s="36"/>
      <c r="BC733" s="36"/>
      <c r="BD733" s="36"/>
      <c r="BE733" s="36"/>
      <c r="BF733" s="36"/>
      <c r="BG733" s="36"/>
      <c r="BH733" s="36"/>
      <c r="BI733" s="36"/>
      <c r="BJ733" s="36"/>
      <c r="BL733" s="36"/>
      <c r="BM733" s="36"/>
      <c r="BN733" s="36"/>
      <c r="BO733" s="36"/>
    </row>
    <row r="734" spans="2:67">
      <c r="B734" s="36"/>
      <c r="D734" s="36"/>
      <c r="E734" s="36"/>
      <c r="G734" s="36"/>
      <c r="H734" s="36"/>
      <c r="I734" s="36"/>
      <c r="J734" s="36"/>
      <c r="K734" s="36"/>
      <c r="L734" s="36"/>
      <c r="M734" s="36"/>
      <c r="N734" s="36" t="e">
        <f>SUMIF(#REF!,K734,#REF!)</f>
        <v>#REF!</v>
      </c>
      <c r="O734" s="36">
        <f t="shared" si="143"/>
        <v>0</v>
      </c>
      <c r="P734" s="36">
        <f>COUNTIF($T$1:T734,T734)</f>
        <v>7</v>
      </c>
      <c r="Q734" s="36" t="str">
        <f t="shared" si="144"/>
        <v>7-KVDN-100</v>
      </c>
      <c r="R734" s="36" t="s">
        <v>15</v>
      </c>
      <c r="S734" s="36">
        <v>100</v>
      </c>
      <c r="T734" s="36" t="str">
        <f t="shared" si="145"/>
        <v>KVDN-100</v>
      </c>
      <c r="U734" s="36">
        <v>80</v>
      </c>
      <c r="V734" s="36" t="str">
        <f t="shared" si="142"/>
        <v>80,</v>
      </c>
      <c r="W734" s="36"/>
      <c r="X734" s="36"/>
      <c r="Y734" s="36"/>
      <c r="Z734" s="36" t="str">
        <f t="shared" si="138"/>
        <v>-</v>
      </c>
      <c r="AA734" s="36"/>
      <c r="AB734" s="36"/>
      <c r="AC734" s="36"/>
      <c r="AD734" s="36"/>
      <c r="AE734" s="36"/>
      <c r="AF734" s="36"/>
      <c r="AG734" s="36"/>
      <c r="AH734" s="36"/>
      <c r="AI734" s="36"/>
      <c r="AJ734" s="36"/>
      <c r="AK734" s="36"/>
      <c r="AL734" s="36"/>
      <c r="AM734" s="36"/>
      <c r="AN734" s="36"/>
      <c r="AO734" s="36"/>
      <c r="AP734" s="36"/>
      <c r="AQ734" s="36"/>
      <c r="AR734" s="36"/>
      <c r="AS734" s="36"/>
      <c r="AT734" s="36"/>
      <c r="AU734" s="36"/>
      <c r="AV734" s="36"/>
      <c r="AW734" s="36"/>
      <c r="AX734" s="36"/>
      <c r="AY734" s="36"/>
      <c r="AZ734" s="36"/>
      <c r="BA734" s="36"/>
      <c r="BB734" s="36"/>
      <c r="BC734" s="36"/>
      <c r="BD734" s="36"/>
      <c r="BE734" s="36"/>
      <c r="BF734" s="36"/>
      <c r="BG734" s="36"/>
      <c r="BH734" s="36"/>
      <c r="BI734" s="36"/>
      <c r="BJ734" s="36"/>
      <c r="BL734" s="36"/>
      <c r="BM734" s="36"/>
      <c r="BN734" s="36"/>
      <c r="BO734" s="36"/>
    </row>
    <row r="735" spans="2:67">
      <c r="B735" s="36"/>
      <c r="D735" s="36"/>
      <c r="E735" s="36"/>
      <c r="G735" s="36"/>
      <c r="H735" s="36"/>
      <c r="I735" s="36"/>
      <c r="J735" s="36"/>
      <c r="K735" s="36"/>
      <c r="L735" s="36"/>
      <c r="M735" s="36"/>
      <c r="N735" s="36" t="e">
        <f>SUMIF(#REF!,K735,#REF!)</f>
        <v>#REF!</v>
      </c>
      <c r="O735" s="36">
        <f t="shared" si="143"/>
        <v>0</v>
      </c>
      <c r="P735" s="36">
        <f>COUNTIF($T$1:T735,T735)</f>
        <v>8</v>
      </c>
      <c r="Q735" s="36" t="str">
        <f t="shared" si="144"/>
        <v>8-KVDN-100</v>
      </c>
      <c r="R735" s="36" t="s">
        <v>15</v>
      </c>
      <c r="S735" s="36">
        <v>100</v>
      </c>
      <c r="T735" s="36" t="str">
        <f t="shared" si="145"/>
        <v>KVDN-100</v>
      </c>
      <c r="U735" s="36">
        <v>100</v>
      </c>
      <c r="V735" s="36" t="str">
        <f t="shared" si="142"/>
        <v>100,</v>
      </c>
      <c r="W735" s="36"/>
      <c r="X735" s="36"/>
      <c r="Y735" s="36"/>
      <c r="Z735" s="36" t="str">
        <f t="shared" ref="Z735:Z801" si="146">CONCATENATE(X735,"-",Y735)</f>
        <v>-</v>
      </c>
      <c r="AA735" s="36"/>
      <c r="AB735" s="36"/>
      <c r="AC735" s="36"/>
      <c r="AD735" s="36"/>
      <c r="AE735" s="36"/>
      <c r="AF735" s="36"/>
      <c r="AG735" s="36"/>
      <c r="AH735" s="36"/>
      <c r="AI735" s="36"/>
      <c r="AJ735" s="36"/>
      <c r="AK735" s="36"/>
      <c r="AL735" s="36"/>
      <c r="AM735" s="36"/>
      <c r="AN735" s="36"/>
      <c r="AO735" s="36"/>
      <c r="AP735" s="36"/>
      <c r="AQ735" s="36"/>
      <c r="AR735" s="36"/>
      <c r="AS735" s="36"/>
      <c r="AT735" s="36"/>
      <c r="AU735" s="36"/>
      <c r="AV735" s="36"/>
      <c r="AW735" s="36"/>
      <c r="AX735" s="36"/>
      <c r="AY735" s="36"/>
      <c r="AZ735" s="36"/>
      <c r="BA735" s="36"/>
      <c r="BB735" s="36"/>
      <c r="BC735" s="36"/>
      <c r="BD735" s="36"/>
      <c r="BE735" s="36"/>
      <c r="BF735" s="36"/>
      <c r="BG735" s="36"/>
      <c r="BH735" s="36"/>
      <c r="BI735" s="36"/>
      <c r="BJ735" s="36"/>
      <c r="BL735" s="36"/>
      <c r="BM735" s="36"/>
      <c r="BN735" s="36"/>
      <c r="BO735" s="36"/>
    </row>
    <row r="736" spans="2:67">
      <c r="B736" s="36"/>
      <c r="D736" s="36"/>
      <c r="E736" s="36"/>
      <c r="G736" s="36"/>
      <c r="H736" s="36"/>
      <c r="I736" s="36"/>
      <c r="J736" s="36"/>
      <c r="K736" s="36"/>
      <c r="L736" s="36"/>
      <c r="M736" s="36"/>
      <c r="N736" s="36" t="e">
        <f>SUMIF(#REF!,K736,#REF!)</f>
        <v>#REF!</v>
      </c>
      <c r="O736" s="36">
        <f t="shared" si="143"/>
        <v>0</v>
      </c>
      <c r="P736" s="36">
        <f>COUNTIF($T$1:T736,T736)</f>
        <v>9</v>
      </c>
      <c r="Q736" s="36" t="str">
        <f t="shared" si="144"/>
        <v>9-KVDN-100</v>
      </c>
      <c r="R736" s="36" t="s">
        <v>15</v>
      </c>
      <c r="S736" s="36">
        <v>100</v>
      </c>
      <c r="T736" s="36" t="str">
        <f t="shared" si="145"/>
        <v>KVDN-100</v>
      </c>
      <c r="U736" s="36">
        <v>120</v>
      </c>
      <c r="V736" s="36" t="str">
        <f t="shared" si="142"/>
        <v>120,</v>
      </c>
      <c r="W736" s="36"/>
      <c r="X736" s="36"/>
      <c r="Y736" s="36"/>
      <c r="Z736" s="36" t="str">
        <f t="shared" si="146"/>
        <v>-</v>
      </c>
      <c r="AA736" s="36"/>
      <c r="AB736" s="36"/>
      <c r="AC736" s="36"/>
      <c r="AD736" s="36"/>
      <c r="AE736" s="36"/>
      <c r="AF736" s="36"/>
      <c r="AG736" s="36"/>
      <c r="AH736" s="36"/>
      <c r="AI736" s="36"/>
      <c r="AJ736" s="36"/>
      <c r="AK736" s="36"/>
      <c r="AL736" s="36"/>
      <c r="AM736" s="36"/>
      <c r="AN736" s="36"/>
      <c r="AO736" s="36"/>
      <c r="AP736" s="36"/>
      <c r="AQ736" s="36"/>
      <c r="AR736" s="36"/>
      <c r="AS736" s="36"/>
      <c r="AT736" s="36"/>
      <c r="AU736" s="36"/>
      <c r="AV736" s="36"/>
      <c r="AW736" s="36"/>
      <c r="AX736" s="36"/>
      <c r="AY736" s="36"/>
      <c r="AZ736" s="36"/>
      <c r="BA736" s="36"/>
      <c r="BB736" s="36"/>
      <c r="BC736" s="36"/>
      <c r="BD736" s="36"/>
      <c r="BE736" s="36"/>
      <c r="BF736" s="36"/>
      <c r="BG736" s="36"/>
      <c r="BH736" s="36"/>
      <c r="BI736" s="36"/>
      <c r="BJ736" s="36"/>
      <c r="BL736" s="36"/>
      <c r="BM736" s="36"/>
      <c r="BN736" s="36"/>
      <c r="BO736" s="36"/>
    </row>
    <row r="737" spans="2:67">
      <c r="B737" s="36"/>
      <c r="D737" s="36"/>
      <c r="E737" s="36"/>
      <c r="G737" s="36"/>
      <c r="H737" s="36"/>
      <c r="I737" s="36"/>
      <c r="J737" s="36"/>
      <c r="K737" s="36"/>
      <c r="L737" s="36"/>
      <c r="M737" s="36"/>
      <c r="N737" s="36" t="e">
        <f>SUMIF(#REF!,K737,#REF!)</f>
        <v>#REF!</v>
      </c>
      <c r="O737" s="36">
        <f t="shared" si="143"/>
        <v>0</v>
      </c>
      <c r="P737" s="36">
        <f>COUNTIF($T$1:T737,T737)</f>
        <v>10</v>
      </c>
      <c r="Q737" s="36" t="str">
        <f t="shared" si="144"/>
        <v>10-KVDN-100</v>
      </c>
      <c r="R737" s="36" t="s">
        <v>15</v>
      </c>
      <c r="S737" s="36">
        <v>100</v>
      </c>
      <c r="T737" s="36" t="str">
        <f t="shared" si="145"/>
        <v>KVDN-100</v>
      </c>
      <c r="U737" s="36">
        <v>160</v>
      </c>
      <c r="V737" s="36" t="str">
        <f t="shared" si="142"/>
        <v>160,</v>
      </c>
      <c r="W737" s="36"/>
      <c r="X737" s="36"/>
      <c r="Y737" s="36"/>
      <c r="Z737" s="36" t="str">
        <f t="shared" si="146"/>
        <v>-</v>
      </c>
      <c r="AA737" s="36"/>
      <c r="AB737" s="36"/>
      <c r="AC737" s="36"/>
      <c r="AD737" s="36"/>
      <c r="AE737" s="36"/>
      <c r="AF737" s="36"/>
      <c r="AG737" s="36"/>
      <c r="AH737" s="36"/>
      <c r="AI737" s="36"/>
      <c r="AJ737" s="36"/>
      <c r="AK737" s="36"/>
      <c r="AL737" s="36"/>
      <c r="AM737" s="36"/>
      <c r="AN737" s="36"/>
      <c r="AO737" s="36"/>
      <c r="AP737" s="36"/>
      <c r="AQ737" s="36"/>
      <c r="AR737" s="36"/>
      <c r="AS737" s="36"/>
      <c r="AT737" s="36"/>
      <c r="AU737" s="36"/>
      <c r="AV737" s="36"/>
      <c r="AW737" s="36"/>
      <c r="AX737" s="36"/>
      <c r="AY737" s="36"/>
      <c r="AZ737" s="36"/>
      <c r="BA737" s="36"/>
      <c r="BB737" s="36"/>
      <c r="BC737" s="36"/>
      <c r="BD737" s="36"/>
      <c r="BE737" s="36"/>
      <c r="BF737" s="36"/>
      <c r="BG737" s="36"/>
      <c r="BH737" s="36"/>
      <c r="BI737" s="36"/>
      <c r="BJ737" s="36"/>
      <c r="BL737" s="36"/>
      <c r="BM737" s="36"/>
      <c r="BN737" s="36"/>
      <c r="BO737" s="36"/>
    </row>
    <row r="738" spans="2:67">
      <c r="B738" s="36"/>
      <c r="D738" s="36"/>
      <c r="E738" s="36"/>
      <c r="G738" s="36"/>
      <c r="H738" s="36"/>
      <c r="I738" s="36"/>
      <c r="J738" s="36"/>
      <c r="K738" s="36"/>
      <c r="L738" s="36"/>
      <c r="M738" s="36"/>
      <c r="N738" s="36" t="e">
        <f>SUMIF(#REF!,K738,#REF!)</f>
        <v>#REF!</v>
      </c>
      <c r="O738" s="36">
        <f t="shared" si="143"/>
        <v>0</v>
      </c>
      <c r="P738" s="36">
        <f>COUNTIF($T$1:T738,T738)</f>
        <v>11</v>
      </c>
      <c r="Q738" s="36" t="str">
        <f t="shared" si="144"/>
        <v>11-KVDN-100</v>
      </c>
      <c r="R738" s="36" t="s">
        <v>15</v>
      </c>
      <c r="S738" s="36">
        <v>100</v>
      </c>
      <c r="T738" s="36" t="str">
        <f t="shared" si="145"/>
        <v>KVDN-100</v>
      </c>
      <c r="U738" s="36">
        <v>200</v>
      </c>
      <c r="V738" s="36" t="str">
        <f t="shared" si="142"/>
        <v>200,</v>
      </c>
      <c r="W738" s="36"/>
      <c r="X738" s="36"/>
      <c r="Y738" s="36"/>
      <c r="Z738" s="36" t="str">
        <f t="shared" si="146"/>
        <v>-</v>
      </c>
      <c r="AA738" s="36"/>
      <c r="AB738" s="36"/>
      <c r="AC738" s="36"/>
      <c r="AD738" s="36"/>
      <c r="AE738" s="36"/>
      <c r="AF738" s="36"/>
      <c r="AG738" s="36"/>
      <c r="AH738" s="36"/>
      <c r="AI738" s="36"/>
      <c r="AJ738" s="36"/>
      <c r="AK738" s="36"/>
      <c r="AL738" s="36"/>
      <c r="AM738" s="36"/>
      <c r="AN738" s="36"/>
      <c r="AO738" s="36"/>
      <c r="AP738" s="36"/>
      <c r="AQ738" s="36"/>
      <c r="AR738" s="36"/>
      <c r="AS738" s="36"/>
      <c r="AT738" s="36"/>
      <c r="AU738" s="36"/>
      <c r="AV738" s="36"/>
      <c r="AW738" s="36"/>
      <c r="AX738" s="36"/>
      <c r="AY738" s="36"/>
      <c r="AZ738" s="36"/>
      <c r="BA738" s="36"/>
      <c r="BB738" s="36"/>
      <c r="BC738" s="36"/>
      <c r="BD738" s="36"/>
      <c r="BE738" s="36"/>
      <c r="BF738" s="36"/>
      <c r="BG738" s="36"/>
      <c r="BH738" s="36"/>
      <c r="BI738" s="36"/>
      <c r="BJ738" s="36"/>
      <c r="BL738" s="36"/>
      <c r="BM738" s="36"/>
      <c r="BN738" s="36"/>
      <c r="BO738" s="36"/>
    </row>
    <row r="739" spans="2:67">
      <c r="B739" s="36"/>
      <c r="D739" s="36"/>
      <c r="E739" s="36"/>
      <c r="G739" s="36"/>
      <c r="H739" s="36"/>
      <c r="I739" s="36"/>
      <c r="J739" s="36"/>
      <c r="K739" s="36"/>
      <c r="L739" s="36"/>
      <c r="M739" s="36"/>
      <c r="N739" s="36" t="e">
        <f>SUMIF(#REF!,K739,#REF!)</f>
        <v>#REF!</v>
      </c>
      <c r="O739" s="36">
        <f t="shared" si="143"/>
        <v>0</v>
      </c>
      <c r="P739" s="36">
        <f>COUNTIF($T$1:T739,T739)</f>
        <v>12</v>
      </c>
      <c r="Q739" s="36" t="str">
        <f t="shared" si="144"/>
        <v>12-KVDN-100</v>
      </c>
      <c r="R739" s="36" t="s">
        <v>15</v>
      </c>
      <c r="S739" s="36">
        <v>100</v>
      </c>
      <c r="T739" s="36" t="str">
        <f t="shared" si="145"/>
        <v>KVDN-100</v>
      </c>
      <c r="U739" s="36">
        <v>250</v>
      </c>
      <c r="V739" s="36" t="str">
        <f t="shared" si="142"/>
        <v>250,</v>
      </c>
      <c r="W739" s="36"/>
      <c r="X739" s="36"/>
      <c r="Y739" s="36"/>
      <c r="Z739" s="36" t="str">
        <f t="shared" si="146"/>
        <v>-</v>
      </c>
      <c r="AA739" s="36"/>
      <c r="AB739" s="36"/>
      <c r="AC739" s="36"/>
      <c r="AD739" s="36"/>
      <c r="AE739" s="36"/>
      <c r="AF739" s="36"/>
      <c r="AG739" s="36"/>
      <c r="AH739" s="36"/>
      <c r="AI739" s="36"/>
      <c r="AJ739" s="36"/>
      <c r="AK739" s="36"/>
      <c r="AL739" s="36"/>
      <c r="AM739" s="36"/>
      <c r="AN739" s="36"/>
      <c r="AO739" s="36"/>
      <c r="AP739" s="36"/>
      <c r="AQ739" s="36"/>
      <c r="AR739" s="36"/>
      <c r="AS739" s="36"/>
      <c r="AT739" s="36"/>
      <c r="AU739" s="36"/>
      <c r="AV739" s="36"/>
      <c r="AW739" s="36"/>
      <c r="AX739" s="36"/>
      <c r="AY739" s="36"/>
      <c r="AZ739" s="36"/>
      <c r="BA739" s="36"/>
      <c r="BB739" s="36"/>
      <c r="BC739" s="36"/>
      <c r="BD739" s="36"/>
      <c r="BE739" s="36"/>
      <c r="BF739" s="36"/>
      <c r="BG739" s="36"/>
      <c r="BH739" s="36"/>
      <c r="BI739" s="36"/>
      <c r="BJ739" s="36"/>
      <c r="BL739" s="36"/>
      <c r="BM739" s="36"/>
      <c r="BN739" s="36"/>
      <c r="BO739" s="36"/>
    </row>
    <row r="740" spans="2:67">
      <c r="B740" s="36"/>
      <c r="D740" s="36"/>
      <c r="E740" s="36"/>
      <c r="G740" s="36"/>
      <c r="H740" s="36"/>
      <c r="I740" s="36"/>
      <c r="J740" s="36"/>
      <c r="K740" s="36"/>
      <c r="L740" s="36"/>
      <c r="M740" s="36"/>
      <c r="N740" s="36" t="e">
        <f>SUMIF(#REF!,K740,#REF!)</f>
        <v>#REF!</v>
      </c>
      <c r="O740" s="36">
        <f t="shared" si="143"/>
        <v>0</v>
      </c>
      <c r="P740" s="36">
        <f>COUNTIF($T$1:T740,T740)</f>
        <v>13</v>
      </c>
      <c r="Q740" s="36" t="str">
        <f t="shared" si="144"/>
        <v>13-KVDN-100</v>
      </c>
      <c r="R740" s="36" t="s">
        <v>15</v>
      </c>
      <c r="S740" s="36">
        <v>100</v>
      </c>
      <c r="T740" s="36" t="str">
        <f t="shared" si="145"/>
        <v>KVDN-100</v>
      </c>
      <c r="U740" s="36">
        <v>300</v>
      </c>
      <c r="V740" s="36" t="str">
        <f t="shared" si="142"/>
        <v>300,</v>
      </c>
      <c r="W740" s="36"/>
      <c r="X740" s="36"/>
      <c r="Y740" s="36"/>
      <c r="Z740" s="36" t="str">
        <f t="shared" si="146"/>
        <v>-</v>
      </c>
      <c r="AA740" s="36"/>
      <c r="AB740" s="36"/>
      <c r="AC740" s="36"/>
      <c r="AD740" s="36"/>
      <c r="AE740" s="36"/>
      <c r="AF740" s="36"/>
      <c r="AG740" s="36"/>
      <c r="AH740" s="36"/>
      <c r="AI740" s="36"/>
      <c r="AJ740" s="36"/>
      <c r="AK740" s="36"/>
      <c r="AL740" s="36"/>
      <c r="AM740" s="36"/>
      <c r="AN740" s="36"/>
      <c r="AO740" s="36"/>
      <c r="AP740" s="36"/>
      <c r="AQ740" s="36"/>
      <c r="AR740" s="36"/>
      <c r="AS740" s="36"/>
      <c r="AT740" s="36"/>
      <c r="AU740" s="36"/>
      <c r="AV740" s="36"/>
      <c r="AW740" s="36"/>
      <c r="AX740" s="36"/>
      <c r="AY740" s="36"/>
      <c r="AZ740" s="36"/>
      <c r="BA740" s="36"/>
      <c r="BB740" s="36"/>
      <c r="BC740" s="36"/>
      <c r="BD740" s="36"/>
      <c r="BE740" s="36"/>
      <c r="BF740" s="36"/>
      <c r="BG740" s="36"/>
      <c r="BH740" s="36"/>
      <c r="BI740" s="36"/>
      <c r="BJ740" s="36"/>
      <c r="BL740" s="36"/>
      <c r="BM740" s="36"/>
      <c r="BN740" s="36"/>
      <c r="BO740" s="36"/>
    </row>
    <row r="741" spans="2:67">
      <c r="B741" s="36"/>
      <c r="D741" s="36"/>
      <c r="E741" s="36"/>
      <c r="G741" s="36"/>
      <c r="H741" s="36"/>
      <c r="I741" s="36"/>
      <c r="J741" s="36"/>
      <c r="K741" s="36"/>
      <c r="L741" s="36"/>
      <c r="M741" s="36"/>
      <c r="N741" s="36" t="e">
        <f>SUMIF(#REF!,K741,#REF!)</f>
        <v>#REF!</v>
      </c>
      <c r="O741" s="36">
        <f t="shared" si="143"/>
        <v>0</v>
      </c>
      <c r="P741" s="36">
        <f>COUNTIF($T$1:T741,T741)</f>
        <v>14</v>
      </c>
      <c r="Q741" s="36" t="str">
        <f t="shared" si="144"/>
        <v>14-KVDN-100</v>
      </c>
      <c r="R741" s="36" t="s">
        <v>15</v>
      </c>
      <c r="S741" s="36">
        <v>100</v>
      </c>
      <c r="T741" s="36" t="str">
        <f t="shared" si="145"/>
        <v>KVDN-100</v>
      </c>
      <c r="U741" s="36">
        <v>320</v>
      </c>
      <c r="V741" s="36" t="str">
        <f t="shared" si="142"/>
        <v>320,</v>
      </c>
      <c r="W741" s="36"/>
      <c r="X741" s="36"/>
      <c r="Y741" s="36"/>
      <c r="Z741" s="36" t="str">
        <f t="shared" si="146"/>
        <v>-</v>
      </c>
      <c r="AA741" s="36"/>
      <c r="AB741" s="36"/>
      <c r="AC741" s="36"/>
      <c r="AD741" s="36"/>
      <c r="AE741" s="36"/>
      <c r="AF741" s="36"/>
      <c r="AG741" s="36"/>
      <c r="AH741" s="36"/>
      <c r="AI741" s="36"/>
      <c r="AJ741" s="36"/>
      <c r="AK741" s="36"/>
      <c r="AL741" s="36"/>
      <c r="AM741" s="36"/>
      <c r="AN741" s="36"/>
      <c r="AO741" s="36"/>
      <c r="AP741" s="36"/>
      <c r="AQ741" s="36"/>
      <c r="AR741" s="36"/>
      <c r="AS741" s="36"/>
      <c r="AT741" s="36"/>
      <c r="AU741" s="36"/>
      <c r="AV741" s="36"/>
      <c r="AW741" s="36"/>
      <c r="AX741" s="36"/>
      <c r="AY741" s="36"/>
      <c r="AZ741" s="36"/>
      <c r="BA741" s="36"/>
      <c r="BB741" s="36"/>
      <c r="BC741" s="36"/>
      <c r="BD741" s="36"/>
      <c r="BE741" s="36"/>
      <c r="BF741" s="36"/>
      <c r="BG741" s="36"/>
      <c r="BH741" s="36"/>
      <c r="BI741" s="36"/>
      <c r="BJ741" s="36"/>
      <c r="BL741" s="36"/>
      <c r="BM741" s="36"/>
      <c r="BN741" s="36"/>
      <c r="BO741" s="36"/>
    </row>
    <row r="742" spans="2:67">
      <c r="B742" s="36"/>
      <c r="D742" s="36"/>
      <c r="E742" s="36"/>
      <c r="G742" s="36"/>
      <c r="H742" s="36"/>
      <c r="I742" s="36"/>
      <c r="J742" s="36"/>
      <c r="K742" s="36"/>
      <c r="L742" s="36"/>
      <c r="M742" s="36"/>
      <c r="N742" s="36" t="e">
        <f>SUMIF(#REF!,K742,#REF!)</f>
        <v>#REF!</v>
      </c>
      <c r="O742" s="36">
        <f t="shared" si="143"/>
        <v>0</v>
      </c>
      <c r="P742" s="36">
        <f>COUNTIF($T$1:T742,T742)</f>
        <v>15</v>
      </c>
      <c r="Q742" s="36" t="str">
        <f t="shared" si="144"/>
        <v>15-KVDN-100</v>
      </c>
      <c r="R742" s="36" t="s">
        <v>15</v>
      </c>
      <c r="S742" s="36">
        <v>100</v>
      </c>
      <c r="T742" s="36" t="str">
        <f t="shared" si="145"/>
        <v>KVDN-100</v>
      </c>
      <c r="U742" s="36">
        <v>400</v>
      </c>
      <c r="V742" s="36" t="str">
        <f t="shared" si="142"/>
        <v>400</v>
      </c>
      <c r="W742" s="36"/>
      <c r="X742" s="36"/>
      <c r="Y742" s="36"/>
      <c r="Z742" s="36" t="str">
        <f t="shared" si="146"/>
        <v>-</v>
      </c>
      <c r="AA742" s="36"/>
      <c r="AB742" s="36"/>
      <c r="AC742" s="36"/>
      <c r="AD742" s="36"/>
      <c r="AE742" s="36"/>
      <c r="AF742" s="36"/>
      <c r="AG742" s="36"/>
      <c r="AH742" s="36"/>
      <c r="AI742" s="36"/>
      <c r="AJ742" s="36"/>
      <c r="AK742" s="36"/>
      <c r="AL742" s="36"/>
      <c r="AM742" s="36"/>
      <c r="AN742" s="36"/>
      <c r="AO742" s="36"/>
      <c r="AP742" s="36"/>
      <c r="AQ742" s="36"/>
      <c r="AR742" s="36"/>
      <c r="AS742" s="36"/>
      <c r="AT742" s="36"/>
      <c r="AU742" s="36"/>
      <c r="AV742" s="36"/>
      <c r="AW742" s="36"/>
      <c r="AX742" s="36"/>
      <c r="AY742" s="36"/>
      <c r="AZ742" s="36"/>
      <c r="BA742" s="36"/>
      <c r="BB742" s="36"/>
      <c r="BC742" s="36"/>
      <c r="BD742" s="36"/>
      <c r="BE742" s="36"/>
      <c r="BF742" s="36"/>
      <c r="BG742" s="36"/>
      <c r="BH742" s="36"/>
      <c r="BI742" s="36"/>
      <c r="BJ742" s="36"/>
      <c r="BL742" s="36"/>
      <c r="BM742" s="36"/>
      <c r="BN742" s="36"/>
      <c r="BO742" s="36"/>
    </row>
    <row r="743" spans="2:67">
      <c r="B743" s="36"/>
      <c r="D743" s="36"/>
      <c r="E743" s="36"/>
      <c r="G743" s="36"/>
      <c r="H743" s="36"/>
      <c r="I743" s="36"/>
      <c r="J743" s="36"/>
      <c r="K743" s="36"/>
      <c r="L743" s="36"/>
      <c r="M743" s="36"/>
      <c r="N743" s="36" t="e">
        <f>SUMIF(#REF!,K743,#REF!)</f>
        <v>#REF!</v>
      </c>
      <c r="O743" s="36">
        <f t="shared" si="143"/>
        <v>0</v>
      </c>
      <c r="P743" s="36">
        <f>COUNTIF($T$1:T743,T743)</f>
        <v>1</v>
      </c>
      <c r="Q743" s="36" t="str">
        <f t="shared" si="144"/>
        <v>1-KVVU-16</v>
      </c>
      <c r="R743" s="36" t="s">
        <v>58</v>
      </c>
      <c r="S743" s="36">
        <v>16</v>
      </c>
      <c r="T743" s="36" t="str">
        <f t="shared" si="145"/>
        <v>KVVU-16</v>
      </c>
      <c r="U743" s="36">
        <v>5</v>
      </c>
      <c r="V743" s="36" t="str">
        <f t="shared" si="142"/>
        <v>5,</v>
      </c>
      <c r="W743" s="36"/>
      <c r="X743" s="36"/>
      <c r="Y743" s="36"/>
      <c r="Z743" s="36" t="str">
        <f t="shared" si="146"/>
        <v>-</v>
      </c>
      <c r="AA743" s="36"/>
      <c r="AB743" s="36"/>
      <c r="AC743" s="36"/>
      <c r="AD743" s="36"/>
      <c r="AE743" s="36"/>
      <c r="AF743" s="36"/>
      <c r="AG743" s="36"/>
      <c r="AH743" s="36"/>
      <c r="AI743" s="36"/>
      <c r="AJ743" s="36"/>
      <c r="AK743" s="36"/>
      <c r="AL743" s="36"/>
      <c r="AM743" s="36"/>
      <c r="AN743" s="36"/>
      <c r="AO743" s="36"/>
      <c r="AP743" s="36"/>
      <c r="AQ743" s="36"/>
      <c r="AR743" s="36"/>
      <c r="AS743" s="36"/>
      <c r="AT743" s="36"/>
      <c r="AU743" s="36"/>
      <c r="AV743" s="36"/>
      <c r="AW743" s="36"/>
      <c r="AX743" s="36"/>
      <c r="AY743" s="36"/>
      <c r="AZ743" s="36"/>
      <c r="BA743" s="36"/>
      <c r="BB743" s="36"/>
      <c r="BC743" s="36"/>
      <c r="BD743" s="36"/>
      <c r="BE743" s="36"/>
      <c r="BF743" s="36"/>
      <c r="BG743" s="36"/>
      <c r="BH743" s="36"/>
      <c r="BI743" s="36"/>
      <c r="BJ743" s="36"/>
      <c r="BL743" s="36"/>
      <c r="BM743" s="36"/>
      <c r="BN743" s="36"/>
      <c r="BO743" s="36"/>
    </row>
    <row r="744" spans="2:67">
      <c r="B744" s="36"/>
      <c r="D744" s="36"/>
      <c r="E744" s="36"/>
      <c r="G744" s="36"/>
      <c r="H744" s="36"/>
      <c r="I744" s="36"/>
      <c r="J744" s="36"/>
      <c r="K744" s="36"/>
      <c r="L744" s="36"/>
      <c r="M744" s="36"/>
      <c r="N744" s="36" t="e">
        <f>SUMIF(#REF!,K744,#REF!)</f>
        <v>#REF!</v>
      </c>
      <c r="O744" s="36">
        <f t="shared" si="143"/>
        <v>0</v>
      </c>
      <c r="P744" s="36">
        <f>COUNTIF($T$1:T744,T744)</f>
        <v>2</v>
      </c>
      <c r="Q744" s="36" t="str">
        <f t="shared" si="144"/>
        <v>2-KVVU-16</v>
      </c>
      <c r="R744" s="36" t="s">
        <v>58</v>
      </c>
      <c r="S744" s="36">
        <v>16</v>
      </c>
      <c r="T744" s="36" t="str">
        <f t="shared" si="145"/>
        <v>KVVU-16</v>
      </c>
      <c r="U744" s="36">
        <v>10</v>
      </c>
      <c r="V744" s="36" t="str">
        <f t="shared" si="142"/>
        <v>10,</v>
      </c>
      <c r="W744" s="36"/>
      <c r="X744" s="36"/>
      <c r="Y744" s="36"/>
      <c r="Z744" s="36" t="str">
        <f t="shared" si="146"/>
        <v>-</v>
      </c>
      <c r="AA744" s="36"/>
      <c r="AB744" s="36"/>
      <c r="AC744" s="36"/>
      <c r="AD744" s="36"/>
      <c r="AE744" s="36"/>
      <c r="AF744" s="36"/>
      <c r="AG744" s="36"/>
      <c r="AH744" s="36"/>
      <c r="AI744" s="36"/>
      <c r="AJ744" s="36"/>
      <c r="AK744" s="36"/>
      <c r="AL744" s="36"/>
      <c r="AM744" s="36"/>
      <c r="AN744" s="36"/>
      <c r="AO744" s="36"/>
      <c r="AP744" s="36"/>
      <c r="AQ744" s="36"/>
      <c r="AR744" s="36"/>
      <c r="AS744" s="36"/>
      <c r="AT744" s="36"/>
      <c r="AU744" s="36"/>
      <c r="AV744" s="36"/>
      <c r="AW744" s="36"/>
      <c r="AX744" s="36"/>
      <c r="AY744" s="36"/>
      <c r="AZ744" s="36"/>
      <c r="BA744" s="36"/>
      <c r="BB744" s="36"/>
      <c r="BC744" s="36"/>
      <c r="BD744" s="36"/>
      <c r="BE744" s="36"/>
      <c r="BF744" s="36"/>
      <c r="BG744" s="36"/>
      <c r="BH744" s="36"/>
      <c r="BI744" s="36"/>
      <c r="BJ744" s="36"/>
      <c r="BL744" s="36"/>
      <c r="BM744" s="36"/>
      <c r="BN744" s="36"/>
      <c r="BO744" s="36"/>
    </row>
    <row r="745" spans="2:67">
      <c r="B745" s="36"/>
      <c r="D745" s="36"/>
      <c r="E745" s="36"/>
      <c r="G745" s="36"/>
      <c r="H745" s="36"/>
      <c r="I745" s="36"/>
      <c r="J745" s="36"/>
      <c r="K745" s="36"/>
      <c r="L745" s="36"/>
      <c r="M745" s="36"/>
      <c r="N745" s="36" t="e">
        <f>SUMIF(#REF!,K745,#REF!)</f>
        <v>#REF!</v>
      </c>
      <c r="O745" s="36">
        <f t="shared" si="143"/>
        <v>0</v>
      </c>
      <c r="P745" s="36">
        <f>COUNTIF($T$1:T745,T745)</f>
        <v>3</v>
      </c>
      <c r="Q745" s="36" t="str">
        <f t="shared" si="144"/>
        <v>3-KVVU-16</v>
      </c>
      <c r="R745" s="36" t="s">
        <v>58</v>
      </c>
      <c r="S745" s="36">
        <v>16</v>
      </c>
      <c r="T745" s="36" t="str">
        <f t="shared" si="145"/>
        <v>KVVU-16</v>
      </c>
      <c r="U745" s="36">
        <v>15</v>
      </c>
      <c r="V745" s="36" t="str">
        <f t="shared" si="142"/>
        <v>15,</v>
      </c>
      <c r="W745" s="36"/>
      <c r="X745" s="36"/>
      <c r="Y745" s="36"/>
      <c r="Z745" s="36" t="str">
        <f t="shared" si="146"/>
        <v>-</v>
      </c>
      <c r="AA745" s="36"/>
      <c r="AB745" s="36"/>
      <c r="AC745" s="36"/>
      <c r="AD745" s="36"/>
      <c r="AE745" s="36"/>
      <c r="AF745" s="36"/>
      <c r="AG745" s="36"/>
      <c r="AH745" s="36"/>
      <c r="AI745" s="36"/>
      <c r="AJ745" s="36"/>
      <c r="AK745" s="36"/>
      <c r="AL745" s="36"/>
      <c r="AM745" s="36"/>
      <c r="AN745" s="36"/>
      <c r="AO745" s="36"/>
      <c r="AP745" s="36"/>
      <c r="AQ745" s="36"/>
      <c r="AR745" s="36"/>
      <c r="AS745" s="36"/>
      <c r="AT745" s="36"/>
      <c r="AU745" s="36"/>
      <c r="AV745" s="36"/>
      <c r="AW745" s="36"/>
      <c r="AX745" s="36"/>
      <c r="AY745" s="36"/>
      <c r="AZ745" s="36"/>
      <c r="BA745" s="36"/>
      <c r="BB745" s="36"/>
      <c r="BC745" s="36"/>
      <c r="BD745" s="36"/>
      <c r="BE745" s="36"/>
      <c r="BF745" s="36"/>
      <c r="BG745" s="36"/>
      <c r="BH745" s="36"/>
      <c r="BI745" s="36"/>
      <c r="BJ745" s="36"/>
      <c r="BL745" s="36"/>
      <c r="BM745" s="36"/>
      <c r="BN745" s="36"/>
      <c r="BO745" s="36"/>
    </row>
    <row r="746" spans="2:67">
      <c r="B746" s="36"/>
      <c r="D746" s="36"/>
      <c r="E746" s="36"/>
      <c r="G746" s="36"/>
      <c r="H746" s="36"/>
      <c r="I746" s="36"/>
      <c r="J746" s="36"/>
      <c r="K746" s="36"/>
      <c r="L746" s="36"/>
      <c r="M746" s="36"/>
      <c r="N746" s="36" t="e">
        <f>SUMIF(#REF!,K746,#REF!)</f>
        <v>#REF!</v>
      </c>
      <c r="O746" s="36">
        <f t="shared" si="143"/>
        <v>0</v>
      </c>
      <c r="P746" s="36">
        <f>COUNTIF($T$1:T746,T746)</f>
        <v>4</v>
      </c>
      <c r="Q746" s="36" t="str">
        <f t="shared" si="144"/>
        <v>4-KVVU-16</v>
      </c>
      <c r="R746" s="36" t="s">
        <v>58</v>
      </c>
      <c r="S746" s="36">
        <v>16</v>
      </c>
      <c r="T746" s="36" t="str">
        <f t="shared" si="145"/>
        <v>KVVU-16</v>
      </c>
      <c r="U746" s="36">
        <v>25</v>
      </c>
      <c r="V746" s="36" t="str">
        <f t="shared" si="142"/>
        <v>25,</v>
      </c>
      <c r="W746" s="36"/>
      <c r="X746" s="36"/>
      <c r="Y746" s="36"/>
      <c r="Z746" s="36" t="str">
        <f t="shared" si="146"/>
        <v>-</v>
      </c>
      <c r="AA746" s="36"/>
      <c r="AB746" s="36"/>
      <c r="AC746" s="36"/>
      <c r="AD746" s="36"/>
      <c r="AE746" s="36"/>
      <c r="AF746" s="36"/>
      <c r="AG746" s="36"/>
      <c r="AH746" s="36"/>
      <c r="AI746" s="36"/>
      <c r="AJ746" s="36"/>
      <c r="AK746" s="36"/>
      <c r="AL746" s="36"/>
      <c r="AM746" s="36"/>
      <c r="AN746" s="36"/>
      <c r="AO746" s="36"/>
      <c r="AP746" s="36"/>
      <c r="AQ746" s="36"/>
      <c r="AR746" s="36"/>
      <c r="AS746" s="36"/>
      <c r="AT746" s="36"/>
      <c r="AU746" s="36"/>
      <c r="AV746" s="36"/>
      <c r="AW746" s="36"/>
      <c r="AX746" s="36"/>
      <c r="AY746" s="36"/>
      <c r="AZ746" s="36"/>
      <c r="BA746" s="36"/>
      <c r="BB746" s="36"/>
      <c r="BC746" s="36"/>
      <c r="BD746" s="36"/>
      <c r="BE746" s="36"/>
      <c r="BF746" s="36"/>
      <c r="BG746" s="36"/>
      <c r="BH746" s="36"/>
      <c r="BI746" s="36"/>
      <c r="BJ746" s="36"/>
      <c r="BL746" s="36"/>
      <c r="BM746" s="36"/>
      <c r="BN746" s="36"/>
      <c r="BO746" s="36"/>
    </row>
    <row r="747" spans="2:67">
      <c r="B747" s="36"/>
      <c r="D747" s="36"/>
      <c r="E747" s="36"/>
      <c r="G747" s="36"/>
      <c r="H747" s="36"/>
      <c r="I747" s="36"/>
      <c r="J747" s="36"/>
      <c r="K747" s="36"/>
      <c r="L747" s="36"/>
      <c r="M747" s="36"/>
      <c r="N747" s="36" t="e">
        <f>SUMIF(#REF!,K747,#REF!)</f>
        <v>#REF!</v>
      </c>
      <c r="O747" s="36">
        <f t="shared" si="143"/>
        <v>0</v>
      </c>
      <c r="P747" s="36">
        <f>COUNTIF($T$1:T747,T747)</f>
        <v>5</v>
      </c>
      <c r="Q747" s="36" t="str">
        <f t="shared" si="144"/>
        <v>5-KVVU-16</v>
      </c>
      <c r="R747" s="36" t="s">
        <v>58</v>
      </c>
      <c r="S747" s="36">
        <v>16</v>
      </c>
      <c r="T747" s="36" t="str">
        <f t="shared" si="145"/>
        <v>KVVU-16</v>
      </c>
      <c r="U747" s="36">
        <v>40</v>
      </c>
      <c r="V747" s="36" t="str">
        <f t="shared" si="142"/>
        <v>40,</v>
      </c>
      <c r="W747" s="36"/>
      <c r="X747" s="36"/>
      <c r="Y747" s="36"/>
      <c r="Z747" s="36" t="str">
        <f t="shared" si="146"/>
        <v>-</v>
      </c>
      <c r="AA747" s="36"/>
      <c r="AB747" s="36"/>
      <c r="AC747" s="36"/>
      <c r="AD747" s="36"/>
      <c r="AE747" s="36"/>
      <c r="AF747" s="36"/>
      <c r="AG747" s="36"/>
      <c r="AH747" s="36"/>
      <c r="AI747" s="36"/>
      <c r="AJ747" s="36"/>
      <c r="AK747" s="36"/>
      <c r="AL747" s="36"/>
      <c r="AM747" s="36"/>
      <c r="AN747" s="36"/>
      <c r="AO747" s="36"/>
      <c r="AP747" s="36"/>
      <c r="AQ747" s="36"/>
      <c r="AR747" s="36"/>
      <c r="AS747" s="36"/>
      <c r="AT747" s="36"/>
      <c r="AU747" s="36"/>
      <c r="AV747" s="36"/>
      <c r="AW747" s="36"/>
      <c r="AX747" s="36"/>
      <c r="AY747" s="36"/>
      <c r="AZ747" s="36"/>
      <c r="BA747" s="36"/>
      <c r="BB747" s="36"/>
      <c r="BC747" s="36"/>
      <c r="BD747" s="36"/>
      <c r="BE747" s="36"/>
      <c r="BF747" s="36"/>
      <c r="BG747" s="36"/>
      <c r="BH747" s="36"/>
      <c r="BI747" s="36"/>
      <c r="BJ747" s="36"/>
      <c r="BL747" s="36"/>
      <c r="BM747" s="36"/>
      <c r="BN747" s="36"/>
      <c r="BO747" s="36"/>
    </row>
    <row r="748" spans="2:67">
      <c r="B748" s="36"/>
      <c r="D748" s="36"/>
      <c r="E748" s="36"/>
      <c r="G748" s="36"/>
      <c r="H748" s="36"/>
      <c r="I748" s="36"/>
      <c r="J748" s="36"/>
      <c r="K748" s="36"/>
      <c r="L748" s="36"/>
      <c r="M748" s="36"/>
      <c r="N748" s="36" t="e">
        <f>SUMIF(#REF!,K748,#REF!)</f>
        <v>#REF!</v>
      </c>
      <c r="O748" s="36">
        <f t="shared" si="143"/>
        <v>0</v>
      </c>
      <c r="P748" s="36">
        <f>COUNTIF($T$1:T748,T748)</f>
        <v>6</v>
      </c>
      <c r="Q748" s="36" t="str">
        <f t="shared" si="144"/>
        <v>6-KVVU-16</v>
      </c>
      <c r="R748" s="36" t="s">
        <v>58</v>
      </c>
      <c r="S748" s="36">
        <v>16</v>
      </c>
      <c r="T748" s="36" t="str">
        <f t="shared" si="145"/>
        <v>KVVU-16</v>
      </c>
      <c r="U748" s="36">
        <v>50</v>
      </c>
      <c r="V748" s="36" t="str">
        <f t="shared" si="142"/>
        <v>50,</v>
      </c>
      <c r="W748" s="36"/>
      <c r="X748" s="36"/>
      <c r="Y748" s="36"/>
      <c r="Z748" s="36" t="str">
        <f t="shared" si="146"/>
        <v>-</v>
      </c>
      <c r="AA748" s="36"/>
      <c r="AB748" s="36"/>
      <c r="AC748" s="36"/>
      <c r="AD748" s="36"/>
      <c r="AE748" s="36"/>
      <c r="AF748" s="36"/>
      <c r="AG748" s="36"/>
      <c r="AH748" s="36"/>
      <c r="AI748" s="36"/>
      <c r="AJ748" s="36"/>
      <c r="AK748" s="36"/>
      <c r="AL748" s="36"/>
      <c r="AM748" s="36"/>
      <c r="AN748" s="36"/>
      <c r="AO748" s="36"/>
      <c r="AP748" s="36"/>
      <c r="AQ748" s="36"/>
      <c r="AR748" s="36"/>
      <c r="AS748" s="36"/>
      <c r="AT748" s="36"/>
      <c r="AU748" s="36"/>
      <c r="AV748" s="36"/>
      <c r="AW748" s="36"/>
      <c r="AX748" s="36"/>
      <c r="AY748" s="36"/>
      <c r="AZ748" s="36"/>
      <c r="BA748" s="36"/>
      <c r="BB748" s="36"/>
      <c r="BC748" s="36"/>
      <c r="BD748" s="36"/>
      <c r="BE748" s="36"/>
      <c r="BF748" s="36"/>
      <c r="BG748" s="36"/>
      <c r="BH748" s="36"/>
      <c r="BI748" s="36"/>
      <c r="BJ748" s="36"/>
      <c r="BL748" s="36"/>
      <c r="BM748" s="36"/>
      <c r="BN748" s="36"/>
      <c r="BO748" s="36"/>
    </row>
    <row r="749" spans="2:67">
      <c r="B749" s="36"/>
      <c r="D749" s="36"/>
      <c r="E749" s="36"/>
      <c r="G749" s="36"/>
      <c r="H749" s="36"/>
      <c r="I749" s="36"/>
      <c r="J749" s="36"/>
      <c r="K749" s="36"/>
      <c r="L749" s="36"/>
      <c r="M749" s="36"/>
      <c r="N749" s="36" t="e">
        <f>SUMIF(#REF!,K749,#REF!)</f>
        <v>#REF!</v>
      </c>
      <c r="O749" s="36">
        <f t="shared" si="143"/>
        <v>0</v>
      </c>
      <c r="P749" s="36">
        <f>COUNTIF($T$1:T749,T749)</f>
        <v>7</v>
      </c>
      <c r="Q749" s="36" t="str">
        <f t="shared" si="144"/>
        <v>7-KVVU-16</v>
      </c>
      <c r="R749" s="36" t="s">
        <v>58</v>
      </c>
      <c r="S749" s="36">
        <v>16</v>
      </c>
      <c r="T749" s="36" t="str">
        <f t="shared" si="145"/>
        <v>KVVU-16</v>
      </c>
      <c r="U749" s="36">
        <v>80</v>
      </c>
      <c r="V749" s="36" t="str">
        <f t="shared" si="142"/>
        <v>80,</v>
      </c>
      <c r="W749" s="36"/>
      <c r="X749" s="36"/>
      <c r="Y749" s="36"/>
      <c r="Z749" s="36" t="str">
        <f t="shared" si="146"/>
        <v>-</v>
      </c>
      <c r="AA749" s="36"/>
      <c r="AB749" s="36"/>
      <c r="AC749" s="36"/>
      <c r="AD749" s="36"/>
      <c r="AE749" s="36"/>
      <c r="AF749" s="36"/>
      <c r="AG749" s="36"/>
      <c r="AH749" s="36"/>
      <c r="AI749" s="36"/>
      <c r="AJ749" s="36"/>
      <c r="AK749" s="36"/>
      <c r="AL749" s="36"/>
      <c r="AM749" s="36"/>
      <c r="AN749" s="36"/>
      <c r="AO749" s="36"/>
      <c r="AP749" s="36"/>
      <c r="AQ749" s="36"/>
      <c r="AR749" s="36"/>
      <c r="AS749" s="36"/>
      <c r="AT749" s="36"/>
      <c r="AU749" s="36"/>
      <c r="AV749" s="36"/>
      <c r="AW749" s="36"/>
      <c r="AX749" s="36"/>
      <c r="AY749" s="36"/>
      <c r="AZ749" s="36"/>
      <c r="BA749" s="36"/>
      <c r="BB749" s="36"/>
      <c r="BC749" s="36"/>
      <c r="BD749" s="36"/>
      <c r="BE749" s="36"/>
      <c r="BF749" s="36"/>
      <c r="BG749" s="36"/>
      <c r="BH749" s="36"/>
      <c r="BI749" s="36"/>
      <c r="BJ749" s="36"/>
      <c r="BL749" s="36"/>
      <c r="BM749" s="36"/>
      <c r="BN749" s="36"/>
      <c r="BO749" s="36"/>
    </row>
    <row r="750" spans="2:67">
      <c r="B750" s="36"/>
      <c r="D750" s="36"/>
      <c r="E750" s="36"/>
      <c r="G750" s="36"/>
      <c r="H750" s="36"/>
      <c r="I750" s="36"/>
      <c r="J750" s="36"/>
      <c r="K750" s="36"/>
      <c r="L750" s="36"/>
      <c r="M750" s="36"/>
      <c r="N750" s="36" t="e">
        <f>SUMIF(#REF!,K750,#REF!)</f>
        <v>#REF!</v>
      </c>
      <c r="O750" s="36">
        <f t="shared" si="143"/>
        <v>0</v>
      </c>
      <c r="P750" s="36">
        <f>COUNTIF($T$1:T750,T750)</f>
        <v>8</v>
      </c>
      <c r="Q750" s="36" t="str">
        <f t="shared" si="144"/>
        <v>8-KVVU-16</v>
      </c>
      <c r="R750" s="36" t="s">
        <v>58</v>
      </c>
      <c r="S750" s="36">
        <v>16</v>
      </c>
      <c r="T750" s="36" t="str">
        <f t="shared" si="145"/>
        <v>KVVU-16</v>
      </c>
      <c r="U750" s="36">
        <v>100</v>
      </c>
      <c r="V750" s="36" t="str">
        <f t="shared" si="142"/>
        <v>100,</v>
      </c>
      <c r="W750" s="36"/>
      <c r="X750" s="36"/>
      <c r="Y750" s="36"/>
      <c r="Z750" s="36" t="str">
        <f t="shared" si="146"/>
        <v>-</v>
      </c>
      <c r="AA750" s="36"/>
      <c r="AB750" s="36"/>
      <c r="AC750" s="36"/>
      <c r="AD750" s="36"/>
      <c r="AE750" s="36"/>
      <c r="AF750" s="36"/>
      <c r="AG750" s="36"/>
      <c r="AH750" s="36"/>
      <c r="AI750" s="36"/>
      <c r="AJ750" s="36"/>
      <c r="AK750" s="36"/>
      <c r="AL750" s="36"/>
      <c r="AM750" s="36"/>
      <c r="AN750" s="36"/>
      <c r="AO750" s="36"/>
      <c r="AP750" s="36"/>
      <c r="AQ750" s="36"/>
      <c r="AR750" s="36"/>
      <c r="AS750" s="36"/>
      <c r="AT750" s="36"/>
      <c r="AU750" s="36"/>
      <c r="AV750" s="36"/>
      <c r="AW750" s="36"/>
      <c r="AX750" s="36"/>
      <c r="AY750" s="36"/>
      <c r="AZ750" s="36"/>
      <c r="BA750" s="36"/>
      <c r="BB750" s="36"/>
      <c r="BC750" s="36"/>
      <c r="BD750" s="36"/>
      <c r="BE750" s="36"/>
      <c r="BF750" s="36"/>
      <c r="BG750" s="36"/>
      <c r="BH750" s="36"/>
      <c r="BI750" s="36"/>
      <c r="BJ750" s="36"/>
      <c r="BL750" s="36"/>
      <c r="BM750" s="36"/>
      <c r="BN750" s="36"/>
      <c r="BO750" s="36"/>
    </row>
    <row r="751" spans="2:67">
      <c r="B751" s="36"/>
      <c r="D751" s="36"/>
      <c r="E751" s="36"/>
      <c r="G751" s="36"/>
      <c r="H751" s="36"/>
      <c r="I751" s="36"/>
      <c r="J751" s="36"/>
      <c r="K751" s="36"/>
      <c r="L751" s="36"/>
      <c r="M751" s="36"/>
      <c r="N751" s="36" t="e">
        <f>SUMIF(#REF!,K751,#REF!)</f>
        <v>#REF!</v>
      </c>
      <c r="O751" s="36">
        <f t="shared" si="143"/>
        <v>0</v>
      </c>
      <c r="P751" s="36">
        <f>COUNTIF($T$1:T751,T751)</f>
        <v>9</v>
      </c>
      <c r="Q751" s="36" t="str">
        <f t="shared" ref="Q751" si="147">CONCATENATE(P751,"-",T751)</f>
        <v>9-KVVU-16</v>
      </c>
      <c r="R751" s="36" t="s">
        <v>58</v>
      </c>
      <c r="S751" s="36">
        <v>16</v>
      </c>
      <c r="T751" s="36" t="str">
        <f t="shared" ref="T751" si="148">CONCATENATE(R751,IF(S751=0,"","-"),S751)</f>
        <v>KVVU-16</v>
      </c>
      <c r="U751" s="36">
        <v>120</v>
      </c>
      <c r="V751" s="36" t="str">
        <f t="shared" si="142"/>
        <v>120,</v>
      </c>
      <c r="W751" s="36"/>
      <c r="X751" s="36"/>
      <c r="Y751" s="36"/>
      <c r="Z751" s="36"/>
      <c r="AA751" s="36"/>
      <c r="AB751" s="36"/>
      <c r="AC751" s="36"/>
      <c r="AD751" s="36"/>
      <c r="AE751" s="36"/>
      <c r="AF751" s="36"/>
      <c r="AG751" s="36"/>
      <c r="AH751" s="36"/>
      <c r="AI751" s="36"/>
      <c r="AJ751" s="36"/>
      <c r="AK751" s="36"/>
      <c r="AL751" s="36"/>
      <c r="AM751" s="36"/>
      <c r="AN751" s="36"/>
      <c r="AO751" s="36"/>
      <c r="AP751" s="36"/>
      <c r="AQ751" s="36"/>
      <c r="AR751" s="36"/>
      <c r="AS751" s="36"/>
      <c r="AT751" s="36"/>
      <c r="AU751" s="36"/>
      <c r="AV751" s="36"/>
      <c r="AW751" s="36"/>
      <c r="AX751" s="36"/>
      <c r="AY751" s="36"/>
      <c r="AZ751" s="36"/>
      <c r="BA751" s="36"/>
      <c r="BB751" s="36"/>
      <c r="BC751" s="36"/>
      <c r="BD751" s="36"/>
      <c r="BE751" s="36"/>
      <c r="BF751" s="36"/>
      <c r="BG751" s="36"/>
      <c r="BH751" s="36"/>
      <c r="BI751" s="36"/>
      <c r="BJ751" s="36"/>
      <c r="BL751" s="36"/>
      <c r="BM751" s="36"/>
      <c r="BN751" s="36"/>
      <c r="BO751" s="36"/>
    </row>
    <row r="752" spans="2:67">
      <c r="B752" s="36"/>
      <c r="D752" s="36"/>
      <c r="E752" s="36"/>
      <c r="G752" s="36"/>
      <c r="H752" s="36"/>
      <c r="I752" s="36"/>
      <c r="J752" s="36"/>
      <c r="K752" s="36"/>
      <c r="L752" s="36"/>
      <c r="M752" s="36"/>
      <c r="N752" s="36" t="e">
        <f>SUMIF(#REF!,K752,#REF!)</f>
        <v>#REF!</v>
      </c>
      <c r="O752" s="36">
        <f t="shared" si="143"/>
        <v>0</v>
      </c>
      <c r="P752" s="36">
        <f>COUNTIF($T$1:T752,T752)</f>
        <v>10</v>
      </c>
      <c r="Q752" s="36" t="str">
        <f t="shared" si="144"/>
        <v>10-KVVU-16</v>
      </c>
      <c r="R752" s="36" t="s">
        <v>58</v>
      </c>
      <c r="S752" s="36">
        <v>16</v>
      </c>
      <c r="T752" s="36" t="str">
        <f t="shared" si="145"/>
        <v>KVVU-16</v>
      </c>
      <c r="U752" s="36">
        <v>160</v>
      </c>
      <c r="V752" s="36" t="str">
        <f t="shared" si="142"/>
        <v>160,</v>
      </c>
      <c r="W752" s="36"/>
      <c r="X752" s="36"/>
      <c r="Y752" s="36"/>
      <c r="Z752" s="36" t="str">
        <f t="shared" si="146"/>
        <v>-</v>
      </c>
      <c r="AA752" s="36"/>
      <c r="AB752" s="36"/>
      <c r="AC752" s="36"/>
      <c r="AD752" s="36"/>
      <c r="AE752" s="36"/>
      <c r="AF752" s="36"/>
      <c r="AG752" s="36"/>
      <c r="AH752" s="36"/>
      <c r="AI752" s="36"/>
      <c r="AJ752" s="36"/>
      <c r="AK752" s="36"/>
      <c r="AL752" s="36"/>
      <c r="AM752" s="36"/>
      <c r="AN752" s="36"/>
      <c r="AO752" s="36"/>
      <c r="AP752" s="36"/>
      <c r="AQ752" s="36"/>
      <c r="AR752" s="36"/>
      <c r="AS752" s="36"/>
      <c r="AT752" s="36"/>
      <c r="AU752" s="36"/>
      <c r="AV752" s="36"/>
      <c r="AW752" s="36"/>
      <c r="AX752" s="36"/>
      <c r="AY752" s="36"/>
      <c r="AZ752" s="36"/>
      <c r="BA752" s="36"/>
      <c r="BB752" s="36"/>
      <c r="BC752" s="36"/>
      <c r="BD752" s="36"/>
      <c r="BE752" s="36"/>
      <c r="BF752" s="36"/>
      <c r="BG752" s="36"/>
      <c r="BH752" s="36"/>
      <c r="BI752" s="36"/>
      <c r="BJ752" s="36"/>
      <c r="BL752" s="36"/>
      <c r="BM752" s="36"/>
      <c r="BN752" s="36"/>
      <c r="BO752" s="36"/>
    </row>
    <row r="753" spans="2:67">
      <c r="B753" s="36"/>
      <c r="D753" s="36"/>
      <c r="E753" s="36"/>
      <c r="G753" s="36"/>
      <c r="H753" s="36"/>
      <c r="I753" s="36"/>
      <c r="J753" s="36"/>
      <c r="K753" s="36"/>
      <c r="L753" s="36"/>
      <c r="M753" s="36"/>
      <c r="N753" s="36" t="e">
        <f>SUMIF(#REF!,K753,#REF!)</f>
        <v>#REF!</v>
      </c>
      <c r="O753" s="36">
        <f t="shared" si="143"/>
        <v>0</v>
      </c>
      <c r="P753" s="36">
        <f>COUNTIF($T$1:T753,T753)</f>
        <v>11</v>
      </c>
      <c r="Q753" s="36" t="str">
        <f t="shared" si="144"/>
        <v>11-KVVU-16</v>
      </c>
      <c r="R753" s="36" t="s">
        <v>58</v>
      </c>
      <c r="S753" s="36">
        <v>16</v>
      </c>
      <c r="T753" s="36" t="str">
        <f t="shared" si="145"/>
        <v>KVVU-16</v>
      </c>
      <c r="U753" s="36">
        <v>200</v>
      </c>
      <c r="V753" s="36" t="str">
        <f t="shared" si="142"/>
        <v>200</v>
      </c>
      <c r="W753" s="36"/>
      <c r="X753" s="36"/>
      <c r="Y753" s="36"/>
      <c r="Z753" s="36" t="str">
        <f t="shared" si="146"/>
        <v>-</v>
      </c>
      <c r="AA753" s="36"/>
      <c r="AB753" s="36"/>
      <c r="AC753" s="36"/>
      <c r="AD753" s="36"/>
      <c r="AE753" s="36"/>
      <c r="AF753" s="36"/>
      <c r="AG753" s="36"/>
      <c r="AH753" s="36"/>
      <c r="AI753" s="36"/>
      <c r="AJ753" s="36"/>
      <c r="AK753" s="36"/>
      <c r="AL753" s="36"/>
      <c r="AM753" s="36"/>
      <c r="AN753" s="36"/>
      <c r="AO753" s="36"/>
      <c r="AP753" s="36"/>
      <c r="AQ753" s="36"/>
      <c r="AR753" s="36"/>
      <c r="AS753" s="36"/>
      <c r="AT753" s="36"/>
      <c r="AU753" s="36"/>
      <c r="AV753" s="36"/>
      <c r="AW753" s="36"/>
      <c r="AX753" s="36"/>
      <c r="AY753" s="36"/>
      <c r="AZ753" s="36"/>
      <c r="BA753" s="36"/>
      <c r="BB753" s="36"/>
      <c r="BC753" s="36"/>
      <c r="BD753" s="36"/>
      <c r="BE753" s="36"/>
      <c r="BF753" s="36"/>
      <c r="BG753" s="36"/>
      <c r="BH753" s="36"/>
      <c r="BI753" s="36"/>
      <c r="BJ753" s="36"/>
      <c r="BL753" s="36"/>
      <c r="BM753" s="36"/>
      <c r="BN753" s="36"/>
      <c r="BO753" s="36"/>
    </row>
    <row r="754" spans="2:67">
      <c r="B754" s="36"/>
      <c r="D754" s="36"/>
      <c r="E754" s="36"/>
      <c r="G754" s="36"/>
      <c r="H754" s="36"/>
      <c r="I754" s="36"/>
      <c r="J754" s="36"/>
      <c r="K754" s="36"/>
      <c r="L754" s="36"/>
      <c r="M754" s="36"/>
      <c r="N754" s="36" t="e">
        <f>SUMIF(#REF!,K754,#REF!)</f>
        <v>#REF!</v>
      </c>
      <c r="O754" s="36">
        <f t="shared" si="143"/>
        <v>0</v>
      </c>
      <c r="P754" s="36">
        <f>COUNTIF($T$1:T754,T754)</f>
        <v>1</v>
      </c>
      <c r="Q754" s="36" t="str">
        <f t="shared" si="144"/>
        <v>1-KVVU-20</v>
      </c>
      <c r="R754" s="36" t="s">
        <v>58</v>
      </c>
      <c r="S754" s="36">
        <v>20</v>
      </c>
      <c r="T754" s="36" t="str">
        <f>CONCATENATE(R754,IF(S754=0,"","-"),S754)</f>
        <v>KVVU-20</v>
      </c>
      <c r="U754" s="36">
        <v>5</v>
      </c>
      <c r="V754" s="36" t="str">
        <f t="shared" si="142"/>
        <v>5,</v>
      </c>
      <c r="W754" s="36"/>
      <c r="X754" s="36"/>
      <c r="Y754" s="36"/>
      <c r="Z754" s="36" t="str">
        <f t="shared" si="146"/>
        <v>-</v>
      </c>
      <c r="AA754" s="36"/>
      <c r="AB754" s="36"/>
      <c r="AC754" s="36"/>
      <c r="AD754" s="36"/>
      <c r="AE754" s="36"/>
      <c r="AF754" s="36"/>
      <c r="AG754" s="36"/>
      <c r="AH754" s="36"/>
      <c r="AI754" s="36"/>
      <c r="AJ754" s="36"/>
      <c r="AK754" s="36"/>
      <c r="AL754" s="36"/>
      <c r="AM754" s="36"/>
      <c r="AN754" s="36"/>
      <c r="AO754" s="36"/>
      <c r="AP754" s="36"/>
      <c r="AQ754" s="36"/>
      <c r="AR754" s="36"/>
      <c r="AS754" s="36"/>
      <c r="AT754" s="36"/>
      <c r="AU754" s="36"/>
      <c r="AV754" s="36"/>
      <c r="AW754" s="36"/>
      <c r="AX754" s="36"/>
      <c r="AY754" s="36"/>
      <c r="AZ754" s="36"/>
      <c r="BA754" s="36"/>
      <c r="BB754" s="36"/>
      <c r="BC754" s="36"/>
      <c r="BD754" s="36"/>
      <c r="BE754" s="36"/>
      <c r="BF754" s="36"/>
      <c r="BG754" s="36"/>
      <c r="BH754" s="36"/>
      <c r="BI754" s="36"/>
      <c r="BJ754" s="36"/>
      <c r="BL754" s="36"/>
      <c r="BM754" s="36"/>
      <c r="BN754" s="36"/>
      <c r="BO754" s="36"/>
    </row>
    <row r="755" spans="2:67">
      <c r="B755" s="36"/>
      <c r="D755" s="36"/>
      <c r="E755" s="36"/>
      <c r="G755" s="36"/>
      <c r="H755" s="36"/>
      <c r="I755" s="36"/>
      <c r="J755" s="36"/>
      <c r="K755" s="36"/>
      <c r="L755" s="36"/>
      <c r="M755" s="36"/>
      <c r="N755" s="36" t="e">
        <f>SUMIF(#REF!,K755,#REF!)</f>
        <v>#REF!</v>
      </c>
      <c r="O755" s="36">
        <f t="shared" si="143"/>
        <v>0</v>
      </c>
      <c r="P755" s="36">
        <f>COUNTIF($T$1:T755,T755)</f>
        <v>2</v>
      </c>
      <c r="Q755" s="36" t="str">
        <f t="shared" si="144"/>
        <v>2-KVVU-20</v>
      </c>
      <c r="R755" s="36" t="s">
        <v>58</v>
      </c>
      <c r="S755" s="36">
        <v>20</v>
      </c>
      <c r="T755" s="36" t="str">
        <f>CONCATENATE(R755,IF(S755=0,"","-"),S755)</f>
        <v>KVVU-20</v>
      </c>
      <c r="U755" s="36">
        <v>10</v>
      </c>
      <c r="V755" s="36" t="str">
        <f t="shared" si="142"/>
        <v>10,</v>
      </c>
      <c r="W755" s="36"/>
      <c r="X755" s="36"/>
      <c r="Y755" s="36"/>
      <c r="Z755" s="36" t="str">
        <f t="shared" si="146"/>
        <v>-</v>
      </c>
      <c r="AA755" s="36"/>
      <c r="AB755" s="36"/>
      <c r="AC755" s="36"/>
      <c r="AD755" s="36"/>
      <c r="AE755" s="36"/>
      <c r="AF755" s="36"/>
      <c r="AG755" s="36"/>
      <c r="AH755" s="36"/>
      <c r="AI755" s="36"/>
      <c r="AJ755" s="36"/>
      <c r="AK755" s="36"/>
      <c r="AL755" s="36"/>
      <c r="AM755" s="36"/>
      <c r="AN755" s="36"/>
      <c r="AO755" s="36"/>
      <c r="AP755" s="36"/>
      <c r="AQ755" s="36"/>
      <c r="AR755" s="36"/>
      <c r="AS755" s="36"/>
      <c r="AT755" s="36"/>
      <c r="AU755" s="36"/>
      <c r="AV755" s="36"/>
      <c r="AW755" s="36"/>
      <c r="AX755" s="36"/>
      <c r="AY755" s="36"/>
      <c r="AZ755" s="36"/>
      <c r="BA755" s="36"/>
      <c r="BB755" s="36"/>
      <c r="BC755" s="36"/>
      <c r="BD755" s="36"/>
      <c r="BE755" s="36"/>
      <c r="BF755" s="36"/>
      <c r="BG755" s="36"/>
      <c r="BH755" s="36"/>
      <c r="BI755" s="36"/>
      <c r="BJ755" s="36"/>
      <c r="BL755" s="36"/>
      <c r="BM755" s="36"/>
      <c r="BN755" s="36"/>
      <c r="BO755" s="36"/>
    </row>
    <row r="756" spans="2:67">
      <c r="B756" s="36"/>
      <c r="D756" s="36"/>
      <c r="E756" s="36"/>
      <c r="G756" s="36"/>
      <c r="H756" s="36"/>
      <c r="I756" s="36"/>
      <c r="J756" s="36"/>
      <c r="K756" s="36"/>
      <c r="L756" s="36"/>
      <c r="M756" s="36"/>
      <c r="N756" s="36" t="e">
        <f>SUMIF(#REF!,K756,#REF!)</f>
        <v>#REF!</v>
      </c>
      <c r="O756" s="36">
        <f t="shared" si="143"/>
        <v>0</v>
      </c>
      <c r="P756" s="36">
        <f>COUNTIF($T$1:T756,T756)</f>
        <v>3</v>
      </c>
      <c r="Q756" s="36" t="str">
        <f t="shared" si="144"/>
        <v>3-KVVU-20</v>
      </c>
      <c r="R756" s="36" t="s">
        <v>58</v>
      </c>
      <c r="S756" s="36">
        <v>20</v>
      </c>
      <c r="T756" s="36" t="str">
        <f>CONCATENATE(R756,IF(S756=0,"","-"),S756)</f>
        <v>KVVU-20</v>
      </c>
      <c r="U756" s="36">
        <v>15</v>
      </c>
      <c r="V756" s="36" t="str">
        <f t="shared" si="142"/>
        <v>15,</v>
      </c>
      <c r="W756" s="36"/>
      <c r="X756" s="36"/>
      <c r="Y756" s="36"/>
      <c r="Z756" s="36" t="str">
        <f t="shared" si="146"/>
        <v>-</v>
      </c>
      <c r="AA756" s="36"/>
      <c r="AB756" s="36"/>
      <c r="AC756" s="36"/>
      <c r="AD756" s="36"/>
      <c r="AE756" s="36"/>
      <c r="AF756" s="36"/>
      <c r="AG756" s="36"/>
      <c r="AH756" s="36"/>
      <c r="AI756" s="36"/>
      <c r="AJ756" s="36"/>
      <c r="AK756" s="36"/>
      <c r="AL756" s="36"/>
      <c r="AM756" s="36"/>
      <c r="AN756" s="36"/>
      <c r="AO756" s="36"/>
      <c r="AP756" s="36"/>
      <c r="AQ756" s="36"/>
      <c r="AR756" s="36"/>
      <c r="AS756" s="36"/>
      <c r="AT756" s="36"/>
      <c r="AU756" s="36"/>
      <c r="AV756" s="36"/>
      <c r="AW756" s="36"/>
      <c r="AX756" s="36"/>
      <c r="AY756" s="36"/>
      <c r="AZ756" s="36"/>
      <c r="BA756" s="36"/>
      <c r="BB756" s="36"/>
      <c r="BC756" s="36"/>
      <c r="BD756" s="36"/>
      <c r="BE756" s="36"/>
      <c r="BF756" s="36"/>
      <c r="BG756" s="36"/>
      <c r="BH756" s="36"/>
      <c r="BI756" s="36"/>
      <c r="BJ756" s="36"/>
      <c r="BL756" s="36"/>
      <c r="BM756" s="36"/>
      <c r="BN756" s="36"/>
      <c r="BO756" s="36"/>
    </row>
    <row r="757" spans="2:67">
      <c r="B757" s="36"/>
      <c r="D757" s="36"/>
      <c r="E757" s="36"/>
      <c r="G757" s="36"/>
      <c r="H757" s="36"/>
      <c r="I757" s="36"/>
      <c r="J757" s="36"/>
      <c r="K757" s="36"/>
      <c r="L757" s="36"/>
      <c r="M757" s="36"/>
      <c r="N757" s="36" t="e">
        <f>SUMIF(#REF!,K757,#REF!)</f>
        <v>#REF!</v>
      </c>
      <c r="O757" s="36">
        <f t="shared" si="143"/>
        <v>0</v>
      </c>
      <c r="P757" s="36">
        <f>COUNTIF($T$1:T757,T757)</f>
        <v>4</v>
      </c>
      <c r="Q757" s="36" t="str">
        <f t="shared" si="144"/>
        <v>4-KVVU-20</v>
      </c>
      <c r="R757" s="36" t="s">
        <v>58</v>
      </c>
      <c r="S757" s="36">
        <v>20</v>
      </c>
      <c r="T757" s="36" t="str">
        <f>CONCATENATE(R757,IF(S757=0,"","-"),S757)</f>
        <v>KVVU-20</v>
      </c>
      <c r="U757" s="36">
        <v>25</v>
      </c>
      <c r="V757" s="36" t="str">
        <f t="shared" si="142"/>
        <v>25,</v>
      </c>
      <c r="W757" s="36"/>
      <c r="X757" s="36"/>
      <c r="Y757" s="36"/>
      <c r="Z757" s="36" t="str">
        <f t="shared" si="146"/>
        <v>-</v>
      </c>
      <c r="AA757" s="36"/>
      <c r="AB757" s="36"/>
      <c r="AC757" s="36"/>
      <c r="AD757" s="36"/>
      <c r="AE757" s="36"/>
      <c r="AF757" s="36"/>
      <c r="AG757" s="36"/>
      <c r="AH757" s="36"/>
      <c r="AI757" s="36"/>
      <c r="AJ757" s="36"/>
      <c r="AK757" s="36"/>
      <c r="AL757" s="36"/>
      <c r="AM757" s="36"/>
      <c r="AN757" s="36"/>
      <c r="AO757" s="36"/>
      <c r="AP757" s="36"/>
      <c r="AQ757" s="36"/>
      <c r="AR757" s="36"/>
      <c r="AS757" s="36"/>
      <c r="AT757" s="36"/>
      <c r="AU757" s="36"/>
      <c r="AV757" s="36"/>
      <c r="AW757" s="36"/>
      <c r="AX757" s="36"/>
      <c r="AY757" s="36"/>
      <c r="AZ757" s="36"/>
      <c r="BA757" s="36"/>
      <c r="BB757" s="36"/>
      <c r="BC757" s="36"/>
      <c r="BD757" s="36"/>
      <c r="BE757" s="36"/>
      <c r="BF757" s="36"/>
      <c r="BG757" s="36"/>
      <c r="BH757" s="36"/>
      <c r="BI757" s="36"/>
      <c r="BJ757" s="36"/>
      <c r="BL757" s="36"/>
      <c r="BM757" s="36"/>
      <c r="BN757" s="36"/>
      <c r="BO757" s="36"/>
    </row>
    <row r="758" spans="2:67">
      <c r="B758" s="36"/>
      <c r="D758" s="36"/>
      <c r="E758" s="36"/>
      <c r="G758" s="36"/>
      <c r="H758" s="36"/>
      <c r="I758" s="36"/>
      <c r="J758" s="36"/>
      <c r="K758" s="36"/>
      <c r="L758" s="36"/>
      <c r="M758" s="36"/>
      <c r="N758" s="36" t="e">
        <f>SUMIF(#REF!,K758,#REF!)</f>
        <v>#REF!</v>
      </c>
      <c r="O758" s="36">
        <f t="shared" si="143"/>
        <v>0</v>
      </c>
      <c r="P758" s="36">
        <f>COUNTIF($T$1:T758,T758)</f>
        <v>5</v>
      </c>
      <c r="Q758" s="36" t="str">
        <f t="shared" si="144"/>
        <v>5-KVVU-20</v>
      </c>
      <c r="R758" s="36" t="s">
        <v>58</v>
      </c>
      <c r="S758" s="36">
        <v>20</v>
      </c>
      <c r="T758" s="36" t="str">
        <f t="shared" ref="T758:T764" si="149">CONCATENATE(R758,IF(S758=0,"","-"),S758)</f>
        <v>KVVU-20</v>
      </c>
      <c r="U758" s="36">
        <v>40</v>
      </c>
      <c r="V758" s="36" t="str">
        <f t="shared" si="142"/>
        <v>40,</v>
      </c>
      <c r="W758" s="36"/>
      <c r="X758" s="36"/>
      <c r="Y758" s="36"/>
      <c r="Z758" s="36" t="str">
        <f t="shared" si="146"/>
        <v>-</v>
      </c>
      <c r="AA758" s="36"/>
      <c r="AB758" s="36"/>
      <c r="AC758" s="36"/>
      <c r="AD758" s="36"/>
      <c r="AE758" s="36"/>
      <c r="AF758" s="36"/>
      <c r="AG758" s="36"/>
      <c r="AH758" s="36"/>
      <c r="AI758" s="36"/>
      <c r="AJ758" s="36"/>
      <c r="AK758" s="36"/>
      <c r="AL758" s="36"/>
      <c r="AM758" s="36"/>
      <c r="AN758" s="36"/>
      <c r="AO758" s="36"/>
      <c r="AP758" s="36"/>
      <c r="AQ758" s="36"/>
      <c r="AR758" s="36"/>
      <c r="AS758" s="36"/>
      <c r="AT758" s="36"/>
      <c r="AU758" s="36"/>
      <c r="AV758" s="36"/>
      <c r="AW758" s="36"/>
      <c r="AX758" s="36"/>
      <c r="AY758" s="36"/>
      <c r="AZ758" s="36"/>
      <c r="BA758" s="36"/>
      <c r="BB758" s="36"/>
      <c r="BC758" s="36"/>
      <c r="BD758" s="36"/>
      <c r="BE758" s="36"/>
      <c r="BF758" s="36"/>
      <c r="BG758" s="36"/>
      <c r="BH758" s="36"/>
      <c r="BI758" s="36"/>
      <c r="BJ758" s="36"/>
      <c r="BL758" s="36"/>
      <c r="BM758" s="36"/>
      <c r="BN758" s="36"/>
      <c r="BO758" s="36"/>
    </row>
    <row r="759" spans="2:67">
      <c r="B759" s="36"/>
      <c r="D759" s="36"/>
      <c r="E759" s="36"/>
      <c r="G759" s="36"/>
      <c r="H759" s="36"/>
      <c r="I759" s="36"/>
      <c r="J759" s="36"/>
      <c r="K759" s="36"/>
      <c r="L759" s="36"/>
      <c r="M759" s="36"/>
      <c r="N759" s="36" t="e">
        <f>SUMIF(#REF!,K759,#REF!)</f>
        <v>#REF!</v>
      </c>
      <c r="O759" s="36">
        <f t="shared" si="143"/>
        <v>0</v>
      </c>
      <c r="P759" s="36">
        <f>COUNTIF($T$1:T759,T759)</f>
        <v>6</v>
      </c>
      <c r="Q759" s="36" t="str">
        <f t="shared" si="144"/>
        <v>6-KVVU-20</v>
      </c>
      <c r="R759" s="36" t="s">
        <v>58</v>
      </c>
      <c r="S759" s="36">
        <v>20</v>
      </c>
      <c r="T759" s="36" t="str">
        <f t="shared" si="149"/>
        <v>KVVU-20</v>
      </c>
      <c r="U759" s="36">
        <v>50</v>
      </c>
      <c r="V759" s="36" t="str">
        <f t="shared" si="142"/>
        <v>50,</v>
      </c>
      <c r="W759" s="36"/>
      <c r="X759" s="36"/>
      <c r="Y759" s="36"/>
      <c r="Z759" s="36" t="str">
        <f t="shared" si="146"/>
        <v>-</v>
      </c>
      <c r="AA759" s="36"/>
      <c r="AB759" s="36"/>
      <c r="AC759" s="36"/>
      <c r="AD759" s="36"/>
      <c r="AE759" s="36"/>
      <c r="AF759" s="36"/>
      <c r="AG759" s="36"/>
      <c r="AH759" s="36"/>
      <c r="AI759" s="36"/>
      <c r="AJ759" s="36"/>
      <c r="AK759" s="36"/>
      <c r="AL759" s="36"/>
      <c r="AM759" s="36"/>
      <c r="AN759" s="36"/>
      <c r="AO759" s="36"/>
      <c r="AP759" s="36"/>
      <c r="AQ759" s="36"/>
      <c r="AR759" s="36"/>
      <c r="AS759" s="36"/>
      <c r="AT759" s="36"/>
      <c r="AU759" s="36"/>
      <c r="AV759" s="36"/>
      <c r="AW759" s="36"/>
      <c r="AX759" s="36"/>
      <c r="AY759" s="36"/>
      <c r="AZ759" s="36"/>
      <c r="BA759" s="36"/>
      <c r="BB759" s="36"/>
      <c r="BC759" s="36"/>
      <c r="BD759" s="36"/>
      <c r="BE759" s="36"/>
      <c r="BF759" s="36"/>
      <c r="BG759" s="36"/>
      <c r="BH759" s="36"/>
      <c r="BI759" s="36"/>
      <c r="BJ759" s="36"/>
      <c r="BL759" s="36"/>
      <c r="BM759" s="36"/>
      <c r="BN759" s="36"/>
      <c r="BO759" s="36"/>
    </row>
    <row r="760" spans="2:67">
      <c r="B760" s="36"/>
      <c r="D760" s="36"/>
      <c r="E760" s="36"/>
      <c r="G760" s="36"/>
      <c r="H760" s="36"/>
      <c r="I760" s="36"/>
      <c r="J760" s="36"/>
      <c r="K760" s="36"/>
      <c r="L760" s="36"/>
      <c r="M760" s="36"/>
      <c r="N760" s="36" t="e">
        <f>SUMIF(#REF!,K760,#REF!)</f>
        <v>#REF!</v>
      </c>
      <c r="O760" s="36">
        <f t="shared" si="143"/>
        <v>0</v>
      </c>
      <c r="P760" s="36">
        <f>COUNTIF($T$1:T760,T760)</f>
        <v>7</v>
      </c>
      <c r="Q760" s="36" t="str">
        <f t="shared" si="144"/>
        <v>7-KVVU-20</v>
      </c>
      <c r="R760" s="36" t="s">
        <v>58</v>
      </c>
      <c r="S760" s="36">
        <v>20</v>
      </c>
      <c r="T760" s="36" t="str">
        <f t="shared" si="149"/>
        <v>KVVU-20</v>
      </c>
      <c r="U760" s="36">
        <v>80</v>
      </c>
      <c r="V760" s="36" t="str">
        <f t="shared" si="142"/>
        <v>80,</v>
      </c>
      <c r="W760" s="36"/>
      <c r="X760" s="36"/>
      <c r="Y760" s="36"/>
      <c r="Z760" s="36" t="str">
        <f t="shared" si="146"/>
        <v>-</v>
      </c>
      <c r="AA760" s="36"/>
      <c r="AB760" s="36"/>
      <c r="AC760" s="36"/>
      <c r="AD760" s="36"/>
      <c r="AE760" s="36"/>
      <c r="AF760" s="36"/>
      <c r="AG760" s="36"/>
      <c r="AH760" s="36"/>
      <c r="AI760" s="36"/>
      <c r="AJ760" s="36"/>
      <c r="AK760" s="36"/>
      <c r="AL760" s="36"/>
      <c r="AM760" s="36"/>
      <c r="AN760" s="36"/>
      <c r="AO760" s="36"/>
      <c r="AP760" s="36"/>
      <c r="AQ760" s="36"/>
      <c r="AR760" s="36"/>
      <c r="AS760" s="36"/>
      <c r="AT760" s="36"/>
      <c r="AU760" s="36"/>
      <c r="AV760" s="36"/>
      <c r="AW760" s="36"/>
      <c r="AX760" s="36"/>
      <c r="AY760" s="36"/>
      <c r="AZ760" s="36"/>
      <c r="BA760" s="36"/>
      <c r="BB760" s="36"/>
      <c r="BC760" s="36"/>
      <c r="BD760" s="36"/>
      <c r="BE760" s="36"/>
      <c r="BF760" s="36"/>
      <c r="BG760" s="36"/>
      <c r="BH760" s="36"/>
      <c r="BI760" s="36"/>
      <c r="BJ760" s="36"/>
      <c r="BL760" s="36"/>
      <c r="BM760" s="36"/>
      <c r="BN760" s="36"/>
      <c r="BO760" s="36"/>
    </row>
    <row r="761" spans="2:67">
      <c r="B761" s="36"/>
      <c r="D761" s="36"/>
      <c r="E761" s="36"/>
      <c r="G761" s="36"/>
      <c r="H761" s="36"/>
      <c r="I761" s="36"/>
      <c r="J761" s="36"/>
      <c r="K761" s="36"/>
      <c r="L761" s="36"/>
      <c r="M761" s="36"/>
      <c r="N761" s="36" t="e">
        <f>SUMIF(#REF!,K761,#REF!)</f>
        <v>#REF!</v>
      </c>
      <c r="O761" s="36">
        <f t="shared" si="143"/>
        <v>0</v>
      </c>
      <c r="P761" s="36">
        <f>COUNTIF($T$1:T761,T761)</f>
        <v>8</v>
      </c>
      <c r="Q761" s="36" t="str">
        <f t="shared" si="144"/>
        <v>8-KVVU-20</v>
      </c>
      <c r="R761" s="36" t="s">
        <v>58</v>
      </c>
      <c r="S761" s="36">
        <v>20</v>
      </c>
      <c r="T761" s="36" t="str">
        <f t="shared" si="149"/>
        <v>KVVU-20</v>
      </c>
      <c r="U761" s="36">
        <v>100</v>
      </c>
      <c r="V761" s="36" t="str">
        <f t="shared" si="142"/>
        <v>100,</v>
      </c>
      <c r="W761" s="36"/>
      <c r="X761" s="36"/>
      <c r="Y761" s="36"/>
      <c r="Z761" s="36" t="str">
        <f t="shared" si="146"/>
        <v>-</v>
      </c>
      <c r="AA761" s="36"/>
      <c r="AB761" s="36"/>
      <c r="AC761" s="36"/>
      <c r="AD761" s="36"/>
      <c r="AE761" s="36"/>
      <c r="AF761" s="36"/>
      <c r="AG761" s="36"/>
      <c r="AH761" s="36"/>
      <c r="AI761" s="36"/>
      <c r="AJ761" s="36"/>
      <c r="AK761" s="36"/>
      <c r="AL761" s="36"/>
      <c r="AM761" s="36"/>
      <c r="AN761" s="36"/>
      <c r="AO761" s="36"/>
      <c r="AP761" s="36"/>
      <c r="AQ761" s="36"/>
      <c r="AR761" s="36"/>
      <c r="AS761" s="36"/>
      <c r="AT761" s="36"/>
      <c r="AU761" s="36"/>
      <c r="AV761" s="36"/>
      <c r="AW761" s="36"/>
      <c r="AX761" s="36"/>
      <c r="AY761" s="36"/>
      <c r="AZ761" s="36"/>
      <c r="BA761" s="36"/>
      <c r="BB761" s="36"/>
      <c r="BC761" s="36"/>
      <c r="BD761" s="36"/>
      <c r="BE761" s="36"/>
      <c r="BF761" s="36"/>
      <c r="BG761" s="36"/>
      <c r="BH761" s="36"/>
      <c r="BI761" s="36"/>
      <c r="BJ761" s="36"/>
      <c r="BL761" s="36"/>
      <c r="BM761" s="36"/>
      <c r="BN761" s="36"/>
      <c r="BO761" s="36"/>
    </row>
    <row r="762" spans="2:67">
      <c r="B762" s="36"/>
      <c r="D762" s="36"/>
      <c r="E762" s="36"/>
      <c r="G762" s="36"/>
      <c r="H762" s="36"/>
      <c r="I762" s="36"/>
      <c r="J762" s="36"/>
      <c r="K762" s="36"/>
      <c r="L762" s="36"/>
      <c r="M762" s="36"/>
      <c r="N762" s="36" t="e">
        <f>SUMIF(#REF!,K762,#REF!)</f>
        <v>#REF!</v>
      </c>
      <c r="O762" s="36">
        <f t="shared" si="143"/>
        <v>0</v>
      </c>
      <c r="P762" s="36">
        <f>COUNTIF($T$1:T762,T762)</f>
        <v>9</v>
      </c>
      <c r="Q762" s="36" t="str">
        <f t="shared" ref="Q762" si="150">CONCATENATE(P762,"-",T762)</f>
        <v>9-KVVU-20</v>
      </c>
      <c r="R762" s="36" t="s">
        <v>58</v>
      </c>
      <c r="S762" s="36">
        <v>20</v>
      </c>
      <c r="T762" s="36" t="str">
        <f t="shared" ref="T762" si="151">CONCATENATE(R762,IF(S762=0,"","-"),S762)</f>
        <v>KVVU-20</v>
      </c>
      <c r="U762" s="36">
        <v>120</v>
      </c>
      <c r="V762" s="36" t="str">
        <f t="shared" si="142"/>
        <v>120,</v>
      </c>
      <c r="W762" s="36"/>
      <c r="X762" s="36"/>
      <c r="Y762" s="36"/>
      <c r="Z762" s="36"/>
      <c r="AA762" s="36"/>
      <c r="AB762" s="36"/>
      <c r="AC762" s="36"/>
      <c r="AD762" s="36"/>
      <c r="AE762" s="36"/>
      <c r="AF762" s="36"/>
      <c r="AG762" s="36"/>
      <c r="AH762" s="36"/>
      <c r="AI762" s="36"/>
      <c r="AJ762" s="36"/>
      <c r="AK762" s="36"/>
      <c r="AL762" s="36"/>
      <c r="AM762" s="36"/>
      <c r="AN762" s="36"/>
      <c r="AO762" s="36"/>
      <c r="AP762" s="36"/>
      <c r="AQ762" s="36"/>
      <c r="AR762" s="36"/>
      <c r="AS762" s="36"/>
      <c r="AT762" s="36"/>
      <c r="AU762" s="36"/>
      <c r="AV762" s="36"/>
      <c r="AW762" s="36"/>
      <c r="AX762" s="36"/>
      <c r="AY762" s="36"/>
      <c r="AZ762" s="36"/>
      <c r="BA762" s="36"/>
      <c r="BB762" s="36"/>
      <c r="BC762" s="36"/>
      <c r="BD762" s="36"/>
      <c r="BE762" s="36"/>
      <c r="BF762" s="36"/>
      <c r="BG762" s="36"/>
      <c r="BH762" s="36"/>
      <c r="BI762" s="36"/>
      <c r="BJ762" s="36"/>
      <c r="BL762" s="36"/>
      <c r="BM762" s="36"/>
      <c r="BN762" s="36"/>
      <c r="BO762" s="36"/>
    </row>
    <row r="763" spans="2:67">
      <c r="B763" s="36"/>
      <c r="D763" s="36"/>
      <c r="E763" s="36"/>
      <c r="G763" s="36"/>
      <c r="H763" s="36"/>
      <c r="I763" s="36"/>
      <c r="J763" s="36"/>
      <c r="K763" s="36"/>
      <c r="L763" s="36"/>
      <c r="M763" s="36"/>
      <c r="N763" s="36" t="e">
        <f>SUMIF(#REF!,K763,#REF!)</f>
        <v>#REF!</v>
      </c>
      <c r="O763" s="36">
        <f t="shared" si="143"/>
        <v>0</v>
      </c>
      <c r="P763" s="36">
        <f>COUNTIF($T$1:T763,T763)</f>
        <v>10</v>
      </c>
      <c r="Q763" s="36" t="str">
        <f t="shared" si="144"/>
        <v>10-KVVU-20</v>
      </c>
      <c r="R763" s="36" t="s">
        <v>58</v>
      </c>
      <c r="S763" s="36">
        <v>20</v>
      </c>
      <c r="T763" s="36" t="str">
        <f t="shared" si="149"/>
        <v>KVVU-20</v>
      </c>
      <c r="U763" s="36">
        <v>160</v>
      </c>
      <c r="V763" s="36" t="str">
        <f t="shared" si="142"/>
        <v>160,</v>
      </c>
      <c r="W763" s="36"/>
      <c r="X763" s="36"/>
      <c r="Y763" s="36"/>
      <c r="Z763" s="36" t="str">
        <f t="shared" si="146"/>
        <v>-</v>
      </c>
      <c r="AA763" s="36"/>
      <c r="AB763" s="36"/>
      <c r="AC763" s="36"/>
      <c r="AD763" s="36"/>
      <c r="AE763" s="36"/>
      <c r="AF763" s="36"/>
      <c r="AG763" s="36"/>
      <c r="AH763" s="36"/>
      <c r="AI763" s="36"/>
      <c r="AJ763" s="36"/>
      <c r="AK763" s="36"/>
      <c r="AL763" s="36"/>
      <c r="AM763" s="36"/>
      <c r="AN763" s="36"/>
      <c r="AO763" s="36"/>
      <c r="AP763" s="36"/>
      <c r="AQ763" s="36"/>
      <c r="AR763" s="36"/>
      <c r="AS763" s="36"/>
      <c r="AT763" s="36"/>
      <c r="AU763" s="36"/>
      <c r="AV763" s="36"/>
      <c r="AW763" s="36"/>
      <c r="AX763" s="36"/>
      <c r="AY763" s="36"/>
      <c r="AZ763" s="36"/>
      <c r="BA763" s="36"/>
      <c r="BB763" s="36"/>
      <c r="BC763" s="36"/>
      <c r="BD763" s="36"/>
      <c r="BE763" s="36"/>
      <c r="BF763" s="36"/>
      <c r="BG763" s="36"/>
      <c r="BH763" s="36"/>
      <c r="BI763" s="36"/>
      <c r="BJ763" s="36"/>
      <c r="BL763" s="36"/>
      <c r="BM763" s="36"/>
      <c r="BN763" s="36"/>
      <c r="BO763" s="36"/>
    </row>
    <row r="764" spans="2:67">
      <c r="B764" s="36"/>
      <c r="D764" s="36"/>
      <c r="E764" s="36"/>
      <c r="G764" s="36"/>
      <c r="H764" s="36"/>
      <c r="I764" s="36"/>
      <c r="J764" s="36"/>
      <c r="K764" s="36"/>
      <c r="L764" s="36"/>
      <c r="M764" s="36"/>
      <c r="N764" s="36" t="e">
        <f>SUMIF(#REF!,K764,#REF!)</f>
        <v>#REF!</v>
      </c>
      <c r="O764" s="36">
        <f t="shared" si="143"/>
        <v>0</v>
      </c>
      <c r="P764" s="36">
        <f>COUNTIF($T$1:T764,T764)</f>
        <v>11</v>
      </c>
      <c r="Q764" s="36" t="str">
        <f t="shared" si="144"/>
        <v>11-KVVU-20</v>
      </c>
      <c r="R764" s="36" t="s">
        <v>58</v>
      </c>
      <c r="S764" s="36">
        <v>20</v>
      </c>
      <c r="T764" s="36" t="str">
        <f t="shared" si="149"/>
        <v>KVVU-20</v>
      </c>
      <c r="U764" s="36">
        <v>200</v>
      </c>
      <c r="V764" s="36" t="str">
        <f t="shared" si="142"/>
        <v>200</v>
      </c>
      <c r="W764" s="36"/>
      <c r="X764" s="36"/>
      <c r="Y764" s="36"/>
      <c r="Z764" s="36" t="str">
        <f t="shared" si="146"/>
        <v>-</v>
      </c>
      <c r="AA764" s="36"/>
      <c r="AB764" s="36"/>
      <c r="AC764" s="36"/>
      <c r="AD764" s="36"/>
      <c r="AE764" s="36"/>
      <c r="AF764" s="36"/>
      <c r="AG764" s="36"/>
      <c r="AH764" s="36"/>
      <c r="AI764" s="36"/>
      <c r="AJ764" s="36"/>
      <c r="AK764" s="36"/>
      <c r="AL764" s="36"/>
      <c r="AM764" s="36"/>
      <c r="AN764" s="36"/>
      <c r="AO764" s="36"/>
      <c r="AP764" s="36"/>
      <c r="AQ764" s="36"/>
      <c r="AR764" s="36"/>
      <c r="AS764" s="36"/>
      <c r="AT764" s="36"/>
      <c r="AU764" s="36"/>
      <c r="AV764" s="36"/>
      <c r="AW764" s="36"/>
      <c r="AX764" s="36"/>
      <c r="AY764" s="36"/>
      <c r="AZ764" s="36"/>
      <c r="BA764" s="36"/>
      <c r="BB764" s="36"/>
      <c r="BC764" s="36"/>
      <c r="BD764" s="36"/>
      <c r="BE764" s="36"/>
      <c r="BF764" s="36"/>
      <c r="BG764" s="36"/>
      <c r="BH764" s="36"/>
      <c r="BI764" s="36"/>
      <c r="BJ764" s="36"/>
      <c r="BL764" s="36"/>
      <c r="BM764" s="36"/>
      <c r="BN764" s="36"/>
      <c r="BO764" s="36"/>
    </row>
    <row r="765" spans="2:67">
      <c r="B765" s="36"/>
      <c r="D765" s="36"/>
      <c r="E765" s="36"/>
      <c r="G765" s="36"/>
      <c r="H765" s="36"/>
      <c r="I765" s="36"/>
      <c r="J765" s="36"/>
      <c r="K765" s="36"/>
      <c r="L765" s="36"/>
      <c r="M765" s="36"/>
      <c r="N765" s="36" t="e">
        <f>SUMIF(#REF!,K765,#REF!)</f>
        <v>#REF!</v>
      </c>
      <c r="O765" s="36">
        <f t="shared" si="143"/>
        <v>0</v>
      </c>
      <c r="P765" s="36">
        <f>COUNTIF($T$1:T765,T765)</f>
        <v>1</v>
      </c>
      <c r="Q765" s="36" t="str">
        <f t="shared" si="144"/>
        <v>1-KVVU-25</v>
      </c>
      <c r="R765" s="36" t="s">
        <v>58</v>
      </c>
      <c r="S765" s="36">
        <v>25</v>
      </c>
      <c r="T765" s="36" t="str">
        <f>CONCATENATE(R765,IF(S765=0,"","-"),S765)</f>
        <v>KVVU-25</v>
      </c>
      <c r="U765" s="36">
        <v>5</v>
      </c>
      <c r="V765" s="36" t="str">
        <f t="shared" si="142"/>
        <v>5,</v>
      </c>
      <c r="W765" s="36"/>
      <c r="X765" s="36"/>
      <c r="Y765" s="36"/>
      <c r="Z765" s="36" t="str">
        <f t="shared" si="146"/>
        <v>-</v>
      </c>
      <c r="AA765" s="36"/>
      <c r="AB765" s="36"/>
      <c r="AC765" s="36"/>
      <c r="AD765" s="36"/>
      <c r="AE765" s="36"/>
      <c r="AF765" s="36"/>
      <c r="AG765" s="36"/>
      <c r="AH765" s="36"/>
      <c r="AI765" s="36"/>
      <c r="AJ765" s="36"/>
      <c r="AK765" s="36"/>
      <c r="AL765" s="36"/>
      <c r="AM765" s="36"/>
      <c r="AN765" s="36"/>
      <c r="AO765" s="36"/>
      <c r="AP765" s="36"/>
      <c r="AQ765" s="36"/>
      <c r="AR765" s="36"/>
      <c r="AS765" s="36"/>
      <c r="AT765" s="36"/>
      <c r="AU765" s="36"/>
      <c r="AV765" s="36"/>
      <c r="AW765" s="36"/>
      <c r="AX765" s="36"/>
      <c r="AY765" s="36"/>
      <c r="AZ765" s="36"/>
      <c r="BA765" s="36"/>
      <c r="BB765" s="36"/>
      <c r="BC765" s="36"/>
      <c r="BD765" s="36"/>
      <c r="BE765" s="36"/>
      <c r="BF765" s="36"/>
      <c r="BG765" s="36"/>
      <c r="BH765" s="36"/>
      <c r="BI765" s="36"/>
      <c r="BJ765" s="36"/>
      <c r="BL765" s="36"/>
      <c r="BM765" s="36"/>
      <c r="BN765" s="36"/>
      <c r="BO765" s="36"/>
    </row>
    <row r="766" spans="2:67">
      <c r="B766" s="36"/>
      <c r="D766" s="36"/>
      <c r="E766" s="36"/>
      <c r="G766" s="36"/>
      <c r="H766" s="36"/>
      <c r="I766" s="36"/>
      <c r="J766" s="36"/>
      <c r="K766" s="36"/>
      <c r="L766" s="36"/>
      <c r="M766" s="36"/>
      <c r="N766" s="36" t="e">
        <f>SUMIF(#REF!,K766,#REF!)</f>
        <v>#REF!</v>
      </c>
      <c r="O766" s="36">
        <f t="shared" si="143"/>
        <v>0</v>
      </c>
      <c r="P766" s="36">
        <f>COUNTIF($T$1:T766,T766)</f>
        <v>2</v>
      </c>
      <c r="Q766" s="36" t="str">
        <f t="shared" si="144"/>
        <v>2-KVVU-25</v>
      </c>
      <c r="R766" s="36" t="s">
        <v>58</v>
      </c>
      <c r="S766" s="36">
        <v>25</v>
      </c>
      <c r="T766" s="36" t="str">
        <f>CONCATENATE(R766,IF(S766=0,"","-"),S766)</f>
        <v>KVVU-25</v>
      </c>
      <c r="U766" s="36">
        <v>10</v>
      </c>
      <c r="V766" s="36" t="str">
        <f t="shared" si="142"/>
        <v>10,</v>
      </c>
      <c r="W766" s="36"/>
      <c r="X766" s="36"/>
      <c r="Y766" s="36"/>
      <c r="Z766" s="36" t="str">
        <f t="shared" si="146"/>
        <v>-</v>
      </c>
      <c r="AA766" s="36"/>
      <c r="AB766" s="36"/>
      <c r="AC766" s="36"/>
      <c r="AD766" s="36"/>
      <c r="AE766" s="36"/>
      <c r="AF766" s="36"/>
      <c r="AG766" s="36"/>
      <c r="AH766" s="36"/>
      <c r="AI766" s="36"/>
      <c r="AJ766" s="36"/>
      <c r="AK766" s="36"/>
      <c r="AL766" s="36"/>
      <c r="AM766" s="36"/>
      <c r="AN766" s="36"/>
      <c r="AO766" s="36"/>
      <c r="AP766" s="36"/>
      <c r="AQ766" s="36"/>
      <c r="AR766" s="36"/>
      <c r="AS766" s="36"/>
      <c r="AT766" s="36"/>
      <c r="AU766" s="36"/>
      <c r="AV766" s="36"/>
      <c r="AW766" s="36"/>
      <c r="AX766" s="36"/>
      <c r="AY766" s="36"/>
      <c r="AZ766" s="36"/>
      <c r="BA766" s="36"/>
      <c r="BB766" s="36"/>
      <c r="BC766" s="36"/>
      <c r="BD766" s="36"/>
      <c r="BE766" s="36"/>
      <c r="BF766" s="36"/>
      <c r="BG766" s="36"/>
      <c r="BH766" s="36"/>
      <c r="BI766" s="36"/>
      <c r="BJ766" s="36"/>
      <c r="BL766" s="36"/>
      <c r="BM766" s="36"/>
      <c r="BN766" s="36"/>
      <c r="BO766" s="36"/>
    </row>
    <row r="767" spans="2:67">
      <c r="B767" s="36"/>
      <c r="D767" s="36"/>
      <c r="E767" s="36"/>
      <c r="G767" s="36"/>
      <c r="H767" s="36"/>
      <c r="I767" s="36"/>
      <c r="J767" s="36"/>
      <c r="K767" s="36"/>
      <c r="L767" s="36"/>
      <c r="M767" s="36"/>
      <c r="N767" s="36" t="e">
        <f>SUMIF(#REF!,K767,#REF!)</f>
        <v>#REF!</v>
      </c>
      <c r="O767" s="36">
        <f t="shared" si="143"/>
        <v>0</v>
      </c>
      <c r="P767" s="36">
        <f>COUNTIF($T$1:T767,T767)</f>
        <v>3</v>
      </c>
      <c r="Q767" s="36" t="str">
        <f t="shared" si="144"/>
        <v>3-KVVU-25</v>
      </c>
      <c r="R767" s="36" t="s">
        <v>58</v>
      </c>
      <c r="S767" s="36">
        <v>25</v>
      </c>
      <c r="T767" s="36" t="str">
        <f>CONCATENATE(R767,IF(S767=0,"","-"),S767)</f>
        <v>KVVU-25</v>
      </c>
      <c r="U767" s="36">
        <v>15</v>
      </c>
      <c r="V767" s="36" t="str">
        <f t="shared" si="142"/>
        <v>15,</v>
      </c>
      <c r="W767" s="36"/>
      <c r="X767" s="36"/>
      <c r="Y767" s="36"/>
      <c r="Z767" s="36" t="str">
        <f t="shared" si="146"/>
        <v>-</v>
      </c>
      <c r="AA767" s="36"/>
      <c r="AB767" s="36"/>
      <c r="AC767" s="36"/>
      <c r="AD767" s="36"/>
      <c r="AE767" s="36"/>
      <c r="AF767" s="36"/>
      <c r="AG767" s="36"/>
      <c r="AH767" s="36"/>
      <c r="AI767" s="36"/>
      <c r="AJ767" s="36"/>
      <c r="AK767" s="36"/>
      <c r="AL767" s="36"/>
      <c r="AM767" s="36"/>
      <c r="AN767" s="36"/>
      <c r="AO767" s="36"/>
      <c r="AP767" s="36"/>
      <c r="AQ767" s="36"/>
      <c r="AR767" s="36"/>
      <c r="AS767" s="36"/>
      <c r="AT767" s="36"/>
      <c r="AU767" s="36"/>
      <c r="AV767" s="36"/>
      <c r="AW767" s="36"/>
      <c r="AX767" s="36"/>
      <c r="AY767" s="36"/>
      <c r="AZ767" s="36"/>
      <c r="BA767" s="36"/>
      <c r="BB767" s="36"/>
      <c r="BC767" s="36"/>
      <c r="BD767" s="36"/>
      <c r="BE767" s="36"/>
      <c r="BF767" s="36"/>
      <c r="BG767" s="36"/>
      <c r="BH767" s="36"/>
      <c r="BI767" s="36"/>
      <c r="BJ767" s="36"/>
      <c r="BL767" s="36"/>
      <c r="BM767" s="36"/>
      <c r="BN767" s="36"/>
      <c r="BO767" s="36"/>
    </row>
    <row r="768" spans="2:67">
      <c r="B768" s="36"/>
      <c r="D768" s="36"/>
      <c r="E768" s="36"/>
      <c r="G768" s="36"/>
      <c r="H768" s="36"/>
      <c r="I768" s="36"/>
      <c r="J768" s="36"/>
      <c r="K768" s="36"/>
      <c r="L768" s="36"/>
      <c r="M768" s="36"/>
      <c r="N768" s="36" t="e">
        <f>SUMIF(#REF!,K768,#REF!)</f>
        <v>#REF!</v>
      </c>
      <c r="O768" s="36">
        <f t="shared" si="143"/>
        <v>0</v>
      </c>
      <c r="P768" s="36">
        <f>COUNTIF($T$1:T768,T768)</f>
        <v>4</v>
      </c>
      <c r="Q768" s="36" t="str">
        <f t="shared" si="144"/>
        <v>4-KVVU-25</v>
      </c>
      <c r="R768" s="36" t="s">
        <v>58</v>
      </c>
      <c r="S768" s="36">
        <v>25</v>
      </c>
      <c r="T768" s="36" t="str">
        <f>CONCATENATE(R768,IF(S768=0,"","-"),S768)</f>
        <v>KVVU-25</v>
      </c>
      <c r="U768" s="36">
        <v>25</v>
      </c>
      <c r="V768" s="36" t="str">
        <f t="shared" si="142"/>
        <v>25,</v>
      </c>
      <c r="W768" s="36"/>
      <c r="X768" s="36"/>
      <c r="Y768" s="36"/>
      <c r="Z768" s="36" t="str">
        <f t="shared" si="146"/>
        <v>-</v>
      </c>
      <c r="AA768" s="36"/>
      <c r="AB768" s="36"/>
      <c r="AC768" s="36"/>
      <c r="AD768" s="36"/>
      <c r="AE768" s="36"/>
      <c r="AF768" s="36"/>
      <c r="AG768" s="36"/>
      <c r="AH768" s="36"/>
      <c r="AI768" s="36"/>
      <c r="AJ768" s="36"/>
      <c r="AK768" s="36"/>
      <c r="AL768" s="36"/>
      <c r="AM768" s="36"/>
      <c r="AN768" s="36"/>
      <c r="AO768" s="36"/>
      <c r="AP768" s="36"/>
      <c r="AQ768" s="36"/>
      <c r="AR768" s="36"/>
      <c r="AS768" s="36"/>
      <c r="AT768" s="36"/>
      <c r="AU768" s="36"/>
      <c r="AV768" s="36"/>
      <c r="AW768" s="36"/>
      <c r="AX768" s="36"/>
      <c r="AY768" s="36"/>
      <c r="AZ768" s="36"/>
      <c r="BA768" s="36"/>
      <c r="BB768" s="36"/>
      <c r="BC768" s="36"/>
      <c r="BD768" s="36"/>
      <c r="BE768" s="36"/>
      <c r="BF768" s="36"/>
      <c r="BG768" s="36"/>
      <c r="BH768" s="36"/>
      <c r="BI768" s="36"/>
      <c r="BJ768" s="36"/>
      <c r="BL768" s="36"/>
      <c r="BM768" s="36"/>
      <c r="BN768" s="36"/>
      <c r="BO768" s="36"/>
    </row>
    <row r="769" spans="2:67">
      <c r="B769" s="36"/>
      <c r="D769" s="36"/>
      <c r="E769" s="36"/>
      <c r="G769" s="36"/>
      <c r="H769" s="36"/>
      <c r="I769" s="36"/>
      <c r="J769" s="36"/>
      <c r="K769" s="36"/>
      <c r="L769" s="36"/>
      <c r="M769" s="36"/>
      <c r="N769" s="36" t="e">
        <f>SUMIF(#REF!,K769,#REF!)</f>
        <v>#REF!</v>
      </c>
      <c r="O769" s="36">
        <f t="shared" si="143"/>
        <v>0</v>
      </c>
      <c r="P769" s="36">
        <f>COUNTIF($T$1:T769,T769)</f>
        <v>5</v>
      </c>
      <c r="Q769" s="36" t="str">
        <f t="shared" si="144"/>
        <v>5-KVVU-25</v>
      </c>
      <c r="R769" s="36" t="s">
        <v>58</v>
      </c>
      <c r="S769" s="36">
        <v>25</v>
      </c>
      <c r="T769" s="36" t="str">
        <f t="shared" ref="T769:T775" si="152">CONCATENATE(R769,IF(S769=0,"","-"),S769)</f>
        <v>KVVU-25</v>
      </c>
      <c r="U769" s="36">
        <v>40</v>
      </c>
      <c r="V769" s="36" t="str">
        <f t="shared" si="142"/>
        <v>40,</v>
      </c>
      <c r="W769" s="36"/>
      <c r="X769" s="36"/>
      <c r="Y769" s="36"/>
      <c r="Z769" s="36" t="str">
        <f t="shared" si="146"/>
        <v>-</v>
      </c>
      <c r="AA769" s="36"/>
      <c r="AB769" s="36"/>
      <c r="AC769" s="36"/>
      <c r="AD769" s="36"/>
      <c r="AE769" s="36"/>
      <c r="AF769" s="36"/>
      <c r="AG769" s="36"/>
      <c r="AH769" s="36"/>
      <c r="AI769" s="36"/>
      <c r="AJ769" s="36"/>
      <c r="AK769" s="36"/>
      <c r="AL769" s="36"/>
      <c r="AM769" s="36"/>
      <c r="AN769" s="36"/>
      <c r="AO769" s="36"/>
      <c r="AP769" s="36"/>
      <c r="AQ769" s="36"/>
      <c r="AR769" s="36"/>
      <c r="AS769" s="36"/>
      <c r="AT769" s="36"/>
      <c r="AU769" s="36"/>
      <c r="AV769" s="36"/>
      <c r="AW769" s="36"/>
      <c r="AX769" s="36"/>
      <c r="AY769" s="36"/>
      <c r="AZ769" s="36"/>
      <c r="BA769" s="36"/>
      <c r="BB769" s="36"/>
      <c r="BC769" s="36"/>
      <c r="BD769" s="36"/>
      <c r="BE769" s="36"/>
      <c r="BF769" s="36"/>
      <c r="BG769" s="36"/>
      <c r="BH769" s="36"/>
      <c r="BI769" s="36"/>
      <c r="BJ769" s="36"/>
      <c r="BL769" s="36"/>
      <c r="BM769" s="36"/>
      <c r="BN769" s="36"/>
      <c r="BO769" s="36"/>
    </row>
    <row r="770" spans="2:67">
      <c r="B770" s="36"/>
      <c r="D770" s="36"/>
      <c r="E770" s="36"/>
      <c r="G770" s="36"/>
      <c r="H770" s="36"/>
      <c r="I770" s="36"/>
      <c r="J770" s="36"/>
      <c r="K770" s="36"/>
      <c r="L770" s="36"/>
      <c r="M770" s="36"/>
      <c r="N770" s="36" t="e">
        <f>SUMIF(#REF!,K770,#REF!)</f>
        <v>#REF!</v>
      </c>
      <c r="O770" s="36">
        <f t="shared" si="143"/>
        <v>0</v>
      </c>
      <c r="P770" s="36">
        <f>COUNTIF($T$1:T770,T770)</f>
        <v>6</v>
      </c>
      <c r="Q770" s="36" t="str">
        <f t="shared" si="144"/>
        <v>6-KVVU-25</v>
      </c>
      <c r="R770" s="36" t="s">
        <v>58</v>
      </c>
      <c r="S770" s="36">
        <v>25</v>
      </c>
      <c r="T770" s="36" t="str">
        <f t="shared" si="152"/>
        <v>KVVU-25</v>
      </c>
      <c r="U770" s="36">
        <v>50</v>
      </c>
      <c r="V770" s="36" t="str">
        <f t="shared" ref="V770:V833" si="153">CONCATENATE(U770,IF(P770=COUNTIF(T:T,T770),"",","))</f>
        <v>50,</v>
      </c>
      <c r="W770" s="36"/>
      <c r="X770" s="36"/>
      <c r="Y770" s="36"/>
      <c r="Z770" s="36" t="str">
        <f t="shared" si="146"/>
        <v>-</v>
      </c>
      <c r="AA770" s="36"/>
      <c r="AB770" s="36"/>
      <c r="AC770" s="36"/>
      <c r="AD770" s="36"/>
      <c r="AE770" s="36"/>
      <c r="AF770" s="36"/>
      <c r="AG770" s="36"/>
      <c r="AH770" s="36"/>
      <c r="AI770" s="36"/>
      <c r="AJ770" s="36"/>
      <c r="AK770" s="36"/>
      <c r="AL770" s="36"/>
      <c r="AM770" s="36"/>
      <c r="AN770" s="36"/>
      <c r="AO770" s="36"/>
      <c r="AP770" s="36"/>
      <c r="AQ770" s="36"/>
      <c r="AR770" s="36"/>
      <c r="AS770" s="36"/>
      <c r="AT770" s="36"/>
      <c r="AU770" s="36"/>
      <c r="AV770" s="36"/>
      <c r="AW770" s="36"/>
      <c r="AX770" s="36"/>
      <c r="AY770" s="36"/>
      <c r="AZ770" s="36"/>
      <c r="BA770" s="36"/>
      <c r="BB770" s="36"/>
      <c r="BC770" s="36"/>
      <c r="BD770" s="36"/>
      <c r="BE770" s="36"/>
      <c r="BF770" s="36"/>
      <c r="BG770" s="36"/>
      <c r="BH770" s="36"/>
      <c r="BI770" s="36"/>
      <c r="BJ770" s="36"/>
      <c r="BL770" s="36"/>
      <c r="BM770" s="36"/>
      <c r="BN770" s="36"/>
      <c r="BO770" s="36"/>
    </row>
    <row r="771" spans="2:67">
      <c r="B771" s="36"/>
      <c r="D771" s="36"/>
      <c r="E771" s="36"/>
      <c r="G771" s="36"/>
      <c r="H771" s="36"/>
      <c r="I771" s="36"/>
      <c r="J771" s="36"/>
      <c r="K771" s="36"/>
      <c r="L771" s="36"/>
      <c r="M771" s="36"/>
      <c r="N771" s="36" t="e">
        <f>SUMIF(#REF!,K771,#REF!)</f>
        <v>#REF!</v>
      </c>
      <c r="O771" s="36">
        <f t="shared" ref="O771:O834" si="154">COUNTIF(Z:Z,K771)</f>
        <v>0</v>
      </c>
      <c r="P771" s="36">
        <f>COUNTIF($T$1:T771,T771)</f>
        <v>7</v>
      </c>
      <c r="Q771" s="36" t="str">
        <f t="shared" si="144"/>
        <v>7-KVVU-25</v>
      </c>
      <c r="R771" s="36" t="s">
        <v>58</v>
      </c>
      <c r="S771" s="36">
        <v>25</v>
      </c>
      <c r="T771" s="36" t="str">
        <f t="shared" si="152"/>
        <v>KVVU-25</v>
      </c>
      <c r="U771" s="36">
        <v>80</v>
      </c>
      <c r="V771" s="36" t="str">
        <f t="shared" si="153"/>
        <v>80,</v>
      </c>
      <c r="W771" s="36"/>
      <c r="X771" s="36"/>
      <c r="Y771" s="36"/>
      <c r="Z771" s="36" t="str">
        <f t="shared" si="146"/>
        <v>-</v>
      </c>
      <c r="AA771" s="36"/>
      <c r="AB771" s="36"/>
      <c r="AC771" s="36"/>
      <c r="AD771" s="36"/>
      <c r="AE771" s="36"/>
      <c r="AF771" s="36"/>
      <c r="AG771" s="36"/>
      <c r="AH771" s="36"/>
      <c r="AI771" s="36"/>
      <c r="AJ771" s="36"/>
      <c r="AK771" s="36"/>
      <c r="AL771" s="36"/>
      <c r="AM771" s="36"/>
      <c r="AN771" s="36"/>
      <c r="AO771" s="36"/>
      <c r="AP771" s="36"/>
      <c r="AQ771" s="36"/>
      <c r="AR771" s="36"/>
      <c r="AS771" s="36"/>
      <c r="AT771" s="36"/>
      <c r="AU771" s="36"/>
      <c r="AV771" s="36"/>
      <c r="AW771" s="36"/>
      <c r="AX771" s="36"/>
      <c r="AY771" s="36"/>
      <c r="AZ771" s="36"/>
      <c r="BA771" s="36"/>
      <c r="BB771" s="36"/>
      <c r="BC771" s="36"/>
      <c r="BD771" s="36"/>
      <c r="BE771" s="36"/>
      <c r="BF771" s="36"/>
      <c r="BG771" s="36"/>
      <c r="BH771" s="36"/>
      <c r="BI771" s="36"/>
      <c r="BJ771" s="36"/>
      <c r="BL771" s="36"/>
      <c r="BM771" s="36"/>
      <c r="BN771" s="36"/>
      <c r="BO771" s="36"/>
    </row>
    <row r="772" spans="2:67">
      <c r="B772" s="36"/>
      <c r="D772" s="36"/>
      <c r="E772" s="36"/>
      <c r="G772" s="36"/>
      <c r="H772" s="36"/>
      <c r="I772" s="36"/>
      <c r="J772" s="36"/>
      <c r="K772" s="36"/>
      <c r="L772" s="36"/>
      <c r="M772" s="36"/>
      <c r="N772" s="36" t="e">
        <f>SUMIF(#REF!,K772,#REF!)</f>
        <v>#REF!</v>
      </c>
      <c r="O772" s="36">
        <f t="shared" si="154"/>
        <v>0</v>
      </c>
      <c r="P772" s="36">
        <f>COUNTIF($T$1:T772,T772)</f>
        <v>8</v>
      </c>
      <c r="Q772" s="36" t="str">
        <f t="shared" si="144"/>
        <v>8-KVVU-25</v>
      </c>
      <c r="R772" s="36" t="s">
        <v>58</v>
      </c>
      <c r="S772" s="36">
        <v>25</v>
      </c>
      <c r="T772" s="36" t="str">
        <f t="shared" si="152"/>
        <v>KVVU-25</v>
      </c>
      <c r="U772" s="36">
        <v>100</v>
      </c>
      <c r="V772" s="36" t="str">
        <f t="shared" si="153"/>
        <v>100,</v>
      </c>
      <c r="W772" s="36"/>
      <c r="X772" s="36"/>
      <c r="Y772" s="36"/>
      <c r="Z772" s="36" t="str">
        <f t="shared" si="146"/>
        <v>-</v>
      </c>
      <c r="AA772" s="36"/>
      <c r="AB772" s="36"/>
      <c r="AC772" s="36"/>
      <c r="AD772" s="36"/>
      <c r="AE772" s="36"/>
      <c r="AF772" s="36"/>
      <c r="AG772" s="36"/>
      <c r="AH772" s="36"/>
      <c r="AI772" s="36"/>
      <c r="AJ772" s="36"/>
      <c r="AK772" s="36"/>
      <c r="AL772" s="36"/>
      <c r="AM772" s="36"/>
      <c r="AN772" s="36"/>
      <c r="AO772" s="36"/>
      <c r="AP772" s="36"/>
      <c r="AQ772" s="36"/>
      <c r="AR772" s="36"/>
      <c r="AS772" s="36"/>
      <c r="AT772" s="36"/>
      <c r="AU772" s="36"/>
      <c r="AV772" s="36"/>
      <c r="AW772" s="36"/>
      <c r="AX772" s="36"/>
      <c r="AY772" s="36"/>
      <c r="AZ772" s="36"/>
      <c r="BA772" s="36"/>
      <c r="BB772" s="36"/>
      <c r="BC772" s="36"/>
      <c r="BD772" s="36"/>
      <c r="BE772" s="36"/>
      <c r="BF772" s="36"/>
      <c r="BG772" s="36"/>
      <c r="BH772" s="36"/>
      <c r="BI772" s="36"/>
      <c r="BJ772" s="36"/>
      <c r="BL772" s="36"/>
      <c r="BM772" s="36"/>
      <c r="BN772" s="36"/>
      <c r="BO772" s="36"/>
    </row>
    <row r="773" spans="2:67">
      <c r="B773" s="36"/>
      <c r="D773" s="36"/>
      <c r="E773" s="36"/>
      <c r="G773" s="36"/>
      <c r="H773" s="36"/>
      <c r="I773" s="36"/>
      <c r="J773" s="36"/>
      <c r="K773" s="36"/>
      <c r="L773" s="36"/>
      <c r="M773" s="36"/>
      <c r="N773" s="36" t="e">
        <f>SUMIF(#REF!,K773,#REF!)</f>
        <v>#REF!</v>
      </c>
      <c r="O773" s="36">
        <f t="shared" si="154"/>
        <v>0</v>
      </c>
      <c r="P773" s="36">
        <f>COUNTIF($T$1:T773,T773)</f>
        <v>9</v>
      </c>
      <c r="Q773" s="36" t="str">
        <f t="shared" ref="Q773" si="155">CONCATENATE(P773,"-",T773)</f>
        <v>9-KVVU-25</v>
      </c>
      <c r="R773" s="36" t="s">
        <v>58</v>
      </c>
      <c r="S773" s="36">
        <v>25</v>
      </c>
      <c r="T773" s="36" t="str">
        <f t="shared" ref="T773" si="156">CONCATENATE(R773,IF(S773=0,"","-"),S773)</f>
        <v>KVVU-25</v>
      </c>
      <c r="U773" s="36">
        <v>120</v>
      </c>
      <c r="V773" s="36" t="str">
        <f t="shared" si="153"/>
        <v>120,</v>
      </c>
      <c r="W773" s="36"/>
      <c r="X773" s="36"/>
      <c r="Y773" s="36"/>
      <c r="Z773" s="36"/>
      <c r="AA773" s="36"/>
      <c r="AB773" s="36"/>
      <c r="AC773" s="36"/>
      <c r="AD773" s="36"/>
      <c r="AE773" s="36"/>
      <c r="AF773" s="36"/>
      <c r="AG773" s="36"/>
      <c r="AH773" s="36"/>
      <c r="AI773" s="36"/>
      <c r="AJ773" s="36"/>
      <c r="AK773" s="36"/>
      <c r="AL773" s="36"/>
      <c r="AM773" s="36"/>
      <c r="AN773" s="36"/>
      <c r="AO773" s="36"/>
      <c r="AP773" s="36"/>
      <c r="AQ773" s="36"/>
      <c r="AR773" s="36"/>
      <c r="AS773" s="36"/>
      <c r="AT773" s="36"/>
      <c r="AU773" s="36"/>
      <c r="AV773" s="36"/>
      <c r="AW773" s="36"/>
      <c r="AX773" s="36"/>
      <c r="AY773" s="36"/>
      <c r="AZ773" s="36"/>
      <c r="BA773" s="36"/>
      <c r="BB773" s="36"/>
      <c r="BC773" s="36"/>
      <c r="BD773" s="36"/>
      <c r="BE773" s="36"/>
      <c r="BF773" s="36"/>
      <c r="BG773" s="36"/>
      <c r="BH773" s="36"/>
      <c r="BI773" s="36"/>
      <c r="BJ773" s="36"/>
      <c r="BL773" s="36"/>
      <c r="BM773" s="36"/>
      <c r="BN773" s="36"/>
      <c r="BO773" s="36"/>
    </row>
    <row r="774" spans="2:67">
      <c r="B774" s="36"/>
      <c r="D774" s="36"/>
      <c r="E774" s="36"/>
      <c r="G774" s="36"/>
      <c r="H774" s="36"/>
      <c r="I774" s="36"/>
      <c r="J774" s="36"/>
      <c r="K774" s="36"/>
      <c r="L774" s="36"/>
      <c r="M774" s="36"/>
      <c r="N774" s="36" t="e">
        <f>SUMIF(#REF!,K774,#REF!)</f>
        <v>#REF!</v>
      </c>
      <c r="O774" s="36">
        <f t="shared" si="154"/>
        <v>0</v>
      </c>
      <c r="P774" s="36">
        <f>COUNTIF($T$1:T774,T774)</f>
        <v>10</v>
      </c>
      <c r="Q774" s="36" t="str">
        <f t="shared" si="144"/>
        <v>10-KVVU-25</v>
      </c>
      <c r="R774" s="36" t="s">
        <v>58</v>
      </c>
      <c r="S774" s="36">
        <v>25</v>
      </c>
      <c r="T774" s="36" t="str">
        <f t="shared" si="152"/>
        <v>KVVU-25</v>
      </c>
      <c r="U774" s="36">
        <v>160</v>
      </c>
      <c r="V774" s="36" t="str">
        <f t="shared" si="153"/>
        <v>160,</v>
      </c>
      <c r="W774" s="36"/>
      <c r="X774" s="36"/>
      <c r="Y774" s="36"/>
      <c r="Z774" s="36" t="str">
        <f t="shared" si="146"/>
        <v>-</v>
      </c>
      <c r="AA774" s="36"/>
      <c r="AB774" s="36"/>
      <c r="AC774" s="36"/>
      <c r="AD774" s="36"/>
      <c r="AE774" s="36"/>
      <c r="AF774" s="36"/>
      <c r="AG774" s="36"/>
      <c r="AH774" s="36"/>
      <c r="AI774" s="36"/>
      <c r="AJ774" s="36"/>
      <c r="AK774" s="36"/>
      <c r="AL774" s="36"/>
      <c r="AM774" s="36"/>
      <c r="AN774" s="36"/>
      <c r="AO774" s="36"/>
      <c r="AP774" s="36"/>
      <c r="AQ774" s="36"/>
      <c r="AR774" s="36"/>
      <c r="AS774" s="36"/>
      <c r="AT774" s="36"/>
      <c r="AU774" s="36"/>
      <c r="AV774" s="36"/>
      <c r="AW774" s="36"/>
      <c r="AX774" s="36"/>
      <c r="AY774" s="36"/>
      <c r="AZ774" s="36"/>
      <c r="BA774" s="36"/>
      <c r="BB774" s="36"/>
      <c r="BC774" s="36"/>
      <c r="BD774" s="36"/>
      <c r="BE774" s="36"/>
      <c r="BF774" s="36"/>
      <c r="BG774" s="36"/>
      <c r="BH774" s="36"/>
      <c r="BI774" s="36"/>
      <c r="BJ774" s="36"/>
      <c r="BL774" s="36"/>
      <c r="BM774" s="36"/>
      <c r="BN774" s="36"/>
      <c r="BO774" s="36"/>
    </row>
    <row r="775" spans="2:67">
      <c r="B775" s="36"/>
      <c r="D775" s="36"/>
      <c r="E775" s="36"/>
      <c r="G775" s="36"/>
      <c r="H775" s="36"/>
      <c r="I775" s="36"/>
      <c r="J775" s="36"/>
      <c r="K775" s="36"/>
      <c r="L775" s="36"/>
      <c r="M775" s="36"/>
      <c r="N775" s="36" t="e">
        <f>SUMIF(#REF!,K775,#REF!)</f>
        <v>#REF!</v>
      </c>
      <c r="O775" s="36">
        <f t="shared" si="154"/>
        <v>0</v>
      </c>
      <c r="P775" s="36">
        <f>COUNTIF($T$1:T775,T775)</f>
        <v>11</v>
      </c>
      <c r="Q775" s="36" t="str">
        <f t="shared" si="144"/>
        <v>11-KVVU-25</v>
      </c>
      <c r="R775" s="36" t="s">
        <v>58</v>
      </c>
      <c r="S775" s="36">
        <v>25</v>
      </c>
      <c r="T775" s="36" t="str">
        <f t="shared" si="152"/>
        <v>KVVU-25</v>
      </c>
      <c r="U775" s="36">
        <v>200</v>
      </c>
      <c r="V775" s="36" t="str">
        <f t="shared" si="153"/>
        <v>200</v>
      </c>
      <c r="W775" s="36"/>
      <c r="X775" s="36"/>
      <c r="Y775" s="36"/>
      <c r="Z775" s="36" t="str">
        <f t="shared" si="146"/>
        <v>-</v>
      </c>
      <c r="AA775" s="36"/>
      <c r="AB775" s="36"/>
      <c r="AC775" s="36"/>
      <c r="AD775" s="36"/>
      <c r="AE775" s="36"/>
      <c r="AF775" s="36"/>
      <c r="AG775" s="36"/>
      <c r="AH775" s="36"/>
      <c r="AI775" s="36"/>
      <c r="AJ775" s="36"/>
      <c r="AK775" s="36"/>
      <c r="AL775" s="36"/>
      <c r="AM775" s="36"/>
      <c r="AN775" s="36"/>
      <c r="AO775" s="36"/>
      <c r="AP775" s="36"/>
      <c r="AQ775" s="36"/>
      <c r="AR775" s="36"/>
      <c r="AS775" s="36"/>
      <c r="AT775" s="36"/>
      <c r="AU775" s="36"/>
      <c r="AV775" s="36"/>
      <c r="AW775" s="36"/>
      <c r="AX775" s="36"/>
      <c r="AY775" s="36"/>
      <c r="AZ775" s="36"/>
      <c r="BA775" s="36"/>
      <c r="BB775" s="36"/>
      <c r="BC775" s="36"/>
      <c r="BD775" s="36"/>
      <c r="BE775" s="36"/>
      <c r="BF775" s="36"/>
      <c r="BG775" s="36"/>
      <c r="BH775" s="36"/>
      <c r="BI775" s="36"/>
      <c r="BJ775" s="36"/>
      <c r="BL775" s="36"/>
      <c r="BM775" s="36"/>
      <c r="BN775" s="36"/>
      <c r="BO775" s="36"/>
    </row>
    <row r="776" spans="2:67">
      <c r="B776" s="36"/>
      <c r="D776" s="36"/>
      <c r="E776" s="36"/>
      <c r="G776" s="36"/>
      <c r="H776" s="36"/>
      <c r="I776" s="36"/>
      <c r="J776" s="36"/>
      <c r="K776" s="36"/>
      <c r="L776" s="36"/>
      <c r="M776" s="36"/>
      <c r="N776" s="36" t="e">
        <f>SUMIF(#REF!,K776,#REF!)</f>
        <v>#REF!</v>
      </c>
      <c r="O776" s="36">
        <f t="shared" si="154"/>
        <v>0</v>
      </c>
      <c r="P776" s="36">
        <f>COUNTIF($T$1:T776,T776)</f>
        <v>1</v>
      </c>
      <c r="Q776" s="36" t="str">
        <f t="shared" ref="Q776:Q839" si="157">CONCATENATE(P776,"-",T776)</f>
        <v>1-KVVU-32</v>
      </c>
      <c r="R776" s="36" t="s">
        <v>58</v>
      </c>
      <c r="S776" s="36">
        <v>32</v>
      </c>
      <c r="T776" s="36" t="str">
        <f>CONCATENATE(R776,IF(S776=0,"","-"),S776)</f>
        <v>KVVU-32</v>
      </c>
      <c r="U776" s="36">
        <v>5</v>
      </c>
      <c r="V776" s="36" t="str">
        <f t="shared" si="153"/>
        <v>5,</v>
      </c>
      <c r="W776" s="36"/>
      <c r="X776" s="36"/>
      <c r="Y776" s="36"/>
      <c r="Z776" s="36" t="str">
        <f t="shared" si="146"/>
        <v>-</v>
      </c>
      <c r="AA776" s="36"/>
      <c r="AB776" s="36"/>
      <c r="AC776" s="36"/>
      <c r="AD776" s="36"/>
      <c r="AE776" s="36"/>
      <c r="AF776" s="36"/>
      <c r="AG776" s="36"/>
      <c r="AH776" s="36"/>
      <c r="AI776" s="36"/>
      <c r="AJ776" s="36"/>
      <c r="AK776" s="36"/>
      <c r="AL776" s="36"/>
      <c r="AM776" s="36"/>
      <c r="AN776" s="36"/>
      <c r="AO776" s="36"/>
      <c r="AP776" s="36"/>
      <c r="AQ776" s="36"/>
      <c r="AR776" s="36"/>
      <c r="AS776" s="36"/>
      <c r="AT776" s="36"/>
      <c r="AU776" s="36"/>
      <c r="AV776" s="36"/>
      <c r="AW776" s="36"/>
      <c r="AX776" s="36"/>
      <c r="AY776" s="36"/>
      <c r="AZ776" s="36"/>
      <c r="BA776" s="36"/>
      <c r="BB776" s="36"/>
      <c r="BC776" s="36"/>
      <c r="BD776" s="36"/>
      <c r="BE776" s="36"/>
      <c r="BF776" s="36"/>
      <c r="BG776" s="36"/>
      <c r="BH776" s="36"/>
      <c r="BI776" s="36"/>
      <c r="BJ776" s="36"/>
      <c r="BL776" s="36"/>
      <c r="BM776" s="36"/>
      <c r="BN776" s="36"/>
      <c r="BO776" s="36"/>
    </row>
    <row r="777" spans="2:67">
      <c r="B777" s="36"/>
      <c r="D777" s="36"/>
      <c r="E777" s="36"/>
      <c r="G777" s="36"/>
      <c r="H777" s="36"/>
      <c r="I777" s="36"/>
      <c r="J777" s="36"/>
      <c r="K777" s="36"/>
      <c r="L777" s="36"/>
      <c r="M777" s="36"/>
      <c r="N777" s="36" t="e">
        <f>SUMIF(#REF!,K777,#REF!)</f>
        <v>#REF!</v>
      </c>
      <c r="O777" s="36">
        <f t="shared" si="154"/>
        <v>0</v>
      </c>
      <c r="P777" s="36">
        <f>COUNTIF($T$1:T777,T777)</f>
        <v>2</v>
      </c>
      <c r="Q777" s="36" t="str">
        <f t="shared" si="157"/>
        <v>2-KVVU-32</v>
      </c>
      <c r="R777" s="36" t="s">
        <v>58</v>
      </c>
      <c r="S777" s="36">
        <v>32</v>
      </c>
      <c r="T777" s="36" t="str">
        <f>CONCATENATE(R777,IF(S777=0,"","-"),S777)</f>
        <v>KVVU-32</v>
      </c>
      <c r="U777" s="36">
        <v>10</v>
      </c>
      <c r="V777" s="36" t="str">
        <f t="shared" si="153"/>
        <v>10,</v>
      </c>
      <c r="W777" s="36"/>
      <c r="X777" s="36"/>
      <c r="Y777" s="36"/>
      <c r="Z777" s="36" t="str">
        <f t="shared" si="146"/>
        <v>-</v>
      </c>
      <c r="AA777" s="36"/>
      <c r="AB777" s="36"/>
      <c r="AC777" s="36"/>
      <c r="AD777" s="36"/>
      <c r="AE777" s="36"/>
      <c r="AF777" s="36"/>
      <c r="AG777" s="36"/>
      <c r="AH777" s="36"/>
      <c r="AI777" s="36"/>
      <c r="AJ777" s="36"/>
      <c r="AK777" s="36"/>
      <c r="AL777" s="36"/>
      <c r="AM777" s="36"/>
      <c r="AN777" s="36"/>
      <c r="AO777" s="36"/>
      <c r="AP777" s="36"/>
      <c r="AQ777" s="36"/>
      <c r="AR777" s="36"/>
      <c r="AS777" s="36"/>
      <c r="AT777" s="36"/>
      <c r="AU777" s="36"/>
      <c r="AV777" s="36"/>
      <c r="AW777" s="36"/>
      <c r="AX777" s="36"/>
      <c r="AY777" s="36"/>
      <c r="AZ777" s="36"/>
      <c r="BA777" s="36"/>
      <c r="BB777" s="36"/>
      <c r="BC777" s="36"/>
      <c r="BD777" s="36"/>
      <c r="BE777" s="36"/>
      <c r="BF777" s="36"/>
      <c r="BG777" s="36"/>
      <c r="BH777" s="36"/>
      <c r="BI777" s="36"/>
      <c r="BJ777" s="36"/>
      <c r="BL777" s="36"/>
      <c r="BM777" s="36"/>
      <c r="BN777" s="36"/>
      <c r="BO777" s="36"/>
    </row>
    <row r="778" spans="2:67">
      <c r="B778" s="36"/>
      <c r="D778" s="36"/>
      <c r="E778" s="36"/>
      <c r="G778" s="36"/>
      <c r="H778" s="36"/>
      <c r="I778" s="36"/>
      <c r="J778" s="36"/>
      <c r="K778" s="36"/>
      <c r="L778" s="36"/>
      <c r="M778" s="36"/>
      <c r="N778" s="36" t="e">
        <f>SUMIF(#REF!,K778,#REF!)</f>
        <v>#REF!</v>
      </c>
      <c r="O778" s="36">
        <f t="shared" si="154"/>
        <v>0</v>
      </c>
      <c r="P778" s="36">
        <f>COUNTIF($T$1:T778,T778)</f>
        <v>3</v>
      </c>
      <c r="Q778" s="36" t="str">
        <f t="shared" si="157"/>
        <v>3-KVVU-32</v>
      </c>
      <c r="R778" s="36" t="s">
        <v>58</v>
      </c>
      <c r="S778" s="36">
        <v>32</v>
      </c>
      <c r="T778" s="36" t="str">
        <f>CONCATENATE(R778,IF(S778=0,"","-"),S778)</f>
        <v>KVVU-32</v>
      </c>
      <c r="U778" s="36">
        <v>15</v>
      </c>
      <c r="V778" s="36" t="str">
        <f t="shared" si="153"/>
        <v>15,</v>
      </c>
      <c r="W778" s="36"/>
      <c r="X778" s="36"/>
      <c r="Y778" s="36"/>
      <c r="Z778" s="36" t="str">
        <f t="shared" si="146"/>
        <v>-</v>
      </c>
      <c r="AA778" s="36"/>
      <c r="AB778" s="36"/>
      <c r="AC778" s="36"/>
      <c r="AD778" s="36"/>
      <c r="AE778" s="36"/>
      <c r="AF778" s="36"/>
      <c r="AG778" s="36"/>
      <c r="AH778" s="36"/>
      <c r="AI778" s="36"/>
      <c r="AJ778" s="36"/>
      <c r="AK778" s="36"/>
      <c r="AL778" s="36"/>
      <c r="AM778" s="36"/>
      <c r="AN778" s="36"/>
      <c r="AO778" s="36"/>
      <c r="AP778" s="36"/>
      <c r="AQ778" s="36"/>
      <c r="AR778" s="36"/>
      <c r="AS778" s="36"/>
      <c r="AT778" s="36"/>
      <c r="AU778" s="36"/>
      <c r="AV778" s="36"/>
      <c r="AW778" s="36"/>
      <c r="AX778" s="36"/>
      <c r="AY778" s="36"/>
      <c r="AZ778" s="36"/>
      <c r="BA778" s="36"/>
      <c r="BB778" s="36"/>
      <c r="BC778" s="36"/>
      <c r="BD778" s="36"/>
      <c r="BE778" s="36"/>
      <c r="BF778" s="36"/>
      <c r="BG778" s="36"/>
      <c r="BH778" s="36"/>
      <c r="BI778" s="36"/>
      <c r="BJ778" s="36"/>
      <c r="BL778" s="36"/>
      <c r="BM778" s="36"/>
      <c r="BN778" s="36"/>
      <c r="BO778" s="36"/>
    </row>
    <row r="779" spans="2:67">
      <c r="B779" s="36"/>
      <c r="D779" s="36"/>
      <c r="E779" s="36"/>
      <c r="G779" s="36"/>
      <c r="H779" s="36"/>
      <c r="I779" s="36"/>
      <c r="J779" s="36"/>
      <c r="K779" s="36"/>
      <c r="L779" s="36"/>
      <c r="M779" s="36"/>
      <c r="N779" s="36" t="e">
        <f>SUMIF(#REF!,K779,#REF!)</f>
        <v>#REF!</v>
      </c>
      <c r="O779" s="36">
        <f t="shared" si="154"/>
        <v>0</v>
      </c>
      <c r="P779" s="36">
        <f>COUNTIF($T$1:T779,T779)</f>
        <v>4</v>
      </c>
      <c r="Q779" s="36" t="str">
        <f t="shared" si="157"/>
        <v>4-KVVU-32</v>
      </c>
      <c r="R779" s="36" t="s">
        <v>58</v>
      </c>
      <c r="S779" s="36">
        <v>32</v>
      </c>
      <c r="T779" s="36" t="str">
        <f>CONCATENATE(R779,IF(S779=0,"","-"),S779)</f>
        <v>KVVU-32</v>
      </c>
      <c r="U779" s="36">
        <v>25</v>
      </c>
      <c r="V779" s="36" t="str">
        <f t="shared" si="153"/>
        <v>25,</v>
      </c>
      <c r="W779" s="36"/>
      <c r="X779" s="36"/>
      <c r="Y779" s="36"/>
      <c r="Z779" s="36" t="str">
        <f t="shared" si="146"/>
        <v>-</v>
      </c>
      <c r="AA779" s="36"/>
      <c r="AB779" s="36"/>
      <c r="AC779" s="36"/>
      <c r="AD779" s="36"/>
      <c r="AE779" s="36"/>
      <c r="AF779" s="36"/>
      <c r="AG779" s="36"/>
      <c r="AH779" s="36"/>
      <c r="AI779" s="36"/>
      <c r="AJ779" s="36"/>
      <c r="AK779" s="36"/>
      <c r="AL779" s="36"/>
      <c r="AM779" s="36"/>
      <c r="AN779" s="36"/>
      <c r="AO779" s="36"/>
      <c r="AP779" s="36"/>
      <c r="AQ779" s="36"/>
      <c r="AR779" s="36"/>
      <c r="AS779" s="36"/>
      <c r="AT779" s="36"/>
      <c r="AU779" s="36"/>
      <c r="AV779" s="36"/>
      <c r="AW779" s="36"/>
      <c r="AX779" s="36"/>
      <c r="AY779" s="36"/>
      <c r="AZ779" s="36"/>
      <c r="BA779" s="36"/>
      <c r="BB779" s="36"/>
      <c r="BC779" s="36"/>
      <c r="BD779" s="36"/>
      <c r="BE779" s="36"/>
      <c r="BF779" s="36"/>
      <c r="BG779" s="36"/>
      <c r="BH779" s="36"/>
      <c r="BI779" s="36"/>
      <c r="BJ779" s="36"/>
      <c r="BL779" s="36"/>
      <c r="BM779" s="36"/>
      <c r="BN779" s="36"/>
      <c r="BO779" s="36"/>
    </row>
    <row r="780" spans="2:67">
      <c r="B780" s="36"/>
      <c r="D780" s="36"/>
      <c r="E780" s="36"/>
      <c r="G780" s="36"/>
      <c r="H780" s="36"/>
      <c r="I780" s="36"/>
      <c r="J780" s="36"/>
      <c r="K780" s="36"/>
      <c r="L780" s="36"/>
      <c r="M780" s="36"/>
      <c r="N780" s="36" t="e">
        <f>SUMIF(#REF!,K780,#REF!)</f>
        <v>#REF!</v>
      </c>
      <c r="O780" s="36">
        <f t="shared" si="154"/>
        <v>0</v>
      </c>
      <c r="P780" s="36">
        <f>COUNTIF($T$1:T780,T780)</f>
        <v>5</v>
      </c>
      <c r="Q780" s="36" t="str">
        <f t="shared" si="157"/>
        <v>5-KVVU-32</v>
      </c>
      <c r="R780" s="36" t="s">
        <v>58</v>
      </c>
      <c r="S780" s="36">
        <v>32</v>
      </c>
      <c r="T780" s="36" t="str">
        <f t="shared" ref="T780:T843" si="158">CONCATENATE(R780,IF(S780=0,"","-"),S780)</f>
        <v>KVVU-32</v>
      </c>
      <c r="U780" s="36">
        <v>40</v>
      </c>
      <c r="V780" s="36" t="str">
        <f t="shared" si="153"/>
        <v>40,</v>
      </c>
      <c r="W780" s="36"/>
      <c r="X780" s="36"/>
      <c r="Y780" s="36"/>
      <c r="Z780" s="36" t="str">
        <f t="shared" si="146"/>
        <v>-</v>
      </c>
      <c r="AA780" s="36"/>
      <c r="AB780" s="36"/>
      <c r="AC780" s="36"/>
      <c r="AD780" s="36"/>
      <c r="AE780" s="36"/>
      <c r="AF780" s="36"/>
      <c r="AG780" s="36"/>
      <c r="AH780" s="36"/>
      <c r="AI780" s="36"/>
      <c r="AJ780" s="36"/>
      <c r="AK780" s="36"/>
      <c r="AL780" s="36"/>
      <c r="AM780" s="36"/>
      <c r="AN780" s="36"/>
      <c r="AO780" s="36"/>
      <c r="AP780" s="36"/>
      <c r="AQ780" s="36"/>
      <c r="AR780" s="36"/>
      <c r="AS780" s="36"/>
      <c r="AT780" s="36"/>
      <c r="AU780" s="36"/>
      <c r="AV780" s="36"/>
      <c r="AW780" s="36"/>
      <c r="AX780" s="36"/>
      <c r="AY780" s="36"/>
      <c r="AZ780" s="36"/>
      <c r="BA780" s="36"/>
      <c r="BB780" s="36"/>
      <c r="BC780" s="36"/>
      <c r="BD780" s="36"/>
      <c r="BE780" s="36"/>
      <c r="BF780" s="36"/>
      <c r="BG780" s="36"/>
      <c r="BH780" s="36"/>
      <c r="BI780" s="36"/>
      <c r="BJ780" s="36"/>
      <c r="BL780" s="36"/>
      <c r="BM780" s="36"/>
      <c r="BN780" s="36"/>
      <c r="BO780" s="36"/>
    </row>
    <row r="781" spans="2:67">
      <c r="B781" s="36"/>
      <c r="D781" s="36"/>
      <c r="E781" s="36"/>
      <c r="G781" s="36"/>
      <c r="H781" s="36"/>
      <c r="I781" s="36"/>
      <c r="J781" s="36"/>
      <c r="K781" s="36"/>
      <c r="L781" s="36"/>
      <c r="M781" s="36"/>
      <c r="N781" s="36" t="e">
        <f>SUMIF(#REF!,K781,#REF!)</f>
        <v>#REF!</v>
      </c>
      <c r="O781" s="36">
        <f t="shared" si="154"/>
        <v>0</v>
      </c>
      <c r="P781" s="36">
        <f>COUNTIF($T$1:T781,T781)</f>
        <v>6</v>
      </c>
      <c r="Q781" s="36" t="str">
        <f t="shared" si="157"/>
        <v>6-KVVU-32</v>
      </c>
      <c r="R781" s="36" t="s">
        <v>58</v>
      </c>
      <c r="S781" s="36">
        <v>32</v>
      </c>
      <c r="T781" s="36" t="str">
        <f t="shared" si="158"/>
        <v>KVVU-32</v>
      </c>
      <c r="U781" s="36">
        <v>50</v>
      </c>
      <c r="V781" s="36" t="str">
        <f t="shared" si="153"/>
        <v>50,</v>
      </c>
      <c r="W781" s="36"/>
      <c r="X781" s="36"/>
      <c r="Y781" s="36"/>
      <c r="Z781" s="36" t="str">
        <f t="shared" si="146"/>
        <v>-</v>
      </c>
      <c r="AA781" s="36"/>
      <c r="AB781" s="36"/>
      <c r="AC781" s="36"/>
      <c r="AD781" s="36"/>
      <c r="AE781" s="36"/>
      <c r="AF781" s="36"/>
      <c r="AG781" s="36"/>
      <c r="AH781" s="36"/>
      <c r="AI781" s="36"/>
      <c r="AJ781" s="36"/>
      <c r="AK781" s="36"/>
      <c r="AL781" s="36"/>
      <c r="AM781" s="36"/>
      <c r="AN781" s="36"/>
      <c r="AO781" s="36"/>
      <c r="AP781" s="36"/>
      <c r="AQ781" s="36"/>
      <c r="AR781" s="36"/>
      <c r="AS781" s="36"/>
      <c r="AT781" s="36"/>
      <c r="AU781" s="36"/>
      <c r="AV781" s="36"/>
      <c r="AW781" s="36"/>
      <c r="AX781" s="36"/>
      <c r="AY781" s="36"/>
      <c r="AZ781" s="36"/>
      <c r="BA781" s="36"/>
      <c r="BB781" s="36"/>
      <c r="BC781" s="36"/>
      <c r="BD781" s="36"/>
      <c r="BE781" s="36"/>
      <c r="BF781" s="36"/>
      <c r="BG781" s="36"/>
      <c r="BH781" s="36"/>
      <c r="BI781" s="36"/>
      <c r="BJ781" s="36"/>
      <c r="BL781" s="36"/>
      <c r="BM781" s="36"/>
      <c r="BN781" s="36"/>
      <c r="BO781" s="36"/>
    </row>
    <row r="782" spans="2:67">
      <c r="B782" s="36"/>
      <c r="D782" s="36"/>
      <c r="E782" s="36"/>
      <c r="G782" s="36"/>
      <c r="H782" s="36"/>
      <c r="I782" s="36"/>
      <c r="J782" s="36"/>
      <c r="K782" s="36"/>
      <c r="L782" s="36"/>
      <c r="M782" s="36"/>
      <c r="N782" s="36" t="e">
        <f>SUMIF(#REF!,K782,#REF!)</f>
        <v>#REF!</v>
      </c>
      <c r="O782" s="36">
        <f t="shared" si="154"/>
        <v>0</v>
      </c>
      <c r="P782" s="36">
        <f>COUNTIF($T$1:T782,T782)</f>
        <v>7</v>
      </c>
      <c r="Q782" s="36" t="str">
        <f t="shared" si="157"/>
        <v>7-KVVU-32</v>
      </c>
      <c r="R782" s="36" t="s">
        <v>58</v>
      </c>
      <c r="S782" s="36">
        <v>32</v>
      </c>
      <c r="T782" s="36" t="str">
        <f t="shared" si="158"/>
        <v>KVVU-32</v>
      </c>
      <c r="U782" s="36">
        <v>80</v>
      </c>
      <c r="V782" s="36" t="str">
        <f t="shared" si="153"/>
        <v>80,</v>
      </c>
      <c r="W782" s="36"/>
      <c r="X782" s="36"/>
      <c r="Y782" s="36"/>
      <c r="Z782" s="36" t="str">
        <f t="shared" si="146"/>
        <v>-</v>
      </c>
      <c r="AA782" s="36"/>
      <c r="AB782" s="36"/>
      <c r="AC782" s="36"/>
      <c r="AD782" s="36"/>
      <c r="AE782" s="36"/>
      <c r="AF782" s="36"/>
      <c r="AG782" s="36"/>
      <c r="AH782" s="36"/>
      <c r="AI782" s="36"/>
      <c r="AJ782" s="36"/>
      <c r="AK782" s="36"/>
      <c r="AL782" s="36"/>
      <c r="AM782" s="36"/>
      <c r="AN782" s="36"/>
      <c r="AO782" s="36"/>
      <c r="AP782" s="36"/>
      <c r="AQ782" s="36"/>
      <c r="AR782" s="36"/>
      <c r="AS782" s="36"/>
      <c r="AT782" s="36"/>
      <c r="AU782" s="36"/>
      <c r="AV782" s="36"/>
      <c r="AW782" s="36"/>
      <c r="AX782" s="36"/>
      <c r="AY782" s="36"/>
      <c r="AZ782" s="36"/>
      <c r="BA782" s="36"/>
      <c r="BB782" s="36"/>
      <c r="BC782" s="36"/>
      <c r="BD782" s="36"/>
      <c r="BE782" s="36"/>
      <c r="BF782" s="36"/>
      <c r="BG782" s="36"/>
      <c r="BH782" s="36"/>
      <c r="BI782" s="36"/>
      <c r="BJ782" s="36"/>
      <c r="BL782" s="36"/>
      <c r="BM782" s="36"/>
      <c r="BN782" s="36"/>
      <c r="BO782" s="36"/>
    </row>
    <row r="783" spans="2:67">
      <c r="B783" s="36"/>
      <c r="D783" s="36"/>
      <c r="E783" s="36"/>
      <c r="G783" s="36"/>
      <c r="H783" s="36"/>
      <c r="I783" s="36"/>
      <c r="J783" s="36"/>
      <c r="K783" s="36"/>
      <c r="L783" s="36"/>
      <c r="M783" s="36"/>
      <c r="N783" s="36" t="e">
        <f>SUMIF(#REF!,K783,#REF!)</f>
        <v>#REF!</v>
      </c>
      <c r="O783" s="36">
        <f t="shared" si="154"/>
        <v>0</v>
      </c>
      <c r="P783" s="36">
        <f>COUNTIF($T$1:T783,T783)</f>
        <v>8</v>
      </c>
      <c r="Q783" s="36" t="str">
        <f t="shared" si="157"/>
        <v>8-KVVU-32</v>
      </c>
      <c r="R783" s="36" t="s">
        <v>58</v>
      </c>
      <c r="S783" s="36">
        <v>32</v>
      </c>
      <c r="T783" s="36" t="str">
        <f t="shared" si="158"/>
        <v>KVVU-32</v>
      </c>
      <c r="U783" s="36">
        <v>100</v>
      </c>
      <c r="V783" s="36" t="str">
        <f t="shared" si="153"/>
        <v>100,</v>
      </c>
      <c r="W783" s="36"/>
      <c r="X783" s="36"/>
      <c r="Y783" s="36"/>
      <c r="Z783" s="36" t="str">
        <f t="shared" si="146"/>
        <v>-</v>
      </c>
      <c r="AA783" s="36"/>
      <c r="AB783" s="36"/>
      <c r="AC783" s="36"/>
      <c r="AD783" s="36"/>
      <c r="AE783" s="36"/>
      <c r="AF783" s="36"/>
      <c r="AG783" s="36"/>
      <c r="AH783" s="36"/>
      <c r="AI783" s="36"/>
      <c r="AJ783" s="36"/>
      <c r="AK783" s="36"/>
      <c r="AL783" s="36"/>
      <c r="AM783" s="36"/>
      <c r="AN783" s="36"/>
      <c r="AO783" s="36"/>
      <c r="AP783" s="36"/>
      <c r="AQ783" s="36"/>
      <c r="AR783" s="36"/>
      <c r="AS783" s="36"/>
      <c r="AT783" s="36"/>
      <c r="AU783" s="36"/>
      <c r="AV783" s="36"/>
      <c r="AW783" s="36"/>
      <c r="AX783" s="36"/>
      <c r="AY783" s="36"/>
      <c r="AZ783" s="36"/>
      <c r="BA783" s="36"/>
      <c r="BB783" s="36"/>
      <c r="BC783" s="36"/>
      <c r="BD783" s="36"/>
      <c r="BE783" s="36"/>
      <c r="BF783" s="36"/>
      <c r="BG783" s="36"/>
      <c r="BH783" s="36"/>
      <c r="BI783" s="36"/>
      <c r="BJ783" s="36"/>
      <c r="BL783" s="36"/>
      <c r="BM783" s="36"/>
      <c r="BN783" s="36"/>
      <c r="BO783" s="36"/>
    </row>
    <row r="784" spans="2:67">
      <c r="B784" s="36"/>
      <c r="D784" s="36"/>
      <c r="E784" s="36"/>
      <c r="G784" s="36"/>
      <c r="H784" s="36"/>
      <c r="I784" s="36"/>
      <c r="J784" s="36"/>
      <c r="K784" s="36"/>
      <c r="L784" s="36"/>
      <c r="M784" s="36"/>
      <c r="N784" s="36" t="e">
        <f>SUMIF(#REF!,K784,#REF!)</f>
        <v>#REF!</v>
      </c>
      <c r="O784" s="36">
        <f t="shared" si="154"/>
        <v>0</v>
      </c>
      <c r="P784" s="36">
        <f>COUNTIF($T$1:T784,T784)</f>
        <v>9</v>
      </c>
      <c r="Q784" s="36" t="str">
        <f t="shared" si="157"/>
        <v>9-KVVU-32</v>
      </c>
      <c r="R784" s="36" t="s">
        <v>58</v>
      </c>
      <c r="S784" s="36">
        <v>32</v>
      </c>
      <c r="T784" s="36" t="str">
        <f t="shared" si="158"/>
        <v>KVVU-32</v>
      </c>
      <c r="U784" s="36">
        <v>120</v>
      </c>
      <c r="V784" s="36" t="str">
        <f t="shared" si="153"/>
        <v>120,</v>
      </c>
      <c r="W784" s="36"/>
      <c r="X784" s="36"/>
      <c r="Y784" s="36"/>
      <c r="Z784" s="36" t="str">
        <f t="shared" si="146"/>
        <v>-</v>
      </c>
      <c r="AA784" s="36"/>
      <c r="AB784" s="36"/>
      <c r="AC784" s="36"/>
      <c r="AD784" s="36"/>
      <c r="AE784" s="36"/>
      <c r="AF784" s="36"/>
      <c r="AG784" s="36"/>
      <c r="AH784" s="36"/>
      <c r="AI784" s="36"/>
      <c r="AJ784" s="36"/>
      <c r="AK784" s="36"/>
      <c r="AL784" s="36"/>
      <c r="AM784" s="36"/>
      <c r="AN784" s="36"/>
      <c r="AO784" s="36"/>
      <c r="AP784" s="36"/>
      <c r="AQ784" s="36"/>
      <c r="AR784" s="36"/>
      <c r="AS784" s="36"/>
      <c r="AT784" s="36"/>
      <c r="AU784" s="36"/>
      <c r="AV784" s="36"/>
      <c r="AW784" s="36"/>
      <c r="AX784" s="36"/>
      <c r="AY784" s="36"/>
      <c r="AZ784" s="36"/>
      <c r="BA784" s="36"/>
      <c r="BB784" s="36"/>
      <c r="BC784" s="36"/>
      <c r="BD784" s="36"/>
      <c r="BE784" s="36"/>
      <c r="BF784" s="36"/>
      <c r="BG784" s="36"/>
      <c r="BH784" s="36"/>
      <c r="BI784" s="36"/>
      <c r="BJ784" s="36"/>
      <c r="BL784" s="36"/>
      <c r="BM784" s="36"/>
      <c r="BN784" s="36"/>
      <c r="BO784" s="36"/>
    </row>
    <row r="785" spans="2:67">
      <c r="B785" s="36"/>
      <c r="D785" s="36"/>
      <c r="E785" s="36"/>
      <c r="G785" s="36"/>
      <c r="H785" s="36"/>
      <c r="I785" s="36"/>
      <c r="J785" s="36"/>
      <c r="K785" s="36"/>
      <c r="L785" s="36"/>
      <c r="M785" s="36"/>
      <c r="N785" s="36" t="e">
        <f>SUMIF(#REF!,K785,#REF!)</f>
        <v>#REF!</v>
      </c>
      <c r="O785" s="36">
        <f t="shared" si="154"/>
        <v>0</v>
      </c>
      <c r="P785" s="36">
        <f>COUNTIF($T$1:T785,T785)</f>
        <v>10</v>
      </c>
      <c r="Q785" s="36" t="str">
        <f t="shared" si="157"/>
        <v>10-KVVU-32</v>
      </c>
      <c r="R785" s="36" t="s">
        <v>58</v>
      </c>
      <c r="S785" s="36">
        <v>32</v>
      </c>
      <c r="T785" s="36" t="str">
        <f t="shared" si="158"/>
        <v>KVVU-32</v>
      </c>
      <c r="U785" s="36">
        <v>160</v>
      </c>
      <c r="V785" s="36" t="str">
        <f t="shared" si="153"/>
        <v>160,</v>
      </c>
      <c r="W785" s="36"/>
      <c r="X785" s="36"/>
      <c r="Y785" s="36"/>
      <c r="Z785" s="36" t="str">
        <f t="shared" si="146"/>
        <v>-</v>
      </c>
      <c r="AA785" s="36"/>
      <c r="AB785" s="36"/>
      <c r="AC785" s="36"/>
      <c r="AD785" s="36"/>
      <c r="AE785" s="36"/>
      <c r="AF785" s="36"/>
      <c r="AG785" s="36"/>
      <c r="AH785" s="36"/>
      <c r="AI785" s="36"/>
      <c r="AJ785" s="36"/>
      <c r="AK785" s="36"/>
      <c r="AL785" s="36"/>
      <c r="AM785" s="36"/>
      <c r="AN785" s="36"/>
      <c r="AO785" s="36"/>
      <c r="AP785" s="36"/>
      <c r="AQ785" s="36"/>
      <c r="AR785" s="36"/>
      <c r="AS785" s="36"/>
      <c r="AT785" s="36"/>
      <c r="AU785" s="36"/>
      <c r="AV785" s="36"/>
      <c r="AW785" s="36"/>
      <c r="AX785" s="36"/>
      <c r="AY785" s="36"/>
      <c r="AZ785" s="36"/>
      <c r="BA785" s="36"/>
      <c r="BB785" s="36"/>
      <c r="BC785" s="36"/>
      <c r="BD785" s="36"/>
      <c r="BE785" s="36"/>
      <c r="BF785" s="36"/>
      <c r="BG785" s="36"/>
      <c r="BH785" s="36"/>
      <c r="BI785" s="36"/>
      <c r="BJ785" s="36"/>
      <c r="BL785" s="36"/>
      <c r="BM785" s="36"/>
      <c r="BN785" s="36"/>
      <c r="BO785" s="36"/>
    </row>
    <row r="786" spans="2:67">
      <c r="B786" s="36"/>
      <c r="D786" s="36"/>
      <c r="E786" s="36"/>
      <c r="G786" s="36"/>
      <c r="H786" s="36"/>
      <c r="I786" s="36"/>
      <c r="J786" s="36"/>
      <c r="K786" s="36"/>
      <c r="L786" s="36"/>
      <c r="M786" s="36"/>
      <c r="N786" s="36" t="e">
        <f>SUMIF(#REF!,K786,#REF!)</f>
        <v>#REF!</v>
      </c>
      <c r="O786" s="36">
        <f t="shared" si="154"/>
        <v>0</v>
      </c>
      <c r="P786" s="36">
        <f>COUNTIF($T$1:T786,T786)</f>
        <v>11</v>
      </c>
      <c r="Q786" s="36" t="str">
        <f t="shared" si="157"/>
        <v>11-KVVU-32</v>
      </c>
      <c r="R786" s="36" t="s">
        <v>58</v>
      </c>
      <c r="S786" s="36">
        <v>32</v>
      </c>
      <c r="T786" s="36" t="str">
        <f t="shared" si="158"/>
        <v>KVVU-32</v>
      </c>
      <c r="U786" s="36">
        <v>200</v>
      </c>
      <c r="V786" s="36" t="str">
        <f t="shared" si="153"/>
        <v>200,</v>
      </c>
      <c r="W786" s="36"/>
      <c r="X786" s="36"/>
      <c r="Y786" s="36"/>
      <c r="Z786" s="36" t="str">
        <f t="shared" si="146"/>
        <v>-</v>
      </c>
      <c r="AA786" s="36"/>
      <c r="AB786" s="36"/>
      <c r="AC786" s="36"/>
      <c r="AD786" s="36"/>
      <c r="AE786" s="36"/>
      <c r="AF786" s="36"/>
      <c r="AG786" s="36"/>
      <c r="AH786" s="36"/>
      <c r="AI786" s="36"/>
      <c r="AJ786" s="36"/>
      <c r="AK786" s="36"/>
      <c r="AL786" s="36"/>
      <c r="AM786" s="36"/>
      <c r="AN786" s="36"/>
      <c r="AO786" s="36"/>
      <c r="AP786" s="36"/>
      <c r="AQ786" s="36"/>
      <c r="AR786" s="36"/>
      <c r="AS786" s="36"/>
      <c r="AT786" s="36"/>
      <c r="AU786" s="36"/>
      <c r="AV786" s="36"/>
      <c r="AW786" s="36"/>
      <c r="AX786" s="36"/>
      <c r="AY786" s="36"/>
      <c r="AZ786" s="36"/>
      <c r="BA786" s="36"/>
      <c r="BB786" s="36"/>
      <c r="BC786" s="36"/>
      <c r="BD786" s="36"/>
      <c r="BE786" s="36"/>
      <c r="BF786" s="36"/>
      <c r="BG786" s="36"/>
      <c r="BH786" s="36"/>
      <c r="BI786" s="36"/>
      <c r="BJ786" s="36"/>
      <c r="BL786" s="36"/>
      <c r="BM786" s="36"/>
      <c r="BN786" s="36"/>
      <c r="BO786" s="36"/>
    </row>
    <row r="787" spans="2:67">
      <c r="B787" s="36"/>
      <c r="D787" s="36"/>
      <c r="E787" s="36"/>
      <c r="G787" s="36"/>
      <c r="H787" s="36"/>
      <c r="I787" s="36"/>
      <c r="J787" s="36"/>
      <c r="K787" s="36"/>
      <c r="L787" s="36"/>
      <c r="M787" s="36"/>
      <c r="N787" s="36" t="e">
        <f>SUMIF(#REF!,K787,#REF!)</f>
        <v>#REF!</v>
      </c>
      <c r="O787" s="36">
        <f t="shared" si="154"/>
        <v>0</v>
      </c>
      <c r="P787" s="36">
        <f>COUNTIF($T$1:T787,T787)</f>
        <v>12</v>
      </c>
      <c r="Q787" s="36" t="str">
        <f t="shared" si="157"/>
        <v>12-KVVU-32</v>
      </c>
      <c r="R787" s="36" t="s">
        <v>58</v>
      </c>
      <c r="S787" s="36">
        <v>32</v>
      </c>
      <c r="T787" s="36" t="str">
        <f t="shared" si="158"/>
        <v>KVVU-32</v>
      </c>
      <c r="U787" s="36">
        <v>250</v>
      </c>
      <c r="V787" s="36" t="str">
        <f t="shared" si="153"/>
        <v>250,</v>
      </c>
      <c r="W787" s="36"/>
      <c r="X787" s="36"/>
      <c r="Y787" s="36"/>
      <c r="Z787" s="36" t="str">
        <f t="shared" si="146"/>
        <v>-</v>
      </c>
      <c r="AA787" s="36"/>
      <c r="AB787" s="36"/>
      <c r="AC787" s="36"/>
      <c r="AD787" s="36"/>
      <c r="AE787" s="36"/>
      <c r="AF787" s="36"/>
      <c r="AG787" s="36"/>
      <c r="AH787" s="36"/>
      <c r="AI787" s="36"/>
      <c r="AJ787" s="36"/>
      <c r="AK787" s="36"/>
      <c r="AL787" s="36"/>
      <c r="AM787" s="36"/>
      <c r="AN787" s="36"/>
      <c r="AO787" s="36"/>
      <c r="AP787" s="36"/>
      <c r="AQ787" s="36"/>
      <c r="AR787" s="36"/>
      <c r="AS787" s="36"/>
      <c r="AT787" s="36"/>
      <c r="AU787" s="36"/>
      <c r="AV787" s="36"/>
      <c r="AW787" s="36"/>
      <c r="AX787" s="36"/>
      <c r="AY787" s="36"/>
      <c r="AZ787" s="36"/>
      <c r="BA787" s="36"/>
      <c r="BB787" s="36"/>
      <c r="BC787" s="36"/>
      <c r="BD787" s="36"/>
      <c r="BE787" s="36"/>
      <c r="BF787" s="36"/>
      <c r="BG787" s="36"/>
      <c r="BH787" s="36"/>
      <c r="BI787" s="36"/>
      <c r="BJ787" s="36"/>
      <c r="BL787" s="36"/>
      <c r="BM787" s="36"/>
      <c r="BN787" s="36"/>
      <c r="BO787" s="36"/>
    </row>
    <row r="788" spans="2:67">
      <c r="B788" s="36"/>
      <c r="D788" s="36"/>
      <c r="E788" s="36"/>
      <c r="G788" s="36"/>
      <c r="H788" s="36"/>
      <c r="I788" s="36"/>
      <c r="J788" s="36"/>
      <c r="K788" s="36"/>
      <c r="L788" s="36"/>
      <c r="M788" s="36"/>
      <c r="N788" s="36" t="e">
        <f>SUMIF(#REF!,K788,#REF!)</f>
        <v>#REF!</v>
      </c>
      <c r="O788" s="36">
        <f t="shared" si="154"/>
        <v>0</v>
      </c>
      <c r="P788" s="36">
        <f>COUNTIF($T$1:T788,T788)</f>
        <v>13</v>
      </c>
      <c r="Q788" s="36" t="str">
        <f t="shared" si="157"/>
        <v>13-KVVU-32</v>
      </c>
      <c r="R788" s="36" t="s">
        <v>58</v>
      </c>
      <c r="S788" s="36">
        <v>32</v>
      </c>
      <c r="T788" s="36" t="str">
        <f t="shared" si="158"/>
        <v>KVVU-32</v>
      </c>
      <c r="U788" s="36">
        <v>300</v>
      </c>
      <c r="V788" s="36" t="str">
        <f t="shared" si="153"/>
        <v>300</v>
      </c>
      <c r="W788" s="36"/>
      <c r="X788" s="36"/>
      <c r="Y788" s="36"/>
      <c r="Z788" s="36" t="str">
        <f t="shared" si="146"/>
        <v>-</v>
      </c>
      <c r="AA788" s="36"/>
      <c r="AB788" s="36"/>
      <c r="AC788" s="36"/>
      <c r="AD788" s="36"/>
      <c r="AE788" s="36"/>
      <c r="AF788" s="36"/>
      <c r="AG788" s="36"/>
      <c r="AH788" s="36"/>
      <c r="AI788" s="36"/>
      <c r="AJ788" s="36"/>
      <c r="AK788" s="36"/>
      <c r="AL788" s="36"/>
      <c r="AM788" s="36"/>
      <c r="AN788" s="36"/>
      <c r="AO788" s="36"/>
      <c r="AP788" s="36"/>
      <c r="AQ788" s="36"/>
      <c r="AR788" s="36"/>
      <c r="AS788" s="36"/>
      <c r="AT788" s="36"/>
      <c r="AU788" s="36"/>
      <c r="AV788" s="36"/>
      <c r="AW788" s="36"/>
      <c r="AX788" s="36"/>
      <c r="AY788" s="36"/>
      <c r="AZ788" s="36"/>
      <c r="BA788" s="36"/>
      <c r="BB788" s="36"/>
      <c r="BC788" s="36"/>
      <c r="BD788" s="36"/>
      <c r="BE788" s="36"/>
      <c r="BF788" s="36"/>
      <c r="BG788" s="36"/>
      <c r="BH788" s="36"/>
      <c r="BI788" s="36"/>
      <c r="BJ788" s="36"/>
      <c r="BL788" s="36"/>
      <c r="BM788" s="36"/>
      <c r="BN788" s="36"/>
      <c r="BO788" s="36"/>
    </row>
    <row r="789" spans="2:67">
      <c r="B789" s="36"/>
      <c r="D789" s="36"/>
      <c r="E789" s="36"/>
      <c r="G789" s="36"/>
      <c r="H789" s="36"/>
      <c r="I789" s="36"/>
      <c r="J789" s="36"/>
      <c r="K789" s="36"/>
      <c r="L789" s="36"/>
      <c r="M789" s="36"/>
      <c r="N789" s="36" t="e">
        <f>SUMIF(#REF!,K789,#REF!)</f>
        <v>#REF!</v>
      </c>
      <c r="O789" s="36">
        <f t="shared" si="154"/>
        <v>0</v>
      </c>
      <c r="P789" s="36">
        <f>COUNTIF($T$1:T789,T789)</f>
        <v>1</v>
      </c>
      <c r="Q789" s="36" t="str">
        <f t="shared" si="157"/>
        <v>1-KVVU-40</v>
      </c>
      <c r="R789" s="36" t="s">
        <v>58</v>
      </c>
      <c r="S789" s="36">
        <v>40</v>
      </c>
      <c r="T789" s="36" t="str">
        <f t="shared" si="158"/>
        <v>KVVU-40</v>
      </c>
      <c r="U789" s="36">
        <v>5</v>
      </c>
      <c r="V789" s="36" t="str">
        <f t="shared" si="153"/>
        <v>5,</v>
      </c>
      <c r="W789" s="36"/>
      <c r="X789" s="36"/>
      <c r="Y789" s="36"/>
      <c r="Z789" s="36" t="str">
        <f t="shared" si="146"/>
        <v>-</v>
      </c>
      <c r="AA789" s="36"/>
      <c r="AB789" s="36"/>
      <c r="AC789" s="36"/>
      <c r="AD789" s="36"/>
      <c r="AE789" s="36"/>
      <c r="AF789" s="36"/>
      <c r="AG789" s="36"/>
      <c r="AH789" s="36"/>
      <c r="AI789" s="36"/>
      <c r="AJ789" s="36"/>
      <c r="AK789" s="36"/>
      <c r="AL789" s="36"/>
      <c r="AM789" s="36"/>
      <c r="AN789" s="36"/>
      <c r="AO789" s="36"/>
      <c r="AP789" s="36"/>
      <c r="AQ789" s="36"/>
      <c r="AR789" s="36"/>
      <c r="AS789" s="36"/>
      <c r="AT789" s="36"/>
      <c r="AU789" s="36"/>
      <c r="AV789" s="36"/>
      <c r="AW789" s="36"/>
      <c r="AX789" s="36"/>
      <c r="AY789" s="36"/>
      <c r="AZ789" s="36"/>
      <c r="BA789" s="36"/>
      <c r="BB789" s="36"/>
      <c r="BC789" s="36"/>
      <c r="BD789" s="36"/>
      <c r="BE789" s="36"/>
      <c r="BF789" s="36"/>
      <c r="BG789" s="36"/>
      <c r="BH789" s="36"/>
      <c r="BI789" s="36"/>
      <c r="BJ789" s="36"/>
      <c r="BL789" s="36"/>
      <c r="BM789" s="36"/>
      <c r="BN789" s="36"/>
      <c r="BO789" s="36"/>
    </row>
    <row r="790" spans="2:67">
      <c r="B790" s="36"/>
      <c r="D790" s="36"/>
      <c r="E790" s="36"/>
      <c r="G790" s="36"/>
      <c r="H790" s="36"/>
      <c r="I790" s="36"/>
      <c r="J790" s="36"/>
      <c r="K790" s="36"/>
      <c r="L790" s="36"/>
      <c r="M790" s="36"/>
      <c r="N790" s="36" t="e">
        <f>SUMIF(#REF!,K790,#REF!)</f>
        <v>#REF!</v>
      </c>
      <c r="O790" s="36">
        <f t="shared" si="154"/>
        <v>0</v>
      </c>
      <c r="P790" s="36">
        <f>COUNTIF($T$1:T790,T790)</f>
        <v>2</v>
      </c>
      <c r="Q790" s="36" t="str">
        <f t="shared" si="157"/>
        <v>2-KVVU-40</v>
      </c>
      <c r="R790" s="36" t="s">
        <v>58</v>
      </c>
      <c r="S790" s="36">
        <v>40</v>
      </c>
      <c r="T790" s="36" t="str">
        <f t="shared" si="158"/>
        <v>KVVU-40</v>
      </c>
      <c r="U790" s="36">
        <v>10</v>
      </c>
      <c r="V790" s="36" t="str">
        <f t="shared" si="153"/>
        <v>10,</v>
      </c>
      <c r="W790" s="36"/>
      <c r="X790" s="36"/>
      <c r="Y790" s="36"/>
      <c r="Z790" s="36" t="str">
        <f t="shared" si="146"/>
        <v>-</v>
      </c>
      <c r="AA790" s="36"/>
      <c r="AB790" s="36"/>
      <c r="AC790" s="36"/>
      <c r="AD790" s="36"/>
      <c r="AE790" s="36"/>
      <c r="AF790" s="36"/>
      <c r="AG790" s="36"/>
      <c r="AH790" s="36"/>
      <c r="AI790" s="36"/>
      <c r="AJ790" s="36"/>
      <c r="AK790" s="36"/>
      <c r="AL790" s="36"/>
      <c r="AM790" s="36"/>
      <c r="AN790" s="36"/>
      <c r="AO790" s="36"/>
      <c r="AP790" s="36"/>
      <c r="AQ790" s="36"/>
      <c r="AR790" s="36"/>
      <c r="AS790" s="36"/>
      <c r="AT790" s="36"/>
      <c r="AU790" s="36"/>
      <c r="AV790" s="36"/>
      <c r="AW790" s="36"/>
      <c r="AX790" s="36"/>
      <c r="AY790" s="36"/>
      <c r="AZ790" s="36"/>
      <c r="BA790" s="36"/>
      <c r="BB790" s="36"/>
      <c r="BC790" s="36"/>
      <c r="BD790" s="36"/>
      <c r="BE790" s="36"/>
      <c r="BF790" s="36"/>
      <c r="BG790" s="36"/>
      <c r="BH790" s="36"/>
      <c r="BI790" s="36"/>
      <c r="BJ790" s="36"/>
      <c r="BL790" s="36"/>
      <c r="BM790" s="36"/>
      <c r="BN790" s="36"/>
      <c r="BO790" s="36"/>
    </row>
    <row r="791" spans="2:67">
      <c r="B791" s="36"/>
      <c r="D791" s="36"/>
      <c r="E791" s="36"/>
      <c r="G791" s="36"/>
      <c r="H791" s="36"/>
      <c r="I791" s="36"/>
      <c r="J791" s="36"/>
      <c r="K791" s="36"/>
      <c r="L791" s="36"/>
      <c r="M791" s="36"/>
      <c r="N791" s="36" t="e">
        <f>SUMIF(#REF!,K791,#REF!)</f>
        <v>#REF!</v>
      </c>
      <c r="O791" s="36">
        <f t="shared" si="154"/>
        <v>0</v>
      </c>
      <c r="P791" s="36">
        <f>COUNTIF($T$1:T791,T791)</f>
        <v>3</v>
      </c>
      <c r="Q791" s="36" t="str">
        <f t="shared" si="157"/>
        <v>3-KVVU-40</v>
      </c>
      <c r="R791" s="36" t="s">
        <v>58</v>
      </c>
      <c r="S791" s="36">
        <v>40</v>
      </c>
      <c r="T791" s="36" t="str">
        <f t="shared" si="158"/>
        <v>KVVU-40</v>
      </c>
      <c r="U791" s="36">
        <v>15</v>
      </c>
      <c r="V791" s="36" t="str">
        <f t="shared" si="153"/>
        <v>15,</v>
      </c>
      <c r="W791" s="36"/>
      <c r="X791" s="36"/>
      <c r="Y791" s="36"/>
      <c r="Z791" s="36" t="str">
        <f t="shared" si="146"/>
        <v>-</v>
      </c>
      <c r="AA791" s="36"/>
      <c r="AB791" s="36"/>
      <c r="AC791" s="36"/>
      <c r="AD791" s="36"/>
      <c r="AE791" s="36"/>
      <c r="AF791" s="36"/>
      <c r="AG791" s="36"/>
      <c r="AH791" s="36"/>
      <c r="AI791" s="36"/>
      <c r="AJ791" s="36"/>
      <c r="AK791" s="36"/>
      <c r="AL791" s="36"/>
      <c r="AM791" s="36"/>
      <c r="AN791" s="36"/>
      <c r="AO791" s="36"/>
      <c r="AP791" s="36"/>
      <c r="AQ791" s="36"/>
      <c r="AR791" s="36"/>
      <c r="AS791" s="36"/>
      <c r="AT791" s="36"/>
      <c r="AU791" s="36"/>
      <c r="AV791" s="36"/>
      <c r="AW791" s="36"/>
      <c r="AX791" s="36"/>
      <c r="AY791" s="36"/>
      <c r="AZ791" s="36"/>
      <c r="BA791" s="36"/>
      <c r="BB791" s="36"/>
      <c r="BC791" s="36"/>
      <c r="BD791" s="36"/>
      <c r="BE791" s="36"/>
      <c r="BF791" s="36"/>
      <c r="BG791" s="36"/>
      <c r="BH791" s="36"/>
      <c r="BI791" s="36"/>
      <c r="BJ791" s="36"/>
      <c r="BL791" s="36"/>
      <c r="BM791" s="36"/>
      <c r="BN791" s="36"/>
      <c r="BO791" s="36"/>
    </row>
    <row r="792" spans="2:67">
      <c r="B792" s="36"/>
      <c r="D792" s="36"/>
      <c r="E792" s="36"/>
      <c r="G792" s="36"/>
      <c r="H792" s="36"/>
      <c r="I792" s="36"/>
      <c r="J792" s="36"/>
      <c r="K792" s="36"/>
      <c r="L792" s="36"/>
      <c r="M792" s="36"/>
      <c r="N792" s="36" t="e">
        <f>SUMIF(#REF!,K792,#REF!)</f>
        <v>#REF!</v>
      </c>
      <c r="O792" s="36">
        <f t="shared" si="154"/>
        <v>0</v>
      </c>
      <c r="P792" s="36">
        <f>COUNTIF($T$1:T792,T792)</f>
        <v>4</v>
      </c>
      <c r="Q792" s="36" t="str">
        <f t="shared" si="157"/>
        <v>4-KVVU-40</v>
      </c>
      <c r="R792" s="36" t="s">
        <v>58</v>
      </c>
      <c r="S792" s="36">
        <v>40</v>
      </c>
      <c r="T792" s="36" t="str">
        <f t="shared" si="158"/>
        <v>KVVU-40</v>
      </c>
      <c r="U792" s="36">
        <v>25</v>
      </c>
      <c r="V792" s="36" t="str">
        <f t="shared" si="153"/>
        <v>25,</v>
      </c>
      <c r="W792" s="36"/>
      <c r="X792" s="36"/>
      <c r="Y792" s="36"/>
      <c r="Z792" s="36" t="str">
        <f t="shared" si="146"/>
        <v>-</v>
      </c>
      <c r="AA792" s="36"/>
      <c r="AB792" s="36"/>
      <c r="AC792" s="36"/>
      <c r="AD792" s="36"/>
      <c r="AE792" s="36"/>
      <c r="AF792" s="36"/>
      <c r="AG792" s="36"/>
      <c r="AH792" s="36"/>
      <c r="AI792" s="36"/>
      <c r="AJ792" s="36"/>
      <c r="AK792" s="36"/>
      <c r="AL792" s="36"/>
      <c r="AM792" s="36"/>
      <c r="AN792" s="36"/>
      <c r="AO792" s="36"/>
      <c r="AP792" s="36"/>
      <c r="AQ792" s="36"/>
      <c r="AR792" s="36"/>
      <c r="AS792" s="36"/>
      <c r="AT792" s="36"/>
      <c r="AU792" s="36"/>
      <c r="AV792" s="36"/>
      <c r="AW792" s="36"/>
      <c r="AX792" s="36"/>
      <c r="AY792" s="36"/>
      <c r="AZ792" s="36"/>
      <c r="BA792" s="36"/>
      <c r="BB792" s="36"/>
      <c r="BC792" s="36"/>
      <c r="BD792" s="36"/>
      <c r="BE792" s="36"/>
      <c r="BF792" s="36"/>
      <c r="BG792" s="36"/>
      <c r="BH792" s="36"/>
      <c r="BI792" s="36"/>
      <c r="BJ792" s="36"/>
      <c r="BL792" s="36"/>
      <c r="BM792" s="36"/>
      <c r="BN792" s="36"/>
      <c r="BO792" s="36"/>
    </row>
    <row r="793" spans="2:67">
      <c r="B793" s="36"/>
      <c r="D793" s="36"/>
      <c r="E793" s="36"/>
      <c r="G793" s="36"/>
      <c r="H793" s="36"/>
      <c r="I793" s="36"/>
      <c r="J793" s="36"/>
      <c r="K793" s="36"/>
      <c r="L793" s="36"/>
      <c r="M793" s="36"/>
      <c r="N793" s="36" t="e">
        <f>SUMIF(#REF!,K793,#REF!)</f>
        <v>#REF!</v>
      </c>
      <c r="O793" s="36">
        <f t="shared" si="154"/>
        <v>0</v>
      </c>
      <c r="P793" s="36">
        <f>COUNTIF($T$1:T793,T793)</f>
        <v>5</v>
      </c>
      <c r="Q793" s="36" t="str">
        <f t="shared" si="157"/>
        <v>5-KVVU-40</v>
      </c>
      <c r="R793" s="36" t="s">
        <v>58</v>
      </c>
      <c r="S793" s="36">
        <v>40</v>
      </c>
      <c r="T793" s="36" t="str">
        <f t="shared" si="158"/>
        <v>KVVU-40</v>
      </c>
      <c r="U793" s="36">
        <v>40</v>
      </c>
      <c r="V793" s="36" t="str">
        <f t="shared" si="153"/>
        <v>40,</v>
      </c>
      <c r="W793" s="36"/>
      <c r="X793" s="36"/>
      <c r="Y793" s="36"/>
      <c r="Z793" s="36" t="str">
        <f t="shared" si="146"/>
        <v>-</v>
      </c>
      <c r="AA793" s="36"/>
      <c r="AB793" s="36"/>
      <c r="AC793" s="36"/>
      <c r="AD793" s="36"/>
      <c r="AE793" s="36"/>
      <c r="AF793" s="36"/>
      <c r="AG793" s="36"/>
      <c r="AH793" s="36"/>
      <c r="AI793" s="36"/>
      <c r="AJ793" s="36"/>
      <c r="AK793" s="36"/>
      <c r="AL793" s="36"/>
      <c r="AM793" s="36"/>
      <c r="AN793" s="36"/>
      <c r="AO793" s="36"/>
      <c r="AP793" s="36"/>
      <c r="AQ793" s="36"/>
      <c r="AR793" s="36"/>
      <c r="AS793" s="36"/>
      <c r="AT793" s="36"/>
      <c r="AU793" s="36"/>
      <c r="AV793" s="36"/>
      <c r="AW793" s="36"/>
      <c r="AX793" s="36"/>
      <c r="AY793" s="36"/>
      <c r="AZ793" s="36"/>
      <c r="BA793" s="36"/>
      <c r="BB793" s="36"/>
      <c r="BC793" s="36"/>
      <c r="BD793" s="36"/>
      <c r="BE793" s="36"/>
      <c r="BF793" s="36"/>
      <c r="BG793" s="36"/>
      <c r="BH793" s="36"/>
      <c r="BI793" s="36"/>
      <c r="BJ793" s="36"/>
      <c r="BL793" s="36"/>
      <c r="BM793" s="36"/>
      <c r="BN793" s="36"/>
      <c r="BO793" s="36"/>
    </row>
    <row r="794" spans="2:67">
      <c r="B794" s="36"/>
      <c r="D794" s="36"/>
      <c r="E794" s="36"/>
      <c r="G794" s="36"/>
      <c r="H794" s="36"/>
      <c r="I794" s="36"/>
      <c r="J794" s="36"/>
      <c r="K794" s="36"/>
      <c r="L794" s="36"/>
      <c r="M794" s="36"/>
      <c r="N794" s="36" t="e">
        <f>SUMIF(#REF!,K794,#REF!)</f>
        <v>#REF!</v>
      </c>
      <c r="O794" s="36">
        <f t="shared" si="154"/>
        <v>0</v>
      </c>
      <c r="P794" s="36">
        <f>COUNTIF($T$1:T794,T794)</f>
        <v>6</v>
      </c>
      <c r="Q794" s="36" t="str">
        <f t="shared" si="157"/>
        <v>6-KVVU-40</v>
      </c>
      <c r="R794" s="36" t="s">
        <v>58</v>
      </c>
      <c r="S794" s="36">
        <v>40</v>
      </c>
      <c r="T794" s="36" t="str">
        <f t="shared" si="158"/>
        <v>KVVU-40</v>
      </c>
      <c r="U794" s="36">
        <v>50</v>
      </c>
      <c r="V794" s="36" t="str">
        <f t="shared" si="153"/>
        <v>50,</v>
      </c>
      <c r="W794" s="36"/>
      <c r="X794" s="36"/>
      <c r="Y794" s="36"/>
      <c r="Z794" s="36" t="str">
        <f t="shared" si="146"/>
        <v>-</v>
      </c>
      <c r="AA794" s="36"/>
      <c r="AB794" s="36"/>
      <c r="AC794" s="36"/>
      <c r="AD794" s="36"/>
      <c r="AE794" s="36"/>
      <c r="AF794" s="36"/>
      <c r="AG794" s="36"/>
      <c r="AH794" s="36"/>
      <c r="AI794" s="36"/>
      <c r="AJ794" s="36"/>
      <c r="AK794" s="36"/>
      <c r="AL794" s="36"/>
      <c r="AM794" s="36"/>
      <c r="AN794" s="36"/>
      <c r="AO794" s="36"/>
      <c r="AP794" s="36"/>
      <c r="AQ794" s="36"/>
      <c r="AR794" s="36"/>
      <c r="AS794" s="36"/>
      <c r="AT794" s="36"/>
      <c r="AU794" s="36"/>
      <c r="AV794" s="36"/>
      <c r="AW794" s="36"/>
      <c r="AX794" s="36"/>
      <c r="AY794" s="36"/>
      <c r="AZ794" s="36"/>
      <c r="BA794" s="36"/>
      <c r="BB794" s="36"/>
      <c r="BC794" s="36"/>
      <c r="BD794" s="36"/>
      <c r="BE794" s="36"/>
      <c r="BF794" s="36"/>
      <c r="BG794" s="36"/>
      <c r="BH794" s="36"/>
      <c r="BI794" s="36"/>
      <c r="BJ794" s="36"/>
      <c r="BL794" s="36"/>
      <c r="BM794" s="36"/>
      <c r="BN794" s="36"/>
      <c r="BO794" s="36"/>
    </row>
    <row r="795" spans="2:67">
      <c r="B795" s="36"/>
      <c r="D795" s="36"/>
      <c r="E795" s="36"/>
      <c r="G795" s="36"/>
      <c r="H795" s="36"/>
      <c r="I795" s="36"/>
      <c r="J795" s="36"/>
      <c r="K795" s="36"/>
      <c r="L795" s="36"/>
      <c r="M795" s="36"/>
      <c r="N795" s="36" t="e">
        <f>SUMIF(#REF!,K795,#REF!)</f>
        <v>#REF!</v>
      </c>
      <c r="O795" s="36">
        <f t="shared" si="154"/>
        <v>0</v>
      </c>
      <c r="P795" s="36">
        <f>COUNTIF($T$1:T795,T795)</f>
        <v>7</v>
      </c>
      <c r="Q795" s="36" t="str">
        <f t="shared" si="157"/>
        <v>7-KVVU-40</v>
      </c>
      <c r="R795" s="36" t="s">
        <v>58</v>
      </c>
      <c r="S795" s="36">
        <v>40</v>
      </c>
      <c r="T795" s="36" t="str">
        <f t="shared" si="158"/>
        <v>KVVU-40</v>
      </c>
      <c r="U795" s="36">
        <v>80</v>
      </c>
      <c r="V795" s="36" t="str">
        <f t="shared" si="153"/>
        <v>80,</v>
      </c>
      <c r="W795" s="36"/>
      <c r="X795" s="36"/>
      <c r="Y795" s="36"/>
      <c r="Z795" s="36" t="str">
        <f t="shared" si="146"/>
        <v>-</v>
      </c>
      <c r="AA795" s="36"/>
      <c r="AB795" s="36"/>
      <c r="AC795" s="36"/>
      <c r="AD795" s="36"/>
      <c r="AE795" s="36"/>
      <c r="AF795" s="36"/>
      <c r="AG795" s="36"/>
      <c r="AH795" s="36"/>
      <c r="AI795" s="36"/>
      <c r="AJ795" s="36"/>
      <c r="AK795" s="36"/>
      <c r="AL795" s="36"/>
      <c r="AM795" s="36"/>
      <c r="AN795" s="36"/>
      <c r="AO795" s="36"/>
      <c r="AP795" s="36"/>
      <c r="AQ795" s="36"/>
      <c r="AR795" s="36"/>
      <c r="AS795" s="36"/>
      <c r="AT795" s="36"/>
      <c r="AU795" s="36"/>
      <c r="AV795" s="36"/>
      <c r="AW795" s="36"/>
      <c r="AX795" s="36"/>
      <c r="AY795" s="36"/>
      <c r="AZ795" s="36"/>
      <c r="BA795" s="36"/>
      <c r="BB795" s="36"/>
      <c r="BC795" s="36"/>
      <c r="BD795" s="36"/>
      <c r="BE795" s="36"/>
      <c r="BF795" s="36"/>
      <c r="BG795" s="36"/>
      <c r="BH795" s="36"/>
      <c r="BI795" s="36"/>
      <c r="BJ795" s="36"/>
      <c r="BL795" s="36"/>
      <c r="BM795" s="36"/>
      <c r="BN795" s="36"/>
      <c r="BO795" s="36"/>
    </row>
    <row r="796" spans="2:67">
      <c r="B796" s="36"/>
      <c r="D796" s="36"/>
      <c r="E796" s="36"/>
      <c r="G796" s="36"/>
      <c r="H796" s="36"/>
      <c r="I796" s="36"/>
      <c r="J796" s="36"/>
      <c r="K796" s="36"/>
      <c r="L796" s="36"/>
      <c r="M796" s="36"/>
      <c r="N796" s="36" t="e">
        <f>SUMIF(#REF!,K796,#REF!)</f>
        <v>#REF!</v>
      </c>
      <c r="O796" s="36">
        <f t="shared" si="154"/>
        <v>0</v>
      </c>
      <c r="P796" s="36">
        <f>COUNTIF($T$1:T796,T796)</f>
        <v>8</v>
      </c>
      <c r="Q796" s="36" t="str">
        <f t="shared" si="157"/>
        <v>8-KVVU-40</v>
      </c>
      <c r="R796" s="36" t="s">
        <v>58</v>
      </c>
      <c r="S796" s="36">
        <v>40</v>
      </c>
      <c r="T796" s="36" t="str">
        <f t="shared" si="158"/>
        <v>KVVU-40</v>
      </c>
      <c r="U796" s="36">
        <v>100</v>
      </c>
      <c r="V796" s="36" t="str">
        <f t="shared" si="153"/>
        <v>100,</v>
      </c>
      <c r="W796" s="36"/>
      <c r="X796" s="36"/>
      <c r="Y796" s="36"/>
      <c r="Z796" s="36" t="str">
        <f t="shared" si="146"/>
        <v>-</v>
      </c>
      <c r="AA796" s="36"/>
      <c r="AB796" s="36"/>
      <c r="AC796" s="36"/>
      <c r="AD796" s="36"/>
      <c r="AE796" s="36"/>
      <c r="AF796" s="36"/>
      <c r="AG796" s="36"/>
      <c r="AH796" s="36"/>
      <c r="AI796" s="36"/>
      <c r="AJ796" s="36"/>
      <c r="AK796" s="36"/>
      <c r="AL796" s="36"/>
      <c r="AM796" s="36"/>
      <c r="AN796" s="36"/>
      <c r="AO796" s="36"/>
      <c r="AP796" s="36"/>
      <c r="AQ796" s="36"/>
      <c r="AR796" s="36"/>
      <c r="AS796" s="36"/>
      <c r="AT796" s="36"/>
      <c r="AU796" s="36"/>
      <c r="AV796" s="36"/>
      <c r="AW796" s="36"/>
      <c r="AX796" s="36"/>
      <c r="AY796" s="36"/>
      <c r="AZ796" s="36"/>
      <c r="BA796" s="36"/>
      <c r="BB796" s="36"/>
      <c r="BC796" s="36"/>
      <c r="BD796" s="36"/>
      <c r="BE796" s="36"/>
      <c r="BF796" s="36"/>
      <c r="BG796" s="36"/>
      <c r="BH796" s="36"/>
      <c r="BI796" s="36"/>
      <c r="BJ796" s="36"/>
      <c r="BL796" s="36"/>
      <c r="BM796" s="36"/>
      <c r="BN796" s="36"/>
      <c r="BO796" s="36"/>
    </row>
    <row r="797" spans="2:67">
      <c r="B797" s="36"/>
      <c r="D797" s="36"/>
      <c r="E797" s="36"/>
      <c r="G797" s="36"/>
      <c r="H797" s="36"/>
      <c r="I797" s="36"/>
      <c r="J797" s="36"/>
      <c r="K797" s="36"/>
      <c r="L797" s="36"/>
      <c r="M797" s="36"/>
      <c r="N797" s="36" t="e">
        <f>SUMIF(#REF!,K797,#REF!)</f>
        <v>#REF!</v>
      </c>
      <c r="O797" s="36">
        <f t="shared" si="154"/>
        <v>0</v>
      </c>
      <c r="P797" s="36">
        <f>COUNTIF($T$1:T797,T797)</f>
        <v>9</v>
      </c>
      <c r="Q797" s="36" t="str">
        <f t="shared" si="157"/>
        <v>9-KVVU-40</v>
      </c>
      <c r="R797" s="36" t="s">
        <v>58</v>
      </c>
      <c r="S797" s="36">
        <v>40</v>
      </c>
      <c r="T797" s="36" t="str">
        <f t="shared" si="158"/>
        <v>KVVU-40</v>
      </c>
      <c r="U797" s="36">
        <v>120</v>
      </c>
      <c r="V797" s="36" t="str">
        <f t="shared" si="153"/>
        <v>120,</v>
      </c>
      <c r="W797" s="36"/>
      <c r="X797" s="36"/>
      <c r="Y797" s="36"/>
      <c r="Z797" s="36" t="str">
        <f t="shared" si="146"/>
        <v>-</v>
      </c>
      <c r="AA797" s="36"/>
      <c r="AB797" s="36"/>
      <c r="AC797" s="36"/>
      <c r="AD797" s="36"/>
      <c r="AE797" s="36"/>
      <c r="AF797" s="36"/>
      <c r="AG797" s="36"/>
      <c r="AH797" s="36"/>
      <c r="AI797" s="36"/>
      <c r="AJ797" s="36"/>
      <c r="AK797" s="36"/>
      <c r="AL797" s="36"/>
      <c r="AM797" s="36"/>
      <c r="AN797" s="36"/>
      <c r="AO797" s="36"/>
      <c r="AP797" s="36"/>
      <c r="AQ797" s="36"/>
      <c r="AR797" s="36"/>
      <c r="AS797" s="36"/>
      <c r="AT797" s="36"/>
      <c r="AU797" s="36"/>
      <c r="AV797" s="36"/>
      <c r="AW797" s="36"/>
      <c r="AX797" s="36"/>
      <c r="AY797" s="36"/>
      <c r="AZ797" s="36"/>
      <c r="BA797" s="36"/>
      <c r="BB797" s="36"/>
      <c r="BC797" s="36"/>
      <c r="BD797" s="36"/>
      <c r="BE797" s="36"/>
      <c r="BF797" s="36"/>
      <c r="BG797" s="36"/>
      <c r="BH797" s="36"/>
      <c r="BI797" s="36"/>
      <c r="BJ797" s="36"/>
      <c r="BL797" s="36"/>
      <c r="BM797" s="36"/>
      <c r="BN797" s="36"/>
      <c r="BO797" s="36"/>
    </row>
    <row r="798" spans="2:67">
      <c r="B798" s="36"/>
      <c r="D798" s="36"/>
      <c r="E798" s="36"/>
      <c r="G798" s="36"/>
      <c r="H798" s="36"/>
      <c r="I798" s="36"/>
      <c r="J798" s="36"/>
      <c r="K798" s="36"/>
      <c r="L798" s="36"/>
      <c r="M798" s="36"/>
      <c r="N798" s="36" t="e">
        <f>SUMIF(#REF!,K798,#REF!)</f>
        <v>#REF!</v>
      </c>
      <c r="O798" s="36">
        <f t="shared" si="154"/>
        <v>0</v>
      </c>
      <c r="P798" s="36">
        <f>COUNTIF($T$1:T798,T798)</f>
        <v>10</v>
      </c>
      <c r="Q798" s="36" t="str">
        <f t="shared" si="157"/>
        <v>10-KVVU-40</v>
      </c>
      <c r="R798" s="36" t="s">
        <v>58</v>
      </c>
      <c r="S798" s="36">
        <v>40</v>
      </c>
      <c r="T798" s="36" t="str">
        <f t="shared" si="158"/>
        <v>KVVU-40</v>
      </c>
      <c r="U798" s="36">
        <v>160</v>
      </c>
      <c r="V798" s="36" t="str">
        <f t="shared" si="153"/>
        <v>160,</v>
      </c>
      <c r="W798" s="36"/>
      <c r="X798" s="36"/>
      <c r="Y798" s="36"/>
      <c r="Z798" s="36" t="str">
        <f t="shared" si="146"/>
        <v>-</v>
      </c>
      <c r="AA798" s="36"/>
      <c r="AB798" s="36"/>
      <c r="AC798" s="36"/>
      <c r="AD798" s="36"/>
      <c r="AE798" s="36"/>
      <c r="AF798" s="36"/>
      <c r="AG798" s="36"/>
      <c r="AH798" s="36"/>
      <c r="AI798" s="36"/>
      <c r="AJ798" s="36"/>
      <c r="AK798" s="36"/>
      <c r="AL798" s="36"/>
      <c r="AM798" s="36"/>
      <c r="AN798" s="36"/>
      <c r="AO798" s="36"/>
      <c r="AP798" s="36"/>
      <c r="AQ798" s="36"/>
      <c r="AR798" s="36"/>
      <c r="AS798" s="36"/>
      <c r="AT798" s="36"/>
      <c r="AU798" s="36"/>
      <c r="AV798" s="36"/>
      <c r="AW798" s="36"/>
      <c r="AX798" s="36"/>
      <c r="AY798" s="36"/>
      <c r="AZ798" s="36"/>
      <c r="BA798" s="36"/>
      <c r="BB798" s="36"/>
      <c r="BC798" s="36"/>
      <c r="BD798" s="36"/>
      <c r="BE798" s="36"/>
      <c r="BF798" s="36"/>
      <c r="BG798" s="36"/>
      <c r="BH798" s="36"/>
      <c r="BI798" s="36"/>
      <c r="BJ798" s="36"/>
      <c r="BL798" s="36"/>
      <c r="BM798" s="36"/>
      <c r="BN798" s="36"/>
      <c r="BO798" s="36"/>
    </row>
    <row r="799" spans="2:67">
      <c r="B799" s="36"/>
      <c r="D799" s="36"/>
      <c r="E799" s="36"/>
      <c r="G799" s="36"/>
      <c r="H799" s="36"/>
      <c r="I799" s="36"/>
      <c r="J799" s="36"/>
      <c r="K799" s="36"/>
      <c r="L799" s="36"/>
      <c r="M799" s="36"/>
      <c r="N799" s="36" t="e">
        <f>SUMIF(#REF!,K799,#REF!)</f>
        <v>#REF!</v>
      </c>
      <c r="O799" s="36">
        <f t="shared" si="154"/>
        <v>0</v>
      </c>
      <c r="P799" s="36">
        <f>COUNTIF($T$1:T799,T799)</f>
        <v>11</v>
      </c>
      <c r="Q799" s="36" t="str">
        <f t="shared" si="157"/>
        <v>11-KVVU-40</v>
      </c>
      <c r="R799" s="36" t="s">
        <v>58</v>
      </c>
      <c r="S799" s="36">
        <v>40</v>
      </c>
      <c r="T799" s="36" t="str">
        <f t="shared" si="158"/>
        <v>KVVU-40</v>
      </c>
      <c r="U799" s="36">
        <v>200</v>
      </c>
      <c r="V799" s="36" t="str">
        <f t="shared" si="153"/>
        <v>200,</v>
      </c>
      <c r="W799" s="36"/>
      <c r="X799" s="36"/>
      <c r="Y799" s="36"/>
      <c r="Z799" s="36" t="str">
        <f t="shared" si="146"/>
        <v>-</v>
      </c>
      <c r="AA799" s="36"/>
      <c r="AB799" s="36"/>
      <c r="AC799" s="36"/>
      <c r="AD799" s="36"/>
      <c r="AE799" s="36"/>
      <c r="AF799" s="36"/>
      <c r="AG799" s="36"/>
      <c r="AH799" s="36"/>
      <c r="AI799" s="36"/>
      <c r="AJ799" s="36"/>
      <c r="AK799" s="36"/>
      <c r="AL799" s="36"/>
      <c r="AM799" s="36"/>
      <c r="AN799" s="36"/>
      <c r="AO799" s="36"/>
      <c r="AP799" s="36"/>
      <c r="AQ799" s="36"/>
      <c r="AR799" s="36"/>
      <c r="AS799" s="36"/>
      <c r="AT799" s="36"/>
      <c r="AU799" s="36"/>
      <c r="AV799" s="36"/>
      <c r="AW799" s="36"/>
      <c r="AX799" s="36"/>
      <c r="AY799" s="36"/>
      <c r="AZ799" s="36"/>
      <c r="BA799" s="36"/>
      <c r="BB799" s="36"/>
      <c r="BC799" s="36"/>
      <c r="BD799" s="36"/>
      <c r="BE799" s="36"/>
      <c r="BF799" s="36"/>
      <c r="BG799" s="36"/>
      <c r="BH799" s="36"/>
      <c r="BI799" s="36"/>
      <c r="BJ799" s="36"/>
      <c r="BL799" s="36"/>
      <c r="BM799" s="36"/>
      <c r="BN799" s="36"/>
      <c r="BO799" s="36"/>
    </row>
    <row r="800" spans="2:67">
      <c r="B800" s="36"/>
      <c r="D800" s="36"/>
      <c r="E800" s="36"/>
      <c r="G800" s="36"/>
      <c r="H800" s="36"/>
      <c r="I800" s="36"/>
      <c r="J800" s="36"/>
      <c r="K800" s="36"/>
      <c r="L800" s="36"/>
      <c r="M800" s="36"/>
      <c r="N800" s="36" t="e">
        <f>SUMIF(#REF!,K800,#REF!)</f>
        <v>#REF!</v>
      </c>
      <c r="O800" s="36">
        <f t="shared" si="154"/>
        <v>0</v>
      </c>
      <c r="P800" s="36">
        <f>COUNTIF($T$1:T800,T800)</f>
        <v>12</v>
      </c>
      <c r="Q800" s="36" t="str">
        <f t="shared" si="157"/>
        <v>12-KVVU-40</v>
      </c>
      <c r="R800" s="36" t="s">
        <v>58</v>
      </c>
      <c r="S800" s="36">
        <v>40</v>
      </c>
      <c r="T800" s="36" t="str">
        <f t="shared" si="158"/>
        <v>KVVU-40</v>
      </c>
      <c r="U800" s="36">
        <v>250</v>
      </c>
      <c r="V800" s="36" t="str">
        <f t="shared" si="153"/>
        <v>250,</v>
      </c>
      <c r="W800" s="36"/>
      <c r="X800" s="36"/>
      <c r="Y800" s="36"/>
      <c r="Z800" s="36" t="str">
        <f t="shared" si="146"/>
        <v>-</v>
      </c>
      <c r="AA800" s="36"/>
      <c r="AB800" s="36"/>
      <c r="AC800" s="36"/>
      <c r="AD800" s="36"/>
      <c r="AE800" s="36"/>
      <c r="AF800" s="36"/>
      <c r="AG800" s="36"/>
      <c r="AH800" s="36"/>
      <c r="AI800" s="36"/>
      <c r="AJ800" s="36"/>
      <c r="AK800" s="36"/>
      <c r="AL800" s="36"/>
      <c r="AM800" s="36"/>
      <c r="AN800" s="36"/>
      <c r="AO800" s="36"/>
      <c r="AP800" s="36"/>
      <c r="AQ800" s="36"/>
      <c r="AR800" s="36"/>
      <c r="AS800" s="36"/>
      <c r="AT800" s="36"/>
      <c r="AU800" s="36"/>
      <c r="AV800" s="36"/>
      <c r="AW800" s="36"/>
      <c r="AX800" s="36"/>
      <c r="AY800" s="36"/>
      <c r="AZ800" s="36"/>
      <c r="BA800" s="36"/>
      <c r="BB800" s="36"/>
      <c r="BC800" s="36"/>
      <c r="BD800" s="36"/>
      <c r="BE800" s="36"/>
      <c r="BF800" s="36"/>
      <c r="BG800" s="36"/>
      <c r="BH800" s="36"/>
      <c r="BI800" s="36"/>
      <c r="BJ800" s="36"/>
      <c r="BL800" s="36"/>
      <c r="BM800" s="36"/>
      <c r="BN800" s="36"/>
      <c r="BO800" s="36"/>
    </row>
    <row r="801" spans="2:67">
      <c r="B801" s="36"/>
      <c r="D801" s="36"/>
      <c r="E801" s="36"/>
      <c r="G801" s="36"/>
      <c r="H801" s="36"/>
      <c r="I801" s="36"/>
      <c r="J801" s="36"/>
      <c r="K801" s="36"/>
      <c r="L801" s="36"/>
      <c r="M801" s="36"/>
      <c r="N801" s="36" t="e">
        <f>SUMIF(#REF!,K801,#REF!)</f>
        <v>#REF!</v>
      </c>
      <c r="O801" s="36">
        <f t="shared" si="154"/>
        <v>0</v>
      </c>
      <c r="P801" s="36">
        <f>COUNTIF($T$1:T801,T801)</f>
        <v>13</v>
      </c>
      <c r="Q801" s="36" t="str">
        <f t="shared" si="157"/>
        <v>13-KVVU-40</v>
      </c>
      <c r="R801" s="36" t="s">
        <v>58</v>
      </c>
      <c r="S801" s="36">
        <v>40</v>
      </c>
      <c r="T801" s="36" t="str">
        <f t="shared" si="158"/>
        <v>KVVU-40</v>
      </c>
      <c r="U801" s="36">
        <v>300</v>
      </c>
      <c r="V801" s="36" t="str">
        <f t="shared" si="153"/>
        <v>300</v>
      </c>
      <c r="W801" s="36"/>
      <c r="X801" s="36"/>
      <c r="Y801" s="36"/>
      <c r="Z801" s="36" t="str">
        <f t="shared" si="146"/>
        <v>-</v>
      </c>
      <c r="AA801" s="36"/>
      <c r="AB801" s="36"/>
      <c r="AC801" s="36"/>
      <c r="AD801" s="36"/>
      <c r="AE801" s="36"/>
      <c r="AF801" s="36"/>
      <c r="AG801" s="36"/>
      <c r="AH801" s="36"/>
      <c r="AI801" s="36"/>
      <c r="AJ801" s="36"/>
      <c r="AK801" s="36"/>
      <c r="AL801" s="36"/>
      <c r="AM801" s="36"/>
      <c r="AN801" s="36"/>
      <c r="AO801" s="36"/>
      <c r="AP801" s="36"/>
      <c r="AQ801" s="36"/>
      <c r="AR801" s="36"/>
      <c r="AS801" s="36"/>
      <c r="AT801" s="36"/>
      <c r="AU801" s="36"/>
      <c r="AV801" s="36"/>
      <c r="AW801" s="36"/>
      <c r="AX801" s="36"/>
      <c r="AY801" s="36"/>
      <c r="AZ801" s="36"/>
      <c r="BA801" s="36"/>
      <c r="BB801" s="36"/>
      <c r="BC801" s="36"/>
      <c r="BD801" s="36"/>
      <c r="BE801" s="36"/>
      <c r="BF801" s="36"/>
      <c r="BG801" s="36"/>
      <c r="BH801" s="36"/>
      <c r="BI801" s="36"/>
      <c r="BJ801" s="36"/>
      <c r="BL801" s="36"/>
      <c r="BM801" s="36"/>
      <c r="BN801" s="36"/>
      <c r="BO801" s="36"/>
    </row>
    <row r="802" spans="2:67">
      <c r="B802" s="36"/>
      <c r="D802" s="36"/>
      <c r="E802" s="36"/>
      <c r="G802" s="36"/>
      <c r="H802" s="36"/>
      <c r="I802" s="36"/>
      <c r="J802" s="36"/>
      <c r="K802" s="36"/>
      <c r="L802" s="36"/>
      <c r="M802" s="36"/>
      <c r="N802" s="36" t="e">
        <f>SUMIF(#REF!,K802,#REF!)</f>
        <v>#REF!</v>
      </c>
      <c r="O802" s="36">
        <f t="shared" si="154"/>
        <v>0</v>
      </c>
      <c r="P802" s="36">
        <f>COUNTIF($T$1:T802,T802)</f>
        <v>1</v>
      </c>
      <c r="Q802" s="36" t="str">
        <f t="shared" si="157"/>
        <v>1-KVVU-50</v>
      </c>
      <c r="R802" s="36" t="s">
        <v>58</v>
      </c>
      <c r="S802" s="36">
        <v>50</v>
      </c>
      <c r="T802" s="36" t="str">
        <f t="shared" si="158"/>
        <v>KVVU-50</v>
      </c>
      <c r="U802" s="36">
        <v>5</v>
      </c>
      <c r="V802" s="36" t="str">
        <f t="shared" si="153"/>
        <v>5,</v>
      </c>
      <c r="W802" s="36"/>
      <c r="X802" s="36"/>
      <c r="Y802" s="36"/>
      <c r="Z802" s="36" t="str">
        <f t="shared" ref="Z802:Z867" si="159">CONCATENATE(X802,"-",Y802)</f>
        <v>-</v>
      </c>
      <c r="AA802" s="36"/>
      <c r="AB802" s="36"/>
      <c r="AC802" s="36"/>
      <c r="AD802" s="36"/>
      <c r="AE802" s="36"/>
      <c r="AF802" s="36"/>
      <c r="AG802" s="36"/>
      <c r="AH802" s="36"/>
      <c r="AI802" s="36"/>
      <c r="AJ802" s="36"/>
      <c r="AK802" s="36"/>
      <c r="AL802" s="36"/>
      <c r="AM802" s="36"/>
      <c r="AN802" s="36"/>
      <c r="AO802" s="36"/>
      <c r="AP802" s="36"/>
      <c r="AQ802" s="36"/>
      <c r="AR802" s="36"/>
      <c r="AS802" s="36"/>
      <c r="AT802" s="36"/>
      <c r="AU802" s="36"/>
      <c r="AV802" s="36"/>
      <c r="AW802" s="36"/>
      <c r="AX802" s="36"/>
      <c r="AY802" s="36"/>
      <c r="AZ802" s="36"/>
      <c r="BA802" s="36"/>
      <c r="BB802" s="36"/>
      <c r="BC802" s="36"/>
      <c r="BD802" s="36"/>
      <c r="BE802" s="36"/>
      <c r="BF802" s="36"/>
      <c r="BG802" s="36"/>
      <c r="BH802" s="36"/>
      <c r="BI802" s="36"/>
      <c r="BJ802" s="36"/>
      <c r="BL802" s="36"/>
      <c r="BM802" s="36"/>
      <c r="BN802" s="36"/>
      <c r="BO802" s="36"/>
    </row>
    <row r="803" spans="2:67">
      <c r="B803" s="36"/>
      <c r="D803" s="36"/>
      <c r="E803" s="36"/>
      <c r="G803" s="36"/>
      <c r="H803" s="36"/>
      <c r="I803" s="36"/>
      <c r="J803" s="36"/>
      <c r="K803" s="36"/>
      <c r="L803" s="36"/>
      <c r="M803" s="36"/>
      <c r="N803" s="36" t="e">
        <f>SUMIF(#REF!,K803,#REF!)</f>
        <v>#REF!</v>
      </c>
      <c r="O803" s="36">
        <f t="shared" si="154"/>
        <v>0</v>
      </c>
      <c r="P803" s="36">
        <f>COUNTIF($T$1:T803,T803)</f>
        <v>2</v>
      </c>
      <c r="Q803" s="36" t="str">
        <f t="shared" si="157"/>
        <v>2-KVVU-50</v>
      </c>
      <c r="R803" s="36" t="s">
        <v>58</v>
      </c>
      <c r="S803" s="36">
        <v>50</v>
      </c>
      <c r="T803" s="36" t="str">
        <f t="shared" si="158"/>
        <v>KVVU-50</v>
      </c>
      <c r="U803" s="36">
        <v>10</v>
      </c>
      <c r="V803" s="36" t="str">
        <f t="shared" si="153"/>
        <v>10,</v>
      </c>
      <c r="W803" s="36"/>
      <c r="X803" s="36"/>
      <c r="Y803" s="36"/>
      <c r="Z803" s="36" t="str">
        <f t="shared" si="159"/>
        <v>-</v>
      </c>
      <c r="AA803" s="36"/>
      <c r="AB803" s="36"/>
      <c r="AC803" s="36"/>
      <c r="AD803" s="36"/>
      <c r="AE803" s="36"/>
      <c r="AF803" s="36"/>
      <c r="AG803" s="36"/>
      <c r="AH803" s="36"/>
      <c r="AI803" s="36"/>
      <c r="AJ803" s="36"/>
      <c r="AK803" s="36"/>
      <c r="AL803" s="36"/>
      <c r="AM803" s="36"/>
      <c r="AN803" s="36"/>
      <c r="AO803" s="36"/>
      <c r="AP803" s="36"/>
      <c r="AQ803" s="36"/>
      <c r="AR803" s="36"/>
      <c r="AS803" s="36"/>
      <c r="AT803" s="36"/>
      <c r="AU803" s="36"/>
      <c r="AV803" s="36"/>
      <c r="AW803" s="36"/>
      <c r="AX803" s="36"/>
      <c r="AY803" s="36"/>
      <c r="AZ803" s="36"/>
      <c r="BA803" s="36"/>
      <c r="BB803" s="36"/>
      <c r="BC803" s="36"/>
      <c r="BD803" s="36"/>
      <c r="BE803" s="36"/>
      <c r="BF803" s="36"/>
      <c r="BG803" s="36"/>
      <c r="BH803" s="36"/>
      <c r="BI803" s="36"/>
      <c r="BJ803" s="36"/>
      <c r="BL803" s="36"/>
      <c r="BM803" s="36"/>
      <c r="BN803" s="36"/>
      <c r="BO803" s="36"/>
    </row>
    <row r="804" spans="2:67">
      <c r="B804" s="36"/>
      <c r="D804" s="36"/>
      <c r="E804" s="36"/>
      <c r="G804" s="36"/>
      <c r="H804" s="36"/>
      <c r="I804" s="36"/>
      <c r="J804" s="36"/>
      <c r="K804" s="36"/>
      <c r="L804" s="36"/>
      <c r="M804" s="36"/>
      <c r="N804" s="36" t="e">
        <f>SUMIF(#REF!,K804,#REF!)</f>
        <v>#REF!</v>
      </c>
      <c r="O804" s="36">
        <f t="shared" si="154"/>
        <v>0</v>
      </c>
      <c r="P804" s="36">
        <f>COUNTIF($T$1:T804,T804)</f>
        <v>3</v>
      </c>
      <c r="Q804" s="36" t="str">
        <f t="shared" si="157"/>
        <v>3-KVVU-50</v>
      </c>
      <c r="R804" s="36" t="s">
        <v>58</v>
      </c>
      <c r="S804" s="36">
        <v>50</v>
      </c>
      <c r="T804" s="36" t="str">
        <f t="shared" si="158"/>
        <v>KVVU-50</v>
      </c>
      <c r="U804" s="36">
        <v>15</v>
      </c>
      <c r="V804" s="36" t="str">
        <f t="shared" si="153"/>
        <v>15,</v>
      </c>
      <c r="W804" s="36"/>
      <c r="X804" s="36"/>
      <c r="Y804" s="36"/>
      <c r="Z804" s="36" t="str">
        <f t="shared" si="159"/>
        <v>-</v>
      </c>
      <c r="AA804" s="36"/>
      <c r="AB804" s="36"/>
      <c r="AC804" s="36"/>
      <c r="AD804" s="36"/>
      <c r="AE804" s="36"/>
      <c r="AF804" s="36"/>
      <c r="AG804" s="36"/>
      <c r="AH804" s="36"/>
      <c r="AI804" s="36"/>
      <c r="AJ804" s="36"/>
      <c r="AK804" s="36"/>
      <c r="AL804" s="36"/>
      <c r="AM804" s="36"/>
      <c r="AN804" s="36"/>
      <c r="AO804" s="36"/>
      <c r="AP804" s="36"/>
      <c r="AQ804" s="36"/>
      <c r="AR804" s="36"/>
      <c r="AS804" s="36"/>
      <c r="AT804" s="36"/>
      <c r="AU804" s="36"/>
      <c r="AV804" s="36"/>
      <c r="AW804" s="36"/>
      <c r="AX804" s="36"/>
      <c r="AY804" s="36"/>
      <c r="AZ804" s="36"/>
      <c r="BA804" s="36"/>
      <c r="BB804" s="36"/>
      <c r="BC804" s="36"/>
      <c r="BD804" s="36"/>
      <c r="BE804" s="36"/>
      <c r="BF804" s="36"/>
      <c r="BG804" s="36"/>
      <c r="BH804" s="36"/>
      <c r="BI804" s="36"/>
      <c r="BJ804" s="36"/>
      <c r="BL804" s="36"/>
      <c r="BM804" s="36"/>
      <c r="BN804" s="36"/>
      <c r="BO804" s="36"/>
    </row>
    <row r="805" spans="2:67">
      <c r="B805" s="36"/>
      <c r="D805" s="36"/>
      <c r="E805" s="36"/>
      <c r="G805" s="36"/>
      <c r="H805" s="36"/>
      <c r="I805" s="36"/>
      <c r="J805" s="36"/>
      <c r="K805" s="36"/>
      <c r="L805" s="36"/>
      <c r="M805" s="36"/>
      <c r="N805" s="36" t="e">
        <f>SUMIF(#REF!,K805,#REF!)</f>
        <v>#REF!</v>
      </c>
      <c r="O805" s="36">
        <f t="shared" si="154"/>
        <v>0</v>
      </c>
      <c r="P805" s="36">
        <f>COUNTIF($T$1:T805,T805)</f>
        <v>4</v>
      </c>
      <c r="Q805" s="36" t="str">
        <f t="shared" si="157"/>
        <v>4-KVVU-50</v>
      </c>
      <c r="R805" s="36" t="s">
        <v>58</v>
      </c>
      <c r="S805" s="36">
        <v>50</v>
      </c>
      <c r="T805" s="36" t="str">
        <f t="shared" si="158"/>
        <v>KVVU-50</v>
      </c>
      <c r="U805" s="36">
        <v>25</v>
      </c>
      <c r="V805" s="36" t="str">
        <f t="shared" si="153"/>
        <v>25,</v>
      </c>
      <c r="W805" s="36"/>
      <c r="X805" s="36"/>
      <c r="Y805" s="36"/>
      <c r="Z805" s="36" t="str">
        <f t="shared" si="159"/>
        <v>-</v>
      </c>
      <c r="AA805" s="36"/>
      <c r="AB805" s="36"/>
      <c r="AC805" s="36"/>
      <c r="AD805" s="36"/>
      <c r="AE805" s="36"/>
      <c r="AF805" s="36"/>
      <c r="AG805" s="36"/>
      <c r="AH805" s="36"/>
      <c r="AI805" s="36"/>
      <c r="AJ805" s="36"/>
      <c r="AK805" s="36"/>
      <c r="AL805" s="36"/>
      <c r="AM805" s="36"/>
      <c r="AN805" s="36"/>
      <c r="AO805" s="36"/>
      <c r="AP805" s="36"/>
      <c r="AQ805" s="36"/>
      <c r="AR805" s="36"/>
      <c r="AS805" s="36"/>
      <c r="AT805" s="36"/>
      <c r="AU805" s="36"/>
      <c r="AV805" s="36"/>
      <c r="AW805" s="36"/>
      <c r="AX805" s="36"/>
      <c r="AY805" s="36"/>
      <c r="AZ805" s="36"/>
      <c r="BA805" s="36"/>
      <c r="BB805" s="36"/>
      <c r="BC805" s="36"/>
      <c r="BD805" s="36"/>
      <c r="BE805" s="36"/>
      <c r="BF805" s="36"/>
      <c r="BG805" s="36"/>
      <c r="BH805" s="36"/>
      <c r="BI805" s="36"/>
      <c r="BJ805" s="36"/>
      <c r="BL805" s="36"/>
      <c r="BM805" s="36"/>
      <c r="BN805" s="36"/>
      <c r="BO805" s="36"/>
    </row>
    <row r="806" spans="2:67">
      <c r="B806" s="36"/>
      <c r="D806" s="36"/>
      <c r="E806" s="36"/>
      <c r="G806" s="36"/>
      <c r="H806" s="36"/>
      <c r="I806" s="36"/>
      <c r="J806" s="36"/>
      <c r="K806" s="36"/>
      <c r="L806" s="36"/>
      <c r="M806" s="36"/>
      <c r="N806" s="36" t="e">
        <f>SUMIF(#REF!,K806,#REF!)</f>
        <v>#REF!</v>
      </c>
      <c r="O806" s="36">
        <f t="shared" si="154"/>
        <v>0</v>
      </c>
      <c r="P806" s="36">
        <f>COUNTIF($T$1:T806,T806)</f>
        <v>5</v>
      </c>
      <c r="Q806" s="36" t="str">
        <f t="shared" si="157"/>
        <v>5-KVVU-50</v>
      </c>
      <c r="R806" s="36" t="s">
        <v>58</v>
      </c>
      <c r="S806" s="36">
        <v>50</v>
      </c>
      <c r="T806" s="36" t="str">
        <f t="shared" si="158"/>
        <v>KVVU-50</v>
      </c>
      <c r="U806" s="36">
        <v>40</v>
      </c>
      <c r="V806" s="36" t="str">
        <f t="shared" si="153"/>
        <v>40,</v>
      </c>
      <c r="W806" s="36"/>
      <c r="X806" s="36"/>
      <c r="Y806" s="36"/>
      <c r="Z806" s="36" t="str">
        <f t="shared" si="159"/>
        <v>-</v>
      </c>
      <c r="AA806" s="36"/>
      <c r="AB806" s="36"/>
      <c r="AC806" s="36"/>
      <c r="AD806" s="36"/>
      <c r="AE806" s="36"/>
      <c r="AF806" s="36"/>
      <c r="AG806" s="36"/>
      <c r="AH806" s="36"/>
      <c r="AI806" s="36"/>
      <c r="AJ806" s="36"/>
      <c r="AK806" s="36"/>
      <c r="AL806" s="36"/>
      <c r="AM806" s="36"/>
      <c r="AN806" s="36"/>
      <c r="AO806" s="36"/>
      <c r="AP806" s="36"/>
      <c r="AQ806" s="36"/>
      <c r="AR806" s="36"/>
      <c r="AS806" s="36"/>
      <c r="AT806" s="36"/>
      <c r="AU806" s="36"/>
      <c r="AV806" s="36"/>
      <c r="AW806" s="36"/>
      <c r="AX806" s="36"/>
      <c r="AY806" s="36"/>
      <c r="AZ806" s="36"/>
      <c r="BA806" s="36"/>
      <c r="BB806" s="36"/>
      <c r="BC806" s="36"/>
      <c r="BD806" s="36"/>
      <c r="BE806" s="36"/>
      <c r="BF806" s="36"/>
      <c r="BG806" s="36"/>
      <c r="BH806" s="36"/>
      <c r="BI806" s="36"/>
      <c r="BJ806" s="36"/>
      <c r="BL806" s="36"/>
      <c r="BM806" s="36"/>
      <c r="BN806" s="36"/>
      <c r="BO806" s="36"/>
    </row>
    <row r="807" spans="2:67">
      <c r="B807" s="36"/>
      <c r="D807" s="36"/>
      <c r="E807" s="36"/>
      <c r="G807" s="36"/>
      <c r="H807" s="36"/>
      <c r="I807" s="36"/>
      <c r="J807" s="36"/>
      <c r="K807" s="36"/>
      <c r="L807" s="36"/>
      <c r="M807" s="36"/>
      <c r="N807" s="36" t="e">
        <f>SUMIF(#REF!,K807,#REF!)</f>
        <v>#REF!</v>
      </c>
      <c r="O807" s="36">
        <f t="shared" si="154"/>
        <v>0</v>
      </c>
      <c r="P807" s="36">
        <f>COUNTIF($T$1:T807,T807)</f>
        <v>6</v>
      </c>
      <c r="Q807" s="36" t="str">
        <f t="shared" si="157"/>
        <v>6-KVVU-50</v>
      </c>
      <c r="R807" s="36" t="s">
        <v>58</v>
      </c>
      <c r="S807" s="36">
        <v>50</v>
      </c>
      <c r="T807" s="36" t="str">
        <f t="shared" si="158"/>
        <v>KVVU-50</v>
      </c>
      <c r="U807" s="36">
        <v>50</v>
      </c>
      <c r="V807" s="36" t="str">
        <f t="shared" si="153"/>
        <v>50,</v>
      </c>
      <c r="W807" s="36"/>
      <c r="X807" s="36"/>
      <c r="Y807" s="36"/>
      <c r="Z807" s="36" t="str">
        <f t="shared" si="159"/>
        <v>-</v>
      </c>
      <c r="AA807" s="36"/>
      <c r="AB807" s="36"/>
      <c r="AC807" s="36"/>
      <c r="AD807" s="36"/>
      <c r="AE807" s="36"/>
      <c r="AF807" s="36"/>
      <c r="AG807" s="36"/>
      <c r="AH807" s="36"/>
      <c r="AI807" s="36"/>
      <c r="AJ807" s="36"/>
      <c r="AK807" s="36"/>
      <c r="AL807" s="36"/>
      <c r="AM807" s="36"/>
      <c r="AN807" s="36"/>
      <c r="AO807" s="36"/>
      <c r="AP807" s="36"/>
      <c r="AQ807" s="36"/>
      <c r="AR807" s="36"/>
      <c r="AS807" s="36"/>
      <c r="AT807" s="36"/>
      <c r="AU807" s="36"/>
      <c r="AV807" s="36"/>
      <c r="AW807" s="36"/>
      <c r="AX807" s="36"/>
      <c r="AY807" s="36"/>
      <c r="AZ807" s="36"/>
      <c r="BA807" s="36"/>
      <c r="BB807" s="36"/>
      <c r="BC807" s="36"/>
      <c r="BD807" s="36"/>
      <c r="BE807" s="36"/>
      <c r="BF807" s="36"/>
      <c r="BG807" s="36"/>
      <c r="BH807" s="36"/>
      <c r="BI807" s="36"/>
      <c r="BJ807" s="36"/>
      <c r="BL807" s="36"/>
      <c r="BM807" s="36"/>
      <c r="BN807" s="36"/>
      <c r="BO807" s="36"/>
    </row>
    <row r="808" spans="2:67">
      <c r="B808" s="36"/>
      <c r="D808" s="36"/>
      <c r="E808" s="36"/>
      <c r="G808" s="36"/>
      <c r="H808" s="36"/>
      <c r="I808" s="36"/>
      <c r="J808" s="36"/>
      <c r="K808" s="36"/>
      <c r="L808" s="36"/>
      <c r="M808" s="36"/>
      <c r="N808" s="36" t="e">
        <f>SUMIF(#REF!,K808,#REF!)</f>
        <v>#REF!</v>
      </c>
      <c r="O808" s="36">
        <f t="shared" si="154"/>
        <v>0</v>
      </c>
      <c r="P808" s="36">
        <f>COUNTIF($T$1:T808,T808)</f>
        <v>7</v>
      </c>
      <c r="Q808" s="36" t="str">
        <f t="shared" si="157"/>
        <v>7-KVVU-50</v>
      </c>
      <c r="R808" s="36" t="s">
        <v>58</v>
      </c>
      <c r="S808" s="36">
        <v>50</v>
      </c>
      <c r="T808" s="36" t="str">
        <f t="shared" si="158"/>
        <v>KVVU-50</v>
      </c>
      <c r="U808" s="36">
        <v>80</v>
      </c>
      <c r="V808" s="36" t="str">
        <f t="shared" si="153"/>
        <v>80,</v>
      </c>
      <c r="W808" s="36"/>
      <c r="X808" s="36"/>
      <c r="Y808" s="36"/>
      <c r="Z808" s="36" t="str">
        <f t="shared" si="159"/>
        <v>-</v>
      </c>
      <c r="AA808" s="36"/>
      <c r="AB808" s="36"/>
      <c r="AC808" s="36"/>
      <c r="AD808" s="36"/>
      <c r="AE808" s="36"/>
      <c r="AF808" s="36"/>
      <c r="AG808" s="36"/>
      <c r="AH808" s="36"/>
      <c r="AI808" s="36"/>
      <c r="AJ808" s="36"/>
      <c r="AK808" s="36"/>
      <c r="AL808" s="36"/>
      <c r="AM808" s="36"/>
      <c r="AN808" s="36"/>
      <c r="AO808" s="36"/>
      <c r="AP808" s="36"/>
      <c r="AQ808" s="36"/>
      <c r="AR808" s="36"/>
      <c r="AS808" s="36"/>
      <c r="AT808" s="36"/>
      <c r="AU808" s="36"/>
      <c r="AV808" s="36"/>
      <c r="AW808" s="36"/>
      <c r="AX808" s="36"/>
      <c r="AY808" s="36"/>
      <c r="AZ808" s="36"/>
      <c r="BA808" s="36"/>
      <c r="BB808" s="36"/>
      <c r="BC808" s="36"/>
      <c r="BD808" s="36"/>
      <c r="BE808" s="36"/>
      <c r="BF808" s="36"/>
      <c r="BG808" s="36"/>
      <c r="BH808" s="36"/>
      <c r="BI808" s="36"/>
      <c r="BJ808" s="36"/>
      <c r="BL808" s="36"/>
      <c r="BM808" s="36"/>
      <c r="BN808" s="36"/>
      <c r="BO808" s="36"/>
    </row>
    <row r="809" spans="2:67">
      <c r="B809" s="36"/>
      <c r="D809" s="36"/>
      <c r="E809" s="36"/>
      <c r="G809" s="36"/>
      <c r="H809" s="36"/>
      <c r="I809" s="36"/>
      <c r="J809" s="36"/>
      <c r="K809" s="36"/>
      <c r="L809" s="36"/>
      <c r="M809" s="36"/>
      <c r="N809" s="36" t="e">
        <f>SUMIF(#REF!,K809,#REF!)</f>
        <v>#REF!</v>
      </c>
      <c r="O809" s="36">
        <f t="shared" si="154"/>
        <v>0</v>
      </c>
      <c r="P809" s="36">
        <f>COUNTIF($T$1:T809,T809)</f>
        <v>8</v>
      </c>
      <c r="Q809" s="36" t="str">
        <f t="shared" si="157"/>
        <v>8-KVVU-50</v>
      </c>
      <c r="R809" s="36" t="s">
        <v>58</v>
      </c>
      <c r="S809" s="36">
        <v>50</v>
      </c>
      <c r="T809" s="36" t="str">
        <f t="shared" si="158"/>
        <v>KVVU-50</v>
      </c>
      <c r="U809" s="36">
        <v>100</v>
      </c>
      <c r="V809" s="36" t="str">
        <f t="shared" si="153"/>
        <v>100,</v>
      </c>
      <c r="W809" s="36"/>
      <c r="X809" s="36"/>
      <c r="Y809" s="36"/>
      <c r="Z809" s="36" t="str">
        <f t="shared" si="159"/>
        <v>-</v>
      </c>
      <c r="AA809" s="36"/>
      <c r="AB809" s="36"/>
      <c r="AC809" s="36"/>
      <c r="AD809" s="36"/>
      <c r="AE809" s="36"/>
      <c r="AF809" s="36"/>
      <c r="AG809" s="36"/>
      <c r="AH809" s="36"/>
      <c r="AI809" s="36"/>
      <c r="AJ809" s="36"/>
      <c r="AK809" s="36"/>
      <c r="AL809" s="36"/>
      <c r="AM809" s="36"/>
      <c r="AN809" s="36"/>
      <c r="AO809" s="36"/>
      <c r="AP809" s="36"/>
      <c r="AQ809" s="36"/>
      <c r="AR809" s="36"/>
      <c r="AS809" s="36"/>
      <c r="AT809" s="36"/>
      <c r="AU809" s="36"/>
      <c r="AV809" s="36"/>
      <c r="AW809" s="36"/>
      <c r="AX809" s="36"/>
      <c r="AY809" s="36"/>
      <c r="AZ809" s="36"/>
      <c r="BA809" s="36"/>
      <c r="BB809" s="36"/>
      <c r="BC809" s="36"/>
      <c r="BD809" s="36"/>
      <c r="BE809" s="36"/>
      <c r="BF809" s="36"/>
      <c r="BG809" s="36"/>
      <c r="BH809" s="36"/>
      <c r="BI809" s="36"/>
      <c r="BJ809" s="36"/>
      <c r="BL809" s="36"/>
      <c r="BM809" s="36"/>
      <c r="BN809" s="36"/>
      <c r="BO809" s="36"/>
    </row>
    <row r="810" spans="2:67">
      <c r="B810" s="36"/>
      <c r="D810" s="36"/>
      <c r="E810" s="36"/>
      <c r="G810" s="36"/>
      <c r="H810" s="36"/>
      <c r="I810" s="36"/>
      <c r="J810" s="36"/>
      <c r="K810" s="36"/>
      <c r="L810" s="36"/>
      <c r="M810" s="36"/>
      <c r="N810" s="36" t="e">
        <f>SUMIF(#REF!,K810,#REF!)</f>
        <v>#REF!</v>
      </c>
      <c r="O810" s="36">
        <f t="shared" si="154"/>
        <v>0</v>
      </c>
      <c r="P810" s="36">
        <f>COUNTIF($T$1:T810,T810)</f>
        <v>9</v>
      </c>
      <c r="Q810" s="36" t="str">
        <f t="shared" si="157"/>
        <v>9-KVVU-50</v>
      </c>
      <c r="R810" s="36" t="s">
        <v>58</v>
      </c>
      <c r="S810" s="36">
        <v>50</v>
      </c>
      <c r="T810" s="36" t="str">
        <f t="shared" si="158"/>
        <v>KVVU-50</v>
      </c>
      <c r="U810" s="36">
        <v>120</v>
      </c>
      <c r="V810" s="36" t="str">
        <f t="shared" si="153"/>
        <v>120,</v>
      </c>
      <c r="W810" s="36"/>
      <c r="X810" s="36"/>
      <c r="Y810" s="36"/>
      <c r="Z810" s="36" t="str">
        <f t="shared" si="159"/>
        <v>-</v>
      </c>
      <c r="AA810" s="36"/>
      <c r="AB810" s="36"/>
      <c r="AC810" s="36"/>
      <c r="AD810" s="36"/>
      <c r="AE810" s="36"/>
      <c r="AF810" s="36"/>
      <c r="AG810" s="36"/>
      <c r="AH810" s="36"/>
      <c r="AI810" s="36"/>
      <c r="AJ810" s="36"/>
      <c r="AK810" s="36"/>
      <c r="AL810" s="36"/>
      <c r="AM810" s="36"/>
      <c r="AN810" s="36"/>
      <c r="AO810" s="36"/>
      <c r="AP810" s="36"/>
      <c r="AQ810" s="36"/>
      <c r="AR810" s="36"/>
      <c r="AS810" s="36"/>
      <c r="AT810" s="36"/>
      <c r="AU810" s="36"/>
      <c r="AV810" s="36"/>
      <c r="AW810" s="36"/>
      <c r="AX810" s="36"/>
      <c r="AY810" s="36"/>
      <c r="AZ810" s="36"/>
      <c r="BA810" s="36"/>
      <c r="BB810" s="36"/>
      <c r="BC810" s="36"/>
      <c r="BD810" s="36"/>
      <c r="BE810" s="36"/>
      <c r="BF810" s="36"/>
      <c r="BG810" s="36"/>
      <c r="BH810" s="36"/>
      <c r="BI810" s="36"/>
      <c r="BJ810" s="36"/>
      <c r="BL810" s="36"/>
      <c r="BM810" s="36"/>
      <c r="BN810" s="36"/>
      <c r="BO810" s="36"/>
    </row>
    <row r="811" spans="2:67">
      <c r="B811" s="36"/>
      <c r="D811" s="36"/>
      <c r="E811" s="36"/>
      <c r="G811" s="36"/>
      <c r="H811" s="36"/>
      <c r="I811" s="36"/>
      <c r="J811" s="36"/>
      <c r="K811" s="36"/>
      <c r="L811" s="36"/>
      <c r="M811" s="36"/>
      <c r="N811" s="36" t="e">
        <f>SUMIF(#REF!,K811,#REF!)</f>
        <v>#REF!</v>
      </c>
      <c r="O811" s="36">
        <f t="shared" si="154"/>
        <v>0</v>
      </c>
      <c r="P811" s="36">
        <f>COUNTIF($T$1:T811,T811)</f>
        <v>10</v>
      </c>
      <c r="Q811" s="36" t="str">
        <f t="shared" si="157"/>
        <v>10-KVVU-50</v>
      </c>
      <c r="R811" s="36" t="s">
        <v>58</v>
      </c>
      <c r="S811" s="36">
        <v>50</v>
      </c>
      <c r="T811" s="36" t="str">
        <f t="shared" si="158"/>
        <v>KVVU-50</v>
      </c>
      <c r="U811" s="36">
        <v>160</v>
      </c>
      <c r="V811" s="36" t="str">
        <f t="shared" si="153"/>
        <v>160,</v>
      </c>
      <c r="W811" s="36"/>
      <c r="X811" s="36"/>
      <c r="Y811" s="36"/>
      <c r="Z811" s="36" t="str">
        <f t="shared" si="159"/>
        <v>-</v>
      </c>
      <c r="AA811" s="36"/>
      <c r="AB811" s="36"/>
      <c r="AC811" s="36"/>
      <c r="AD811" s="36"/>
      <c r="AE811" s="36"/>
      <c r="AF811" s="36"/>
      <c r="AG811" s="36"/>
      <c r="AH811" s="36"/>
      <c r="AI811" s="36"/>
      <c r="AJ811" s="36"/>
      <c r="AK811" s="36"/>
      <c r="AL811" s="36"/>
      <c r="AM811" s="36"/>
      <c r="AN811" s="36"/>
      <c r="AO811" s="36"/>
      <c r="AP811" s="36"/>
      <c r="AQ811" s="36"/>
      <c r="AR811" s="36"/>
      <c r="AS811" s="36"/>
      <c r="AT811" s="36"/>
      <c r="AU811" s="36"/>
      <c r="AV811" s="36"/>
      <c r="AW811" s="36"/>
      <c r="AX811" s="36"/>
      <c r="AY811" s="36"/>
      <c r="AZ811" s="36"/>
      <c r="BA811" s="36"/>
      <c r="BB811" s="36"/>
      <c r="BC811" s="36"/>
      <c r="BD811" s="36"/>
      <c r="BE811" s="36"/>
      <c r="BF811" s="36"/>
      <c r="BG811" s="36"/>
      <c r="BH811" s="36"/>
      <c r="BI811" s="36"/>
      <c r="BJ811" s="36"/>
      <c r="BL811" s="36"/>
      <c r="BM811" s="36"/>
      <c r="BN811" s="36"/>
      <c r="BO811" s="36"/>
    </row>
    <row r="812" spans="2:67">
      <c r="B812" s="36"/>
      <c r="D812" s="36"/>
      <c r="E812" s="36"/>
      <c r="G812" s="36"/>
      <c r="H812" s="36"/>
      <c r="I812" s="36"/>
      <c r="J812" s="36"/>
      <c r="K812" s="36"/>
      <c r="L812" s="36"/>
      <c r="M812" s="36"/>
      <c r="N812" s="36" t="e">
        <f>SUMIF(#REF!,K812,#REF!)</f>
        <v>#REF!</v>
      </c>
      <c r="O812" s="36">
        <f t="shared" si="154"/>
        <v>0</v>
      </c>
      <c r="P812" s="36">
        <f>COUNTIF($T$1:T812,T812)</f>
        <v>11</v>
      </c>
      <c r="Q812" s="36" t="str">
        <f t="shared" si="157"/>
        <v>11-KVVU-50</v>
      </c>
      <c r="R812" s="36" t="s">
        <v>58</v>
      </c>
      <c r="S812" s="36">
        <v>50</v>
      </c>
      <c r="T812" s="36" t="str">
        <f t="shared" si="158"/>
        <v>KVVU-50</v>
      </c>
      <c r="U812" s="36">
        <v>200</v>
      </c>
      <c r="V812" s="36" t="str">
        <f t="shared" si="153"/>
        <v>200,</v>
      </c>
      <c r="W812" s="36"/>
      <c r="X812" s="36"/>
      <c r="Y812" s="36"/>
      <c r="Z812" s="36" t="str">
        <f t="shared" si="159"/>
        <v>-</v>
      </c>
      <c r="AA812" s="36"/>
      <c r="AB812" s="36"/>
      <c r="AC812" s="36"/>
      <c r="AD812" s="36"/>
      <c r="AE812" s="36"/>
      <c r="AF812" s="36"/>
      <c r="AG812" s="36"/>
      <c r="AH812" s="36"/>
      <c r="AI812" s="36"/>
      <c r="AJ812" s="36"/>
      <c r="AK812" s="36"/>
      <c r="AL812" s="36"/>
      <c r="AM812" s="36"/>
      <c r="AN812" s="36"/>
      <c r="AO812" s="36"/>
      <c r="AP812" s="36"/>
      <c r="AQ812" s="36"/>
      <c r="AR812" s="36"/>
      <c r="AS812" s="36"/>
      <c r="AT812" s="36"/>
      <c r="AU812" s="36"/>
      <c r="AV812" s="36"/>
      <c r="AW812" s="36"/>
      <c r="AX812" s="36"/>
      <c r="AY812" s="36"/>
      <c r="AZ812" s="36"/>
      <c r="BA812" s="36"/>
      <c r="BB812" s="36"/>
      <c r="BC812" s="36"/>
      <c r="BD812" s="36"/>
      <c r="BE812" s="36"/>
      <c r="BF812" s="36"/>
      <c r="BG812" s="36"/>
      <c r="BH812" s="36"/>
      <c r="BI812" s="36"/>
      <c r="BJ812" s="36"/>
      <c r="BL812" s="36"/>
      <c r="BM812" s="36"/>
      <c r="BN812" s="36"/>
      <c r="BO812" s="36"/>
    </row>
    <row r="813" spans="2:67">
      <c r="B813" s="36"/>
      <c r="D813" s="36"/>
      <c r="E813" s="36"/>
      <c r="G813" s="36"/>
      <c r="H813" s="36"/>
      <c r="I813" s="36"/>
      <c r="J813" s="36"/>
      <c r="K813" s="36"/>
      <c r="L813" s="36"/>
      <c r="M813" s="36"/>
      <c r="N813" s="36" t="e">
        <f>SUMIF(#REF!,K813,#REF!)</f>
        <v>#REF!</v>
      </c>
      <c r="O813" s="36">
        <f t="shared" si="154"/>
        <v>0</v>
      </c>
      <c r="P813" s="36">
        <f>COUNTIF($T$1:T813,T813)</f>
        <v>12</v>
      </c>
      <c r="Q813" s="36" t="str">
        <f t="shared" si="157"/>
        <v>12-KVVU-50</v>
      </c>
      <c r="R813" s="36" t="s">
        <v>58</v>
      </c>
      <c r="S813" s="36">
        <v>50</v>
      </c>
      <c r="T813" s="36" t="str">
        <f t="shared" si="158"/>
        <v>KVVU-50</v>
      </c>
      <c r="U813" s="36">
        <v>250</v>
      </c>
      <c r="V813" s="36" t="str">
        <f t="shared" si="153"/>
        <v>250,</v>
      </c>
      <c r="W813" s="36"/>
      <c r="X813" s="36"/>
      <c r="Y813" s="36"/>
      <c r="Z813" s="36" t="str">
        <f t="shared" si="159"/>
        <v>-</v>
      </c>
      <c r="AA813" s="36"/>
      <c r="AB813" s="36"/>
      <c r="AC813" s="36"/>
      <c r="AD813" s="36"/>
      <c r="AE813" s="36"/>
      <c r="AF813" s="36"/>
      <c r="AG813" s="36"/>
      <c r="AH813" s="36"/>
      <c r="AI813" s="36"/>
      <c r="AJ813" s="36"/>
      <c r="AK813" s="36"/>
      <c r="AL813" s="36"/>
      <c r="AM813" s="36"/>
      <c r="AN813" s="36"/>
      <c r="AO813" s="36"/>
      <c r="AP813" s="36"/>
      <c r="AQ813" s="36"/>
      <c r="AR813" s="36"/>
      <c r="AS813" s="36"/>
      <c r="AT813" s="36"/>
      <c r="AU813" s="36"/>
      <c r="AV813" s="36"/>
      <c r="AW813" s="36"/>
      <c r="AX813" s="36"/>
      <c r="AY813" s="36"/>
      <c r="AZ813" s="36"/>
      <c r="BA813" s="36"/>
      <c r="BB813" s="36"/>
      <c r="BC813" s="36"/>
      <c r="BD813" s="36"/>
      <c r="BE813" s="36"/>
      <c r="BF813" s="36"/>
      <c r="BG813" s="36"/>
      <c r="BH813" s="36"/>
      <c r="BI813" s="36"/>
      <c r="BJ813" s="36"/>
      <c r="BL813" s="36"/>
      <c r="BM813" s="36"/>
      <c r="BN813" s="36"/>
      <c r="BO813" s="36"/>
    </row>
    <row r="814" spans="2:67">
      <c r="B814" s="36"/>
      <c r="D814" s="36"/>
      <c r="E814" s="36"/>
      <c r="G814" s="36"/>
      <c r="H814" s="36"/>
      <c r="I814" s="36"/>
      <c r="J814" s="36"/>
      <c r="K814" s="36"/>
      <c r="L814" s="36"/>
      <c r="M814" s="36"/>
      <c r="N814" s="36" t="e">
        <f>SUMIF(#REF!,K814,#REF!)</f>
        <v>#REF!</v>
      </c>
      <c r="O814" s="36">
        <f t="shared" si="154"/>
        <v>0</v>
      </c>
      <c r="P814" s="36">
        <f>COUNTIF($T$1:T814,T814)</f>
        <v>13</v>
      </c>
      <c r="Q814" s="36" t="str">
        <f t="shared" si="157"/>
        <v>13-KVVU-50</v>
      </c>
      <c r="R814" s="36" t="s">
        <v>58</v>
      </c>
      <c r="S814" s="36">
        <v>50</v>
      </c>
      <c r="T814" s="36" t="str">
        <f t="shared" si="158"/>
        <v>KVVU-50</v>
      </c>
      <c r="U814" s="36">
        <v>300</v>
      </c>
      <c r="V814" s="36" t="str">
        <f t="shared" si="153"/>
        <v>300</v>
      </c>
      <c r="W814" s="36"/>
      <c r="X814" s="36"/>
      <c r="Y814" s="36"/>
      <c r="Z814" s="36" t="str">
        <f t="shared" si="159"/>
        <v>-</v>
      </c>
      <c r="AA814" s="36"/>
      <c r="AB814" s="36"/>
      <c r="AC814" s="36"/>
      <c r="AD814" s="36"/>
      <c r="AE814" s="36"/>
      <c r="AF814" s="36"/>
      <c r="AG814" s="36"/>
      <c r="AH814" s="36"/>
      <c r="AI814" s="36"/>
      <c r="AJ814" s="36"/>
      <c r="AK814" s="36"/>
      <c r="AL814" s="36"/>
      <c r="AM814" s="36"/>
      <c r="AN814" s="36"/>
      <c r="AO814" s="36"/>
      <c r="AP814" s="36"/>
      <c r="AQ814" s="36"/>
      <c r="AR814" s="36"/>
      <c r="AS814" s="36"/>
      <c r="AT814" s="36"/>
      <c r="AU814" s="36"/>
      <c r="AV814" s="36"/>
      <c r="AW814" s="36"/>
      <c r="AX814" s="36"/>
      <c r="AY814" s="36"/>
      <c r="AZ814" s="36"/>
      <c r="BA814" s="36"/>
      <c r="BB814" s="36"/>
      <c r="BC814" s="36"/>
      <c r="BD814" s="36"/>
      <c r="BE814" s="36"/>
      <c r="BF814" s="36"/>
      <c r="BG814" s="36"/>
      <c r="BH814" s="36"/>
      <c r="BI814" s="36"/>
      <c r="BJ814" s="36"/>
      <c r="BL814" s="36"/>
      <c r="BM814" s="36"/>
      <c r="BN814" s="36"/>
      <c r="BO814" s="36"/>
    </row>
    <row r="815" spans="2:67">
      <c r="B815" s="36"/>
      <c r="D815" s="36"/>
      <c r="E815" s="36"/>
      <c r="G815" s="36"/>
      <c r="H815" s="36"/>
      <c r="I815" s="36"/>
      <c r="J815" s="36"/>
      <c r="K815" s="36"/>
      <c r="L815" s="36"/>
      <c r="M815" s="36"/>
      <c r="N815" s="36" t="e">
        <f>SUMIF(#REF!,K815,#REF!)</f>
        <v>#REF!</v>
      </c>
      <c r="O815" s="36">
        <f t="shared" si="154"/>
        <v>0</v>
      </c>
      <c r="P815" s="36">
        <f>COUNTIF($T$1:T815,T815)</f>
        <v>1</v>
      </c>
      <c r="Q815" s="36" t="str">
        <f t="shared" si="157"/>
        <v>1-KVVU-63</v>
      </c>
      <c r="R815" s="36" t="s">
        <v>58</v>
      </c>
      <c r="S815" s="36">
        <v>63</v>
      </c>
      <c r="T815" s="36" t="str">
        <f t="shared" si="158"/>
        <v>KVVU-63</v>
      </c>
      <c r="U815" s="36">
        <v>5</v>
      </c>
      <c r="V815" s="36" t="str">
        <f t="shared" si="153"/>
        <v>5,</v>
      </c>
      <c r="W815" s="36"/>
      <c r="X815" s="36"/>
      <c r="Y815" s="36"/>
      <c r="Z815" s="36" t="str">
        <f t="shared" si="159"/>
        <v>-</v>
      </c>
      <c r="AA815" s="36"/>
      <c r="AB815" s="36"/>
      <c r="AC815" s="36"/>
      <c r="AD815" s="36"/>
      <c r="AE815" s="36"/>
      <c r="AF815" s="36"/>
      <c r="AG815" s="36"/>
      <c r="AH815" s="36"/>
      <c r="AI815" s="36"/>
      <c r="AJ815" s="36"/>
      <c r="AK815" s="36"/>
      <c r="AL815" s="36"/>
      <c r="AM815" s="36"/>
      <c r="AN815" s="36"/>
      <c r="AO815" s="36"/>
      <c r="AP815" s="36"/>
      <c r="AQ815" s="36"/>
      <c r="AR815" s="36"/>
      <c r="AS815" s="36"/>
      <c r="AT815" s="36"/>
      <c r="AU815" s="36"/>
      <c r="AV815" s="36"/>
      <c r="AW815" s="36"/>
      <c r="AX815" s="36"/>
      <c r="AY815" s="36"/>
      <c r="AZ815" s="36"/>
      <c r="BA815" s="36"/>
      <c r="BB815" s="36"/>
      <c r="BC815" s="36"/>
      <c r="BD815" s="36"/>
      <c r="BE815" s="36"/>
      <c r="BF815" s="36"/>
      <c r="BG815" s="36"/>
      <c r="BH815" s="36"/>
      <c r="BI815" s="36"/>
      <c r="BJ815" s="36"/>
      <c r="BL815" s="36"/>
      <c r="BM815" s="36"/>
      <c r="BN815" s="36"/>
      <c r="BO815" s="36"/>
    </row>
    <row r="816" spans="2:67">
      <c r="B816" s="36"/>
      <c r="D816" s="36"/>
      <c r="E816" s="36"/>
      <c r="G816" s="36"/>
      <c r="H816" s="36"/>
      <c r="I816" s="36"/>
      <c r="J816" s="36"/>
      <c r="K816" s="36"/>
      <c r="L816" s="36"/>
      <c r="M816" s="36"/>
      <c r="N816" s="36" t="e">
        <f>SUMIF(#REF!,K816,#REF!)</f>
        <v>#REF!</v>
      </c>
      <c r="O816" s="36">
        <f t="shared" si="154"/>
        <v>0</v>
      </c>
      <c r="P816" s="36">
        <f>COUNTIF($T$1:T816,T816)</f>
        <v>2</v>
      </c>
      <c r="Q816" s="36" t="str">
        <f t="shared" si="157"/>
        <v>2-KVVU-63</v>
      </c>
      <c r="R816" s="36" t="s">
        <v>58</v>
      </c>
      <c r="S816" s="36">
        <v>63</v>
      </c>
      <c r="T816" s="36" t="str">
        <f t="shared" si="158"/>
        <v>KVVU-63</v>
      </c>
      <c r="U816" s="36">
        <v>10</v>
      </c>
      <c r="V816" s="36" t="str">
        <f t="shared" si="153"/>
        <v>10,</v>
      </c>
      <c r="W816" s="36"/>
      <c r="X816" s="36"/>
      <c r="Y816" s="36"/>
      <c r="Z816" s="36" t="str">
        <f t="shared" si="159"/>
        <v>-</v>
      </c>
      <c r="AA816" s="36"/>
      <c r="AB816" s="36"/>
      <c r="AC816" s="36"/>
      <c r="AD816" s="36"/>
      <c r="AE816" s="36"/>
      <c r="AF816" s="36"/>
      <c r="AG816" s="36"/>
      <c r="AH816" s="36"/>
      <c r="AI816" s="36"/>
      <c r="AJ816" s="36"/>
      <c r="AK816" s="36"/>
      <c r="AL816" s="36"/>
      <c r="AM816" s="36"/>
      <c r="AN816" s="36"/>
      <c r="AO816" s="36"/>
      <c r="AP816" s="36"/>
      <c r="AQ816" s="36"/>
      <c r="AR816" s="36"/>
      <c r="AS816" s="36"/>
      <c r="AT816" s="36"/>
      <c r="AU816" s="36"/>
      <c r="AV816" s="36"/>
      <c r="AW816" s="36"/>
      <c r="AX816" s="36"/>
      <c r="AY816" s="36"/>
      <c r="AZ816" s="36"/>
      <c r="BA816" s="36"/>
      <c r="BB816" s="36"/>
      <c r="BC816" s="36"/>
      <c r="BD816" s="36"/>
      <c r="BE816" s="36"/>
      <c r="BF816" s="36"/>
      <c r="BG816" s="36"/>
      <c r="BH816" s="36"/>
      <c r="BI816" s="36"/>
      <c r="BJ816" s="36"/>
      <c r="BL816" s="36"/>
      <c r="BM816" s="36"/>
      <c r="BN816" s="36"/>
      <c r="BO816" s="36"/>
    </row>
    <row r="817" spans="2:67">
      <c r="B817" s="36"/>
      <c r="D817" s="36"/>
      <c r="E817" s="36"/>
      <c r="G817" s="36"/>
      <c r="H817" s="36"/>
      <c r="I817" s="36"/>
      <c r="J817" s="36"/>
      <c r="K817" s="36"/>
      <c r="L817" s="36"/>
      <c r="M817" s="36"/>
      <c r="N817" s="36" t="e">
        <f>SUMIF(#REF!,K817,#REF!)</f>
        <v>#REF!</v>
      </c>
      <c r="O817" s="36">
        <f t="shared" si="154"/>
        <v>0</v>
      </c>
      <c r="P817" s="36">
        <f>COUNTIF($T$1:T817,T817)</f>
        <v>3</v>
      </c>
      <c r="Q817" s="36" t="str">
        <f t="shared" si="157"/>
        <v>3-KVVU-63</v>
      </c>
      <c r="R817" s="36" t="s">
        <v>58</v>
      </c>
      <c r="S817" s="36">
        <v>63</v>
      </c>
      <c r="T817" s="36" t="str">
        <f t="shared" si="158"/>
        <v>KVVU-63</v>
      </c>
      <c r="U817" s="36">
        <v>15</v>
      </c>
      <c r="V817" s="36" t="str">
        <f t="shared" si="153"/>
        <v>15,</v>
      </c>
      <c r="W817" s="36"/>
      <c r="X817" s="36"/>
      <c r="Y817" s="36"/>
      <c r="Z817" s="36" t="str">
        <f t="shared" si="159"/>
        <v>-</v>
      </c>
      <c r="AA817" s="36"/>
      <c r="AB817" s="36"/>
      <c r="AC817" s="36"/>
      <c r="AD817" s="36"/>
      <c r="AE817" s="36"/>
      <c r="AF817" s="36"/>
      <c r="AG817" s="36"/>
      <c r="AH817" s="36"/>
      <c r="AI817" s="36"/>
      <c r="AJ817" s="36"/>
      <c r="AK817" s="36"/>
      <c r="AL817" s="36"/>
      <c r="AM817" s="36"/>
      <c r="AN817" s="36"/>
      <c r="AO817" s="36"/>
      <c r="AP817" s="36"/>
      <c r="AQ817" s="36"/>
      <c r="AR817" s="36"/>
      <c r="AS817" s="36"/>
      <c r="AT817" s="36"/>
      <c r="AU817" s="36"/>
      <c r="AV817" s="36"/>
      <c r="AW817" s="36"/>
      <c r="AX817" s="36"/>
      <c r="AY817" s="36"/>
      <c r="AZ817" s="36"/>
      <c r="BA817" s="36"/>
      <c r="BB817" s="36"/>
      <c r="BC817" s="36"/>
      <c r="BD817" s="36"/>
      <c r="BE817" s="36"/>
      <c r="BF817" s="36"/>
      <c r="BG817" s="36"/>
      <c r="BH817" s="36"/>
      <c r="BI817" s="36"/>
      <c r="BJ817" s="36"/>
      <c r="BL817" s="36"/>
      <c r="BM817" s="36"/>
      <c r="BN817" s="36"/>
      <c r="BO817" s="36"/>
    </row>
    <row r="818" spans="2:67">
      <c r="B818" s="36"/>
      <c r="D818" s="36"/>
      <c r="E818" s="36"/>
      <c r="G818" s="36"/>
      <c r="H818" s="36"/>
      <c r="I818" s="36"/>
      <c r="J818" s="36"/>
      <c r="K818" s="36"/>
      <c r="L818" s="36"/>
      <c r="M818" s="36"/>
      <c r="N818" s="36" t="e">
        <f>SUMIF(#REF!,K818,#REF!)</f>
        <v>#REF!</v>
      </c>
      <c r="O818" s="36">
        <f t="shared" si="154"/>
        <v>0</v>
      </c>
      <c r="P818" s="36">
        <f>COUNTIF($T$1:T818,T818)</f>
        <v>4</v>
      </c>
      <c r="Q818" s="36" t="str">
        <f t="shared" si="157"/>
        <v>4-KVVU-63</v>
      </c>
      <c r="R818" s="36" t="s">
        <v>58</v>
      </c>
      <c r="S818" s="36">
        <v>63</v>
      </c>
      <c r="T818" s="36" t="str">
        <f t="shared" si="158"/>
        <v>KVVU-63</v>
      </c>
      <c r="U818" s="36">
        <v>25</v>
      </c>
      <c r="V818" s="36" t="str">
        <f t="shared" si="153"/>
        <v>25,</v>
      </c>
      <c r="W818" s="36"/>
      <c r="X818" s="36"/>
      <c r="Y818" s="36"/>
      <c r="Z818" s="36" t="str">
        <f t="shared" si="159"/>
        <v>-</v>
      </c>
      <c r="AA818" s="36"/>
      <c r="AB818" s="36"/>
      <c r="AC818" s="36"/>
      <c r="AD818" s="36"/>
      <c r="AE818" s="36"/>
      <c r="AF818" s="36"/>
      <c r="AG818" s="36"/>
      <c r="AH818" s="36"/>
      <c r="AI818" s="36"/>
      <c r="AJ818" s="36"/>
      <c r="AK818" s="36"/>
      <c r="AL818" s="36"/>
      <c r="AM818" s="36"/>
      <c r="AN818" s="36"/>
      <c r="AO818" s="36"/>
      <c r="AP818" s="36"/>
      <c r="AQ818" s="36"/>
      <c r="AR818" s="36"/>
      <c r="AS818" s="36"/>
      <c r="AT818" s="36"/>
      <c r="AU818" s="36"/>
      <c r="AV818" s="36"/>
      <c r="AW818" s="36"/>
      <c r="AX818" s="36"/>
      <c r="AY818" s="36"/>
      <c r="AZ818" s="36"/>
      <c r="BA818" s="36"/>
      <c r="BB818" s="36"/>
      <c r="BC818" s="36"/>
      <c r="BD818" s="36"/>
      <c r="BE818" s="36"/>
      <c r="BF818" s="36"/>
      <c r="BG818" s="36"/>
      <c r="BH818" s="36"/>
      <c r="BI818" s="36"/>
      <c r="BJ818" s="36"/>
      <c r="BL818" s="36"/>
      <c r="BM818" s="36"/>
      <c r="BN818" s="36"/>
      <c r="BO818" s="36"/>
    </row>
    <row r="819" spans="2:67">
      <c r="B819" s="36"/>
      <c r="D819" s="36"/>
      <c r="E819" s="36"/>
      <c r="G819" s="36"/>
      <c r="H819" s="36"/>
      <c r="I819" s="36"/>
      <c r="J819" s="36"/>
      <c r="K819" s="36"/>
      <c r="L819" s="36"/>
      <c r="M819" s="36"/>
      <c r="N819" s="36" t="e">
        <f>SUMIF(#REF!,K819,#REF!)</f>
        <v>#REF!</v>
      </c>
      <c r="O819" s="36">
        <f t="shared" si="154"/>
        <v>0</v>
      </c>
      <c r="P819" s="36">
        <f>COUNTIF($T$1:T819,T819)</f>
        <v>5</v>
      </c>
      <c r="Q819" s="36" t="str">
        <f t="shared" si="157"/>
        <v>5-KVVU-63</v>
      </c>
      <c r="R819" s="36" t="s">
        <v>58</v>
      </c>
      <c r="S819" s="36">
        <v>63</v>
      </c>
      <c r="T819" s="36" t="str">
        <f t="shared" si="158"/>
        <v>KVVU-63</v>
      </c>
      <c r="U819" s="36">
        <v>40</v>
      </c>
      <c r="V819" s="36" t="str">
        <f t="shared" si="153"/>
        <v>40,</v>
      </c>
      <c r="W819" s="36"/>
      <c r="X819" s="36"/>
      <c r="Y819" s="36"/>
      <c r="Z819" s="36" t="str">
        <f t="shared" si="159"/>
        <v>-</v>
      </c>
      <c r="AA819" s="36"/>
      <c r="AB819" s="36"/>
      <c r="AC819" s="36"/>
      <c r="AD819" s="36"/>
      <c r="AE819" s="36"/>
      <c r="AF819" s="36"/>
      <c r="AG819" s="36"/>
      <c r="AH819" s="36"/>
      <c r="AI819" s="36"/>
      <c r="AJ819" s="36"/>
      <c r="AK819" s="36"/>
      <c r="AL819" s="36"/>
      <c r="AM819" s="36"/>
      <c r="AN819" s="36"/>
      <c r="AO819" s="36"/>
      <c r="AP819" s="36"/>
      <c r="AQ819" s="36"/>
      <c r="AR819" s="36"/>
      <c r="AS819" s="36"/>
      <c r="AT819" s="36"/>
      <c r="AU819" s="36"/>
      <c r="AV819" s="36"/>
      <c r="AW819" s="36"/>
      <c r="AX819" s="36"/>
      <c r="AY819" s="36"/>
      <c r="AZ819" s="36"/>
      <c r="BA819" s="36"/>
      <c r="BB819" s="36"/>
      <c r="BC819" s="36"/>
      <c r="BD819" s="36"/>
      <c r="BE819" s="36"/>
      <c r="BF819" s="36"/>
      <c r="BG819" s="36"/>
      <c r="BH819" s="36"/>
      <c r="BI819" s="36"/>
      <c r="BJ819" s="36"/>
      <c r="BL819" s="36"/>
      <c r="BM819" s="36"/>
      <c r="BN819" s="36"/>
      <c r="BO819" s="36"/>
    </row>
    <row r="820" spans="2:67">
      <c r="B820" s="36"/>
      <c r="D820" s="36"/>
      <c r="E820" s="36"/>
      <c r="G820" s="36"/>
      <c r="H820" s="36"/>
      <c r="I820" s="36"/>
      <c r="J820" s="36"/>
      <c r="K820" s="36"/>
      <c r="L820" s="36"/>
      <c r="M820" s="36"/>
      <c r="N820" s="36" t="e">
        <f>SUMIF(#REF!,K820,#REF!)</f>
        <v>#REF!</v>
      </c>
      <c r="O820" s="36">
        <f t="shared" si="154"/>
        <v>0</v>
      </c>
      <c r="P820" s="36">
        <f>COUNTIF($T$1:T820,T820)</f>
        <v>6</v>
      </c>
      <c r="Q820" s="36" t="str">
        <f t="shared" si="157"/>
        <v>6-KVVU-63</v>
      </c>
      <c r="R820" s="36" t="s">
        <v>58</v>
      </c>
      <c r="S820" s="36">
        <v>63</v>
      </c>
      <c r="T820" s="36" t="str">
        <f t="shared" si="158"/>
        <v>KVVU-63</v>
      </c>
      <c r="U820" s="36">
        <v>50</v>
      </c>
      <c r="V820" s="36" t="str">
        <f t="shared" si="153"/>
        <v>50,</v>
      </c>
      <c r="W820" s="36"/>
      <c r="X820" s="36"/>
      <c r="Y820" s="36"/>
      <c r="Z820" s="36" t="str">
        <f t="shared" si="159"/>
        <v>-</v>
      </c>
      <c r="AA820" s="36"/>
      <c r="AB820" s="36"/>
      <c r="AC820" s="36"/>
      <c r="AD820" s="36"/>
      <c r="AE820" s="36"/>
      <c r="AF820" s="36"/>
      <c r="AG820" s="36"/>
      <c r="AH820" s="36"/>
      <c r="AI820" s="36"/>
      <c r="AJ820" s="36"/>
      <c r="AK820" s="36"/>
      <c r="AL820" s="36"/>
      <c r="AM820" s="36"/>
      <c r="AN820" s="36"/>
      <c r="AO820" s="36"/>
      <c r="AP820" s="36"/>
      <c r="AQ820" s="36"/>
      <c r="AR820" s="36"/>
      <c r="AS820" s="36"/>
      <c r="AT820" s="36"/>
      <c r="AU820" s="36"/>
      <c r="AV820" s="36"/>
      <c r="AW820" s="36"/>
      <c r="AX820" s="36"/>
      <c r="AY820" s="36"/>
      <c r="AZ820" s="36"/>
      <c r="BA820" s="36"/>
      <c r="BB820" s="36"/>
      <c r="BC820" s="36"/>
      <c r="BD820" s="36"/>
      <c r="BE820" s="36"/>
      <c r="BF820" s="36"/>
      <c r="BG820" s="36"/>
      <c r="BH820" s="36"/>
      <c r="BI820" s="36"/>
      <c r="BJ820" s="36"/>
      <c r="BL820" s="36"/>
      <c r="BM820" s="36"/>
      <c r="BN820" s="36"/>
      <c r="BO820" s="36"/>
    </row>
    <row r="821" spans="2:67">
      <c r="B821" s="36"/>
      <c r="D821" s="36"/>
      <c r="E821" s="36"/>
      <c r="G821" s="36"/>
      <c r="H821" s="36"/>
      <c r="I821" s="36"/>
      <c r="J821" s="36"/>
      <c r="K821" s="36"/>
      <c r="L821" s="36"/>
      <c r="M821" s="36"/>
      <c r="N821" s="36" t="e">
        <f>SUMIF(#REF!,K821,#REF!)</f>
        <v>#REF!</v>
      </c>
      <c r="O821" s="36">
        <f t="shared" si="154"/>
        <v>0</v>
      </c>
      <c r="P821" s="36">
        <f>COUNTIF($T$1:T821,T821)</f>
        <v>7</v>
      </c>
      <c r="Q821" s="36" t="str">
        <f t="shared" si="157"/>
        <v>7-KVVU-63</v>
      </c>
      <c r="R821" s="36" t="s">
        <v>58</v>
      </c>
      <c r="S821" s="36">
        <v>63</v>
      </c>
      <c r="T821" s="36" t="str">
        <f t="shared" si="158"/>
        <v>KVVU-63</v>
      </c>
      <c r="U821" s="36">
        <v>80</v>
      </c>
      <c r="V821" s="36" t="str">
        <f t="shared" si="153"/>
        <v>80,</v>
      </c>
      <c r="W821" s="36"/>
      <c r="X821" s="36"/>
      <c r="Y821" s="36"/>
      <c r="Z821" s="36" t="str">
        <f t="shared" si="159"/>
        <v>-</v>
      </c>
      <c r="AA821" s="36"/>
      <c r="AB821" s="36"/>
      <c r="AC821" s="36"/>
      <c r="AD821" s="36"/>
      <c r="AE821" s="36"/>
      <c r="AF821" s="36"/>
      <c r="AG821" s="36"/>
      <c r="AH821" s="36"/>
      <c r="AI821" s="36"/>
      <c r="AJ821" s="36"/>
      <c r="AK821" s="36"/>
      <c r="AL821" s="36"/>
      <c r="AM821" s="36"/>
      <c r="AN821" s="36"/>
      <c r="AO821" s="36"/>
      <c r="AP821" s="36"/>
      <c r="AQ821" s="36"/>
      <c r="AR821" s="36"/>
      <c r="AS821" s="36"/>
      <c r="AT821" s="36"/>
      <c r="AU821" s="36"/>
      <c r="AV821" s="36"/>
      <c r="AW821" s="36"/>
      <c r="AX821" s="36"/>
      <c r="AY821" s="36"/>
      <c r="AZ821" s="36"/>
      <c r="BA821" s="36"/>
      <c r="BB821" s="36"/>
      <c r="BC821" s="36"/>
      <c r="BD821" s="36"/>
      <c r="BE821" s="36"/>
      <c r="BF821" s="36"/>
      <c r="BG821" s="36"/>
      <c r="BH821" s="36"/>
      <c r="BI821" s="36"/>
      <c r="BJ821" s="36"/>
      <c r="BL821" s="36"/>
      <c r="BM821" s="36"/>
      <c r="BN821" s="36"/>
      <c r="BO821" s="36"/>
    </row>
    <row r="822" spans="2:67">
      <c r="B822" s="36"/>
      <c r="D822" s="36"/>
      <c r="E822" s="36"/>
      <c r="G822" s="36"/>
      <c r="H822" s="36"/>
      <c r="I822" s="36"/>
      <c r="J822" s="36"/>
      <c r="K822" s="36"/>
      <c r="L822" s="36"/>
      <c r="M822" s="36"/>
      <c r="N822" s="36" t="e">
        <f>SUMIF(#REF!,K822,#REF!)</f>
        <v>#REF!</v>
      </c>
      <c r="O822" s="36">
        <f t="shared" si="154"/>
        <v>0</v>
      </c>
      <c r="P822" s="36">
        <f>COUNTIF($T$1:T822,T822)</f>
        <v>8</v>
      </c>
      <c r="Q822" s="36" t="str">
        <f t="shared" si="157"/>
        <v>8-KVVU-63</v>
      </c>
      <c r="R822" s="36" t="s">
        <v>58</v>
      </c>
      <c r="S822" s="36">
        <v>63</v>
      </c>
      <c r="T822" s="36" t="str">
        <f t="shared" si="158"/>
        <v>KVVU-63</v>
      </c>
      <c r="U822" s="36">
        <v>100</v>
      </c>
      <c r="V822" s="36" t="str">
        <f t="shared" si="153"/>
        <v>100,</v>
      </c>
      <c r="W822" s="36"/>
      <c r="X822" s="36"/>
      <c r="Y822" s="36"/>
      <c r="Z822" s="36" t="str">
        <f t="shared" si="159"/>
        <v>-</v>
      </c>
      <c r="AA822" s="36"/>
      <c r="AB822" s="36"/>
      <c r="AC822" s="36"/>
      <c r="AD822" s="36"/>
      <c r="AE822" s="36"/>
      <c r="AF822" s="36"/>
      <c r="AG822" s="36"/>
      <c r="AH822" s="36"/>
      <c r="AI822" s="36"/>
      <c r="AJ822" s="36"/>
      <c r="AK822" s="36"/>
      <c r="AL822" s="36"/>
      <c r="AM822" s="36"/>
      <c r="AN822" s="36"/>
      <c r="AO822" s="36"/>
      <c r="AP822" s="36"/>
      <c r="AQ822" s="36"/>
      <c r="AR822" s="36"/>
      <c r="AS822" s="36"/>
      <c r="AT822" s="36"/>
      <c r="AU822" s="36"/>
      <c r="AV822" s="36"/>
      <c r="AW822" s="36"/>
      <c r="AX822" s="36"/>
      <c r="AY822" s="36"/>
      <c r="AZ822" s="36"/>
      <c r="BA822" s="36"/>
      <c r="BB822" s="36"/>
      <c r="BC822" s="36"/>
      <c r="BD822" s="36"/>
      <c r="BE822" s="36"/>
      <c r="BF822" s="36"/>
      <c r="BG822" s="36"/>
      <c r="BH822" s="36"/>
      <c r="BI822" s="36"/>
      <c r="BJ822" s="36"/>
      <c r="BL822" s="36"/>
      <c r="BM822" s="36"/>
      <c r="BN822" s="36"/>
      <c r="BO822" s="36"/>
    </row>
    <row r="823" spans="2:67">
      <c r="B823" s="36"/>
      <c r="D823" s="36"/>
      <c r="E823" s="36"/>
      <c r="G823" s="36"/>
      <c r="H823" s="36"/>
      <c r="I823" s="36"/>
      <c r="J823" s="36"/>
      <c r="K823" s="36"/>
      <c r="L823" s="36"/>
      <c r="M823" s="36"/>
      <c r="N823" s="36" t="e">
        <f>SUMIF(#REF!,K823,#REF!)</f>
        <v>#REF!</v>
      </c>
      <c r="O823" s="36">
        <f t="shared" si="154"/>
        <v>0</v>
      </c>
      <c r="P823" s="36">
        <f>COUNTIF($T$1:T823,T823)</f>
        <v>9</v>
      </c>
      <c r="Q823" s="36" t="str">
        <f t="shared" si="157"/>
        <v>9-KVVU-63</v>
      </c>
      <c r="R823" s="36" t="s">
        <v>58</v>
      </c>
      <c r="S823" s="36">
        <v>63</v>
      </c>
      <c r="T823" s="36" t="str">
        <f t="shared" si="158"/>
        <v>KVVU-63</v>
      </c>
      <c r="U823" s="36">
        <v>120</v>
      </c>
      <c r="V823" s="36" t="str">
        <f t="shared" si="153"/>
        <v>120,</v>
      </c>
      <c r="W823" s="36"/>
      <c r="X823" s="36"/>
      <c r="Y823" s="36"/>
      <c r="Z823" s="36" t="str">
        <f t="shared" si="159"/>
        <v>-</v>
      </c>
      <c r="AA823" s="36"/>
      <c r="AB823" s="36"/>
      <c r="AC823" s="36"/>
      <c r="AD823" s="36"/>
      <c r="AE823" s="36"/>
      <c r="AF823" s="36"/>
      <c r="AG823" s="36"/>
      <c r="AH823" s="36"/>
      <c r="AI823" s="36"/>
      <c r="AJ823" s="36"/>
      <c r="AK823" s="36"/>
      <c r="AL823" s="36"/>
      <c r="AM823" s="36"/>
      <c r="AN823" s="36"/>
      <c r="AO823" s="36"/>
      <c r="AP823" s="36"/>
      <c r="AQ823" s="36"/>
      <c r="AR823" s="36"/>
      <c r="AS823" s="36"/>
      <c r="AT823" s="36"/>
      <c r="AU823" s="36"/>
      <c r="AV823" s="36"/>
      <c r="AW823" s="36"/>
      <c r="AX823" s="36"/>
      <c r="AY823" s="36"/>
      <c r="AZ823" s="36"/>
      <c r="BA823" s="36"/>
      <c r="BB823" s="36"/>
      <c r="BC823" s="36"/>
      <c r="BD823" s="36"/>
      <c r="BE823" s="36"/>
      <c r="BF823" s="36"/>
      <c r="BG823" s="36"/>
      <c r="BH823" s="36"/>
      <c r="BI823" s="36"/>
      <c r="BJ823" s="36"/>
      <c r="BL823" s="36"/>
      <c r="BM823" s="36"/>
      <c r="BN823" s="36"/>
      <c r="BO823" s="36"/>
    </row>
    <row r="824" spans="2:67">
      <c r="B824" s="36"/>
      <c r="D824" s="36"/>
      <c r="E824" s="36"/>
      <c r="G824" s="36"/>
      <c r="H824" s="36"/>
      <c r="I824" s="36"/>
      <c r="J824" s="36"/>
      <c r="K824" s="36"/>
      <c r="L824" s="36"/>
      <c r="M824" s="36"/>
      <c r="N824" s="36" t="e">
        <f>SUMIF(#REF!,K824,#REF!)</f>
        <v>#REF!</v>
      </c>
      <c r="O824" s="36">
        <f t="shared" si="154"/>
        <v>0</v>
      </c>
      <c r="P824" s="36">
        <f>COUNTIF($T$1:T824,T824)</f>
        <v>10</v>
      </c>
      <c r="Q824" s="36" t="str">
        <f t="shared" si="157"/>
        <v>10-KVVU-63</v>
      </c>
      <c r="R824" s="36" t="s">
        <v>58</v>
      </c>
      <c r="S824" s="36">
        <v>63</v>
      </c>
      <c r="T824" s="36" t="str">
        <f t="shared" si="158"/>
        <v>KVVU-63</v>
      </c>
      <c r="U824" s="36">
        <v>160</v>
      </c>
      <c r="V824" s="36" t="str">
        <f t="shared" si="153"/>
        <v>160,</v>
      </c>
      <c r="W824" s="36"/>
      <c r="X824" s="36"/>
      <c r="Y824" s="36"/>
      <c r="Z824" s="36" t="str">
        <f t="shared" si="159"/>
        <v>-</v>
      </c>
      <c r="AA824" s="36"/>
      <c r="AB824" s="36"/>
      <c r="AC824" s="36"/>
      <c r="AD824" s="36"/>
      <c r="AE824" s="36"/>
      <c r="AF824" s="36"/>
      <c r="AG824" s="36"/>
      <c r="AH824" s="36"/>
      <c r="AI824" s="36"/>
      <c r="AJ824" s="36"/>
      <c r="AK824" s="36"/>
      <c r="AL824" s="36"/>
      <c r="AM824" s="36"/>
      <c r="AN824" s="36"/>
      <c r="AO824" s="36"/>
      <c r="AP824" s="36"/>
      <c r="AQ824" s="36"/>
      <c r="AR824" s="36"/>
      <c r="AS824" s="36"/>
      <c r="AT824" s="36"/>
      <c r="AU824" s="36"/>
      <c r="AV824" s="36"/>
      <c r="AW824" s="36"/>
      <c r="AX824" s="36"/>
      <c r="AY824" s="36"/>
      <c r="AZ824" s="36"/>
      <c r="BA824" s="36"/>
      <c r="BB824" s="36"/>
      <c r="BC824" s="36"/>
      <c r="BD824" s="36"/>
      <c r="BE824" s="36"/>
      <c r="BF824" s="36"/>
      <c r="BG824" s="36"/>
      <c r="BH824" s="36"/>
      <c r="BI824" s="36"/>
      <c r="BJ824" s="36"/>
      <c r="BL824" s="36"/>
      <c r="BM824" s="36"/>
      <c r="BN824" s="36"/>
      <c r="BO824" s="36"/>
    </row>
    <row r="825" spans="2:67">
      <c r="B825" s="36"/>
      <c r="D825" s="36"/>
      <c r="E825" s="36"/>
      <c r="G825" s="36"/>
      <c r="H825" s="36"/>
      <c r="I825" s="36"/>
      <c r="J825" s="36"/>
      <c r="K825" s="36"/>
      <c r="L825" s="36"/>
      <c r="M825" s="36"/>
      <c r="N825" s="36" t="e">
        <f>SUMIF(#REF!,K825,#REF!)</f>
        <v>#REF!</v>
      </c>
      <c r="O825" s="36">
        <f t="shared" si="154"/>
        <v>0</v>
      </c>
      <c r="P825" s="36">
        <f>COUNTIF($T$1:T825,T825)</f>
        <v>11</v>
      </c>
      <c r="Q825" s="36" t="str">
        <f t="shared" si="157"/>
        <v>11-KVVU-63</v>
      </c>
      <c r="R825" s="36" t="s">
        <v>58</v>
      </c>
      <c r="S825" s="36">
        <v>63</v>
      </c>
      <c r="T825" s="36" t="str">
        <f t="shared" si="158"/>
        <v>KVVU-63</v>
      </c>
      <c r="U825" s="36">
        <v>200</v>
      </c>
      <c r="V825" s="36" t="str">
        <f t="shared" si="153"/>
        <v>200,</v>
      </c>
      <c r="W825" s="36"/>
      <c r="X825" s="36"/>
      <c r="Y825" s="36"/>
      <c r="Z825" s="36" t="str">
        <f t="shared" si="159"/>
        <v>-</v>
      </c>
      <c r="AA825" s="36"/>
      <c r="AB825" s="36"/>
      <c r="AC825" s="36"/>
      <c r="AD825" s="36"/>
      <c r="AE825" s="36"/>
      <c r="AF825" s="36"/>
      <c r="AG825" s="36"/>
      <c r="AH825" s="36"/>
      <c r="AI825" s="36"/>
      <c r="AJ825" s="36"/>
      <c r="AK825" s="36"/>
      <c r="AL825" s="36"/>
      <c r="AM825" s="36"/>
      <c r="AN825" s="36"/>
      <c r="AO825" s="36"/>
      <c r="AP825" s="36"/>
      <c r="AQ825" s="36"/>
      <c r="AR825" s="36"/>
      <c r="AS825" s="36"/>
      <c r="AT825" s="36"/>
      <c r="AU825" s="36"/>
      <c r="AV825" s="36"/>
      <c r="AW825" s="36"/>
      <c r="AX825" s="36"/>
      <c r="AY825" s="36"/>
      <c r="AZ825" s="36"/>
      <c r="BA825" s="36"/>
      <c r="BB825" s="36"/>
      <c r="BC825" s="36"/>
      <c r="BD825" s="36"/>
      <c r="BE825" s="36"/>
      <c r="BF825" s="36"/>
      <c r="BG825" s="36"/>
      <c r="BH825" s="36"/>
      <c r="BI825" s="36"/>
      <c r="BJ825" s="36"/>
      <c r="BL825" s="36"/>
      <c r="BM825" s="36"/>
      <c r="BN825" s="36"/>
      <c r="BO825" s="36"/>
    </row>
    <row r="826" spans="2:67">
      <c r="B826" s="36"/>
      <c r="D826" s="36"/>
      <c r="E826" s="36"/>
      <c r="G826" s="36"/>
      <c r="H826" s="36"/>
      <c r="I826" s="36"/>
      <c r="J826" s="36"/>
      <c r="K826" s="36"/>
      <c r="L826" s="36"/>
      <c r="M826" s="36"/>
      <c r="N826" s="36" t="e">
        <f>SUMIF(#REF!,K826,#REF!)</f>
        <v>#REF!</v>
      </c>
      <c r="O826" s="36">
        <f t="shared" si="154"/>
        <v>0</v>
      </c>
      <c r="P826" s="36">
        <f>COUNTIF($T$1:T826,T826)</f>
        <v>12</v>
      </c>
      <c r="Q826" s="36" t="str">
        <f t="shared" si="157"/>
        <v>12-KVVU-63</v>
      </c>
      <c r="R826" s="36" t="s">
        <v>58</v>
      </c>
      <c r="S826" s="36">
        <v>63</v>
      </c>
      <c r="T826" s="36" t="str">
        <f t="shared" si="158"/>
        <v>KVVU-63</v>
      </c>
      <c r="U826" s="36">
        <v>250</v>
      </c>
      <c r="V826" s="36" t="str">
        <f t="shared" si="153"/>
        <v>250,</v>
      </c>
      <c r="W826" s="36"/>
      <c r="X826" s="36"/>
      <c r="Y826" s="36"/>
      <c r="Z826" s="36" t="str">
        <f t="shared" si="159"/>
        <v>-</v>
      </c>
      <c r="AA826" s="36"/>
      <c r="AB826" s="36"/>
      <c r="AC826" s="36"/>
      <c r="AD826" s="36"/>
      <c r="AE826" s="36"/>
      <c r="AF826" s="36"/>
      <c r="AG826" s="36"/>
      <c r="AH826" s="36"/>
      <c r="AI826" s="36"/>
      <c r="AJ826" s="36"/>
      <c r="AK826" s="36"/>
      <c r="AL826" s="36"/>
      <c r="AM826" s="36"/>
      <c r="AN826" s="36"/>
      <c r="AO826" s="36"/>
      <c r="AP826" s="36"/>
      <c r="AQ826" s="36"/>
      <c r="AR826" s="36"/>
      <c r="AS826" s="36"/>
      <c r="AT826" s="36"/>
      <c r="AU826" s="36"/>
      <c r="AV826" s="36"/>
      <c r="AW826" s="36"/>
      <c r="AX826" s="36"/>
      <c r="AY826" s="36"/>
      <c r="AZ826" s="36"/>
      <c r="BA826" s="36"/>
      <c r="BB826" s="36"/>
      <c r="BC826" s="36"/>
      <c r="BD826" s="36"/>
      <c r="BE826" s="36"/>
      <c r="BF826" s="36"/>
      <c r="BG826" s="36"/>
      <c r="BH826" s="36"/>
      <c r="BI826" s="36"/>
      <c r="BJ826" s="36"/>
      <c r="BL826" s="36"/>
      <c r="BM826" s="36"/>
      <c r="BN826" s="36"/>
      <c r="BO826" s="36"/>
    </row>
    <row r="827" spans="2:67">
      <c r="B827" s="36"/>
      <c r="D827" s="36"/>
      <c r="E827" s="36"/>
      <c r="G827" s="36"/>
      <c r="H827" s="36"/>
      <c r="I827" s="36"/>
      <c r="J827" s="36"/>
      <c r="K827" s="36"/>
      <c r="L827" s="36"/>
      <c r="M827" s="36"/>
      <c r="N827" s="36" t="e">
        <f>SUMIF(#REF!,K827,#REF!)</f>
        <v>#REF!</v>
      </c>
      <c r="O827" s="36">
        <f t="shared" si="154"/>
        <v>0</v>
      </c>
      <c r="P827" s="36">
        <f>COUNTIF($T$1:T827,T827)</f>
        <v>13</v>
      </c>
      <c r="Q827" s="36" t="str">
        <f t="shared" si="157"/>
        <v>13-KVVU-63</v>
      </c>
      <c r="R827" s="36" t="s">
        <v>58</v>
      </c>
      <c r="S827" s="36">
        <v>63</v>
      </c>
      <c r="T827" s="36" t="str">
        <f t="shared" si="158"/>
        <v>KVVU-63</v>
      </c>
      <c r="U827" s="36">
        <v>300</v>
      </c>
      <c r="V827" s="36" t="str">
        <f t="shared" si="153"/>
        <v>300</v>
      </c>
      <c r="W827" s="36"/>
      <c r="X827" s="36"/>
      <c r="Y827" s="36"/>
      <c r="Z827" s="36" t="str">
        <f t="shared" si="159"/>
        <v>-</v>
      </c>
      <c r="AA827" s="36"/>
      <c r="AB827" s="36"/>
      <c r="AC827" s="36"/>
      <c r="AD827" s="36"/>
      <c r="AE827" s="36"/>
      <c r="AF827" s="36"/>
      <c r="AG827" s="36"/>
      <c r="AH827" s="36"/>
      <c r="AI827" s="36"/>
      <c r="AJ827" s="36"/>
      <c r="AK827" s="36"/>
      <c r="AL827" s="36"/>
      <c r="AM827" s="36"/>
      <c r="AN827" s="36"/>
      <c r="AO827" s="36"/>
      <c r="AP827" s="36"/>
      <c r="AQ827" s="36"/>
      <c r="AR827" s="36"/>
      <c r="AS827" s="36"/>
      <c r="AT827" s="36"/>
      <c r="AU827" s="36"/>
      <c r="AV827" s="36"/>
      <c r="AW827" s="36"/>
      <c r="AX827" s="36"/>
      <c r="AY827" s="36"/>
      <c r="AZ827" s="36"/>
      <c r="BA827" s="36"/>
      <c r="BB827" s="36"/>
      <c r="BC827" s="36"/>
      <c r="BD827" s="36"/>
      <c r="BE827" s="36"/>
      <c r="BF827" s="36"/>
      <c r="BG827" s="36"/>
      <c r="BH827" s="36"/>
      <c r="BI827" s="36"/>
      <c r="BJ827" s="36"/>
      <c r="BL827" s="36"/>
      <c r="BM827" s="36"/>
      <c r="BN827" s="36"/>
      <c r="BO827" s="36"/>
    </row>
    <row r="828" spans="2:67">
      <c r="B828" s="36"/>
      <c r="D828" s="36"/>
      <c r="E828" s="36"/>
      <c r="G828" s="36"/>
      <c r="H828" s="36"/>
      <c r="I828" s="36"/>
      <c r="J828" s="36"/>
      <c r="K828" s="36"/>
      <c r="L828" s="36"/>
      <c r="M828" s="36"/>
      <c r="N828" s="36" t="e">
        <f>SUMIF(#REF!,K828,#REF!)</f>
        <v>#REF!</v>
      </c>
      <c r="O828" s="36">
        <f t="shared" si="154"/>
        <v>0</v>
      </c>
      <c r="P828" s="36">
        <f>COUNTIF($T$1:T828,T828)</f>
        <v>1</v>
      </c>
      <c r="Q828" s="36" t="str">
        <f t="shared" si="157"/>
        <v>1-KVVU-80</v>
      </c>
      <c r="R828" s="36" t="s">
        <v>58</v>
      </c>
      <c r="S828" s="36">
        <v>80</v>
      </c>
      <c r="T828" s="36" t="str">
        <f t="shared" si="158"/>
        <v>KVVU-80</v>
      </c>
      <c r="U828" s="36">
        <v>5</v>
      </c>
      <c r="V828" s="36" t="str">
        <f t="shared" si="153"/>
        <v>5,</v>
      </c>
      <c r="W828" s="36"/>
      <c r="X828" s="36"/>
      <c r="Y828" s="36"/>
      <c r="Z828" s="36" t="str">
        <f t="shared" si="159"/>
        <v>-</v>
      </c>
      <c r="AA828" s="36"/>
      <c r="AB828" s="36"/>
      <c r="AC828" s="36"/>
      <c r="AD828" s="36"/>
      <c r="AE828" s="36"/>
      <c r="AF828" s="36"/>
      <c r="AG828" s="36"/>
      <c r="AH828" s="36"/>
      <c r="AI828" s="36"/>
      <c r="AJ828" s="36"/>
      <c r="AK828" s="36"/>
      <c r="AL828" s="36"/>
      <c r="AM828" s="36"/>
      <c r="AN828" s="36"/>
      <c r="AO828" s="36"/>
      <c r="AP828" s="36"/>
      <c r="AQ828" s="36"/>
      <c r="AR828" s="36"/>
      <c r="AS828" s="36"/>
      <c r="AT828" s="36"/>
      <c r="AU828" s="36"/>
      <c r="AV828" s="36"/>
      <c r="AW828" s="36"/>
      <c r="AX828" s="36"/>
      <c r="AY828" s="36"/>
      <c r="AZ828" s="36"/>
      <c r="BA828" s="36"/>
      <c r="BB828" s="36"/>
      <c r="BC828" s="36"/>
      <c r="BD828" s="36"/>
      <c r="BE828" s="36"/>
      <c r="BF828" s="36"/>
      <c r="BG828" s="36"/>
      <c r="BH828" s="36"/>
      <c r="BI828" s="36"/>
      <c r="BJ828" s="36"/>
      <c r="BL828" s="36"/>
      <c r="BM828" s="36"/>
      <c r="BN828" s="36"/>
      <c r="BO828" s="36"/>
    </row>
    <row r="829" spans="2:67">
      <c r="B829" s="36"/>
      <c r="D829" s="36"/>
      <c r="E829" s="36"/>
      <c r="G829" s="36"/>
      <c r="H829" s="36"/>
      <c r="I829" s="36"/>
      <c r="J829" s="36"/>
      <c r="K829" s="36"/>
      <c r="L829" s="36"/>
      <c r="M829" s="36"/>
      <c r="N829" s="36" t="e">
        <f>SUMIF(#REF!,K829,#REF!)</f>
        <v>#REF!</v>
      </c>
      <c r="O829" s="36">
        <f t="shared" si="154"/>
        <v>0</v>
      </c>
      <c r="P829" s="36">
        <f>COUNTIF($T$1:T829,T829)</f>
        <v>2</v>
      </c>
      <c r="Q829" s="36" t="str">
        <f t="shared" si="157"/>
        <v>2-KVVU-80</v>
      </c>
      <c r="R829" s="36" t="s">
        <v>58</v>
      </c>
      <c r="S829" s="36">
        <v>80</v>
      </c>
      <c r="T829" s="36" t="str">
        <f t="shared" si="158"/>
        <v>KVVU-80</v>
      </c>
      <c r="U829" s="36">
        <v>10</v>
      </c>
      <c r="V829" s="36" t="str">
        <f t="shared" si="153"/>
        <v>10,</v>
      </c>
      <c r="W829" s="36"/>
      <c r="X829" s="36"/>
      <c r="Y829" s="36"/>
      <c r="Z829" s="36" t="str">
        <f t="shared" si="159"/>
        <v>-</v>
      </c>
      <c r="AA829" s="36"/>
      <c r="AB829" s="36"/>
      <c r="AC829" s="36"/>
      <c r="AD829" s="36"/>
      <c r="AE829" s="36"/>
      <c r="AF829" s="36"/>
      <c r="AG829" s="36"/>
      <c r="AH829" s="36"/>
      <c r="AI829" s="36"/>
      <c r="AJ829" s="36"/>
      <c r="AK829" s="36"/>
      <c r="AL829" s="36"/>
      <c r="AM829" s="36"/>
      <c r="AN829" s="36"/>
      <c r="AO829" s="36"/>
      <c r="AP829" s="36"/>
      <c r="AQ829" s="36"/>
      <c r="AR829" s="36"/>
      <c r="AS829" s="36"/>
      <c r="AT829" s="36"/>
      <c r="AU829" s="36"/>
      <c r="AV829" s="36"/>
      <c r="AW829" s="36"/>
      <c r="AX829" s="36"/>
      <c r="AY829" s="36"/>
      <c r="AZ829" s="36"/>
      <c r="BA829" s="36"/>
      <c r="BB829" s="36"/>
      <c r="BC829" s="36"/>
      <c r="BD829" s="36"/>
      <c r="BE829" s="36"/>
      <c r="BF829" s="36"/>
      <c r="BG829" s="36"/>
      <c r="BH829" s="36"/>
      <c r="BI829" s="36"/>
      <c r="BJ829" s="36"/>
      <c r="BL829" s="36"/>
      <c r="BM829" s="36"/>
      <c r="BN829" s="36"/>
      <c r="BO829" s="36"/>
    </row>
    <row r="830" spans="2:67">
      <c r="B830" s="36"/>
      <c r="D830" s="36"/>
      <c r="E830" s="36"/>
      <c r="G830" s="36"/>
      <c r="H830" s="36"/>
      <c r="I830" s="36"/>
      <c r="J830" s="36"/>
      <c r="K830" s="36"/>
      <c r="L830" s="36"/>
      <c r="M830" s="36"/>
      <c r="N830" s="36" t="e">
        <f>SUMIF(#REF!,K830,#REF!)</f>
        <v>#REF!</v>
      </c>
      <c r="O830" s="36">
        <f t="shared" si="154"/>
        <v>0</v>
      </c>
      <c r="P830" s="36">
        <f>COUNTIF($T$1:T830,T830)</f>
        <v>3</v>
      </c>
      <c r="Q830" s="36" t="str">
        <f t="shared" si="157"/>
        <v>3-KVVU-80</v>
      </c>
      <c r="R830" s="36" t="s">
        <v>58</v>
      </c>
      <c r="S830" s="36">
        <v>80</v>
      </c>
      <c r="T830" s="36" t="str">
        <f t="shared" si="158"/>
        <v>KVVU-80</v>
      </c>
      <c r="U830" s="36">
        <v>15</v>
      </c>
      <c r="V830" s="36" t="str">
        <f t="shared" si="153"/>
        <v>15,</v>
      </c>
      <c r="W830" s="36"/>
      <c r="X830" s="36"/>
      <c r="Y830" s="36"/>
      <c r="Z830" s="36" t="str">
        <f t="shared" si="159"/>
        <v>-</v>
      </c>
      <c r="AA830" s="36"/>
      <c r="AB830" s="36"/>
      <c r="AC830" s="36"/>
      <c r="AD830" s="36"/>
      <c r="AE830" s="36"/>
      <c r="AF830" s="36"/>
      <c r="AG830" s="36"/>
      <c r="AH830" s="36"/>
      <c r="AI830" s="36"/>
      <c r="AJ830" s="36"/>
      <c r="AK830" s="36"/>
      <c r="AL830" s="36"/>
      <c r="AM830" s="36"/>
      <c r="AN830" s="36"/>
      <c r="AO830" s="36"/>
      <c r="AP830" s="36"/>
      <c r="AQ830" s="36"/>
      <c r="AR830" s="36"/>
      <c r="AS830" s="36"/>
      <c r="AT830" s="36"/>
      <c r="AU830" s="36"/>
      <c r="AV830" s="36"/>
      <c r="AW830" s="36"/>
      <c r="AX830" s="36"/>
      <c r="AY830" s="36"/>
      <c r="AZ830" s="36"/>
      <c r="BA830" s="36"/>
      <c r="BB830" s="36"/>
      <c r="BC830" s="36"/>
      <c r="BD830" s="36"/>
      <c r="BE830" s="36"/>
      <c r="BF830" s="36"/>
      <c r="BG830" s="36"/>
      <c r="BH830" s="36"/>
      <c r="BI830" s="36"/>
      <c r="BJ830" s="36"/>
      <c r="BL830" s="36"/>
      <c r="BM830" s="36"/>
      <c r="BN830" s="36"/>
      <c r="BO830" s="36"/>
    </row>
    <row r="831" spans="2:67">
      <c r="B831" s="36"/>
      <c r="D831" s="36"/>
      <c r="E831" s="36"/>
      <c r="G831" s="36"/>
      <c r="H831" s="36"/>
      <c r="I831" s="36"/>
      <c r="J831" s="36"/>
      <c r="K831" s="36"/>
      <c r="L831" s="36"/>
      <c r="M831" s="36"/>
      <c r="N831" s="36" t="e">
        <f>SUMIF(#REF!,K831,#REF!)</f>
        <v>#REF!</v>
      </c>
      <c r="O831" s="36">
        <f t="shared" si="154"/>
        <v>0</v>
      </c>
      <c r="P831" s="36">
        <f>COUNTIF($T$1:T831,T831)</f>
        <v>4</v>
      </c>
      <c r="Q831" s="36" t="str">
        <f t="shared" si="157"/>
        <v>4-KVVU-80</v>
      </c>
      <c r="R831" s="36" t="s">
        <v>58</v>
      </c>
      <c r="S831" s="36">
        <v>80</v>
      </c>
      <c r="T831" s="36" t="str">
        <f t="shared" si="158"/>
        <v>KVVU-80</v>
      </c>
      <c r="U831" s="36">
        <v>25</v>
      </c>
      <c r="V831" s="36" t="str">
        <f t="shared" si="153"/>
        <v>25,</v>
      </c>
      <c r="W831" s="36"/>
      <c r="X831" s="36"/>
      <c r="Y831" s="36"/>
      <c r="Z831" s="36" t="str">
        <f t="shared" si="159"/>
        <v>-</v>
      </c>
      <c r="AA831" s="36"/>
      <c r="AB831" s="36"/>
      <c r="AC831" s="36"/>
      <c r="AD831" s="36"/>
      <c r="AE831" s="36"/>
      <c r="AF831" s="36"/>
      <c r="AG831" s="36"/>
      <c r="AH831" s="36"/>
      <c r="AI831" s="36"/>
      <c r="AJ831" s="36"/>
      <c r="AK831" s="36"/>
      <c r="AL831" s="36"/>
      <c r="AM831" s="36"/>
      <c r="AN831" s="36"/>
      <c r="AO831" s="36"/>
      <c r="AP831" s="36"/>
      <c r="AQ831" s="36"/>
      <c r="AR831" s="36"/>
      <c r="AS831" s="36"/>
      <c r="AT831" s="36"/>
      <c r="AU831" s="36"/>
      <c r="AV831" s="36"/>
      <c r="AW831" s="36"/>
      <c r="AX831" s="36"/>
      <c r="AY831" s="36"/>
      <c r="AZ831" s="36"/>
      <c r="BA831" s="36"/>
      <c r="BB831" s="36"/>
      <c r="BC831" s="36"/>
      <c r="BD831" s="36"/>
      <c r="BE831" s="36"/>
      <c r="BF831" s="36"/>
      <c r="BG831" s="36"/>
      <c r="BH831" s="36"/>
      <c r="BI831" s="36"/>
      <c r="BJ831" s="36"/>
      <c r="BL831" s="36"/>
      <c r="BM831" s="36"/>
      <c r="BN831" s="36"/>
      <c r="BO831" s="36"/>
    </row>
    <row r="832" spans="2:67">
      <c r="B832" s="36"/>
      <c r="D832" s="36"/>
      <c r="E832" s="36"/>
      <c r="G832" s="36"/>
      <c r="H832" s="36"/>
      <c r="I832" s="36"/>
      <c r="J832" s="36"/>
      <c r="K832" s="36"/>
      <c r="L832" s="36"/>
      <c r="M832" s="36"/>
      <c r="N832" s="36" t="e">
        <f>SUMIF(#REF!,K832,#REF!)</f>
        <v>#REF!</v>
      </c>
      <c r="O832" s="36">
        <f t="shared" si="154"/>
        <v>0</v>
      </c>
      <c r="P832" s="36">
        <f>COUNTIF($T$1:T832,T832)</f>
        <v>5</v>
      </c>
      <c r="Q832" s="36" t="str">
        <f t="shared" si="157"/>
        <v>5-KVVU-80</v>
      </c>
      <c r="R832" s="36" t="s">
        <v>58</v>
      </c>
      <c r="S832" s="36">
        <v>80</v>
      </c>
      <c r="T832" s="36" t="str">
        <f t="shared" si="158"/>
        <v>KVVU-80</v>
      </c>
      <c r="U832" s="36">
        <v>40</v>
      </c>
      <c r="V832" s="36" t="str">
        <f t="shared" si="153"/>
        <v>40,</v>
      </c>
      <c r="W832" s="36"/>
      <c r="X832" s="36"/>
      <c r="Y832" s="36"/>
      <c r="Z832" s="36" t="str">
        <f t="shared" si="159"/>
        <v>-</v>
      </c>
      <c r="AA832" s="36"/>
      <c r="AB832" s="36"/>
      <c r="AC832" s="36"/>
      <c r="AD832" s="36"/>
      <c r="AE832" s="36"/>
      <c r="AF832" s="36"/>
      <c r="AG832" s="36"/>
      <c r="AH832" s="36"/>
      <c r="AI832" s="36"/>
      <c r="AJ832" s="36"/>
      <c r="AK832" s="36"/>
      <c r="AL832" s="36"/>
      <c r="AM832" s="36"/>
      <c r="AN832" s="36"/>
      <c r="AO832" s="36"/>
      <c r="AP832" s="36"/>
      <c r="AQ832" s="36"/>
      <c r="AR832" s="36"/>
      <c r="AS832" s="36"/>
      <c r="AT832" s="36"/>
      <c r="AU832" s="36"/>
      <c r="AV832" s="36"/>
      <c r="AW832" s="36"/>
      <c r="AX832" s="36"/>
      <c r="AY832" s="36"/>
      <c r="AZ832" s="36"/>
      <c r="BA832" s="36"/>
      <c r="BB832" s="36"/>
      <c r="BC832" s="36"/>
      <c r="BD832" s="36"/>
      <c r="BE832" s="36"/>
      <c r="BF832" s="36"/>
      <c r="BG832" s="36"/>
      <c r="BH832" s="36"/>
      <c r="BI832" s="36"/>
      <c r="BJ832" s="36"/>
      <c r="BL832" s="36"/>
      <c r="BM832" s="36"/>
      <c r="BN832" s="36"/>
      <c r="BO832" s="36"/>
    </row>
    <row r="833" spans="2:67">
      <c r="B833" s="36"/>
      <c r="D833" s="36"/>
      <c r="E833" s="36"/>
      <c r="G833" s="36"/>
      <c r="H833" s="36"/>
      <c r="I833" s="36"/>
      <c r="J833" s="36"/>
      <c r="K833" s="36"/>
      <c r="L833" s="36"/>
      <c r="M833" s="36"/>
      <c r="N833" s="36" t="e">
        <f>SUMIF(#REF!,K833,#REF!)</f>
        <v>#REF!</v>
      </c>
      <c r="O833" s="36">
        <f t="shared" si="154"/>
        <v>0</v>
      </c>
      <c r="P833" s="36">
        <f>COUNTIF($T$1:T833,T833)</f>
        <v>6</v>
      </c>
      <c r="Q833" s="36" t="str">
        <f t="shared" si="157"/>
        <v>6-KVVU-80</v>
      </c>
      <c r="R833" s="36" t="s">
        <v>58</v>
      </c>
      <c r="S833" s="36">
        <v>80</v>
      </c>
      <c r="T833" s="36" t="str">
        <f t="shared" si="158"/>
        <v>KVVU-80</v>
      </c>
      <c r="U833" s="36">
        <v>50</v>
      </c>
      <c r="V833" s="36" t="str">
        <f t="shared" si="153"/>
        <v>50,</v>
      </c>
      <c r="W833" s="36"/>
      <c r="X833" s="36"/>
      <c r="Y833" s="36"/>
      <c r="Z833" s="36" t="str">
        <f t="shared" si="159"/>
        <v>-</v>
      </c>
      <c r="AA833" s="36"/>
      <c r="AB833" s="36"/>
      <c r="AC833" s="36"/>
      <c r="AD833" s="36"/>
      <c r="AE833" s="36"/>
      <c r="AF833" s="36"/>
      <c r="AG833" s="36"/>
      <c r="AH833" s="36"/>
      <c r="AI833" s="36"/>
      <c r="AJ833" s="36"/>
      <c r="AK833" s="36"/>
      <c r="AL833" s="36"/>
      <c r="AM833" s="36"/>
      <c r="AN833" s="36"/>
      <c r="AO833" s="36"/>
      <c r="AP833" s="36"/>
      <c r="AQ833" s="36"/>
      <c r="AR833" s="36"/>
      <c r="AS833" s="36"/>
      <c r="AT833" s="36"/>
      <c r="AU833" s="36"/>
      <c r="AV833" s="36"/>
      <c r="AW833" s="36"/>
      <c r="AX833" s="36"/>
      <c r="AY833" s="36"/>
      <c r="AZ833" s="36"/>
      <c r="BA833" s="36"/>
      <c r="BB833" s="36"/>
      <c r="BC833" s="36"/>
      <c r="BD833" s="36"/>
      <c r="BE833" s="36"/>
      <c r="BF833" s="36"/>
      <c r="BG833" s="36"/>
      <c r="BH833" s="36"/>
      <c r="BI833" s="36"/>
      <c r="BJ833" s="36"/>
      <c r="BL833" s="36"/>
      <c r="BM833" s="36"/>
      <c r="BN833" s="36"/>
      <c r="BO833" s="36"/>
    </row>
    <row r="834" spans="2:67">
      <c r="B834" s="36"/>
      <c r="D834" s="36"/>
      <c r="E834" s="36"/>
      <c r="G834" s="36"/>
      <c r="H834" s="36"/>
      <c r="I834" s="36"/>
      <c r="J834" s="36"/>
      <c r="K834" s="36"/>
      <c r="L834" s="36"/>
      <c r="M834" s="36"/>
      <c r="N834" s="36" t="e">
        <f>SUMIF(#REF!,K834,#REF!)</f>
        <v>#REF!</v>
      </c>
      <c r="O834" s="36">
        <f t="shared" si="154"/>
        <v>0</v>
      </c>
      <c r="P834" s="36">
        <f>COUNTIF($T$1:T834,T834)</f>
        <v>7</v>
      </c>
      <c r="Q834" s="36" t="str">
        <f t="shared" si="157"/>
        <v>7-KVVU-80</v>
      </c>
      <c r="R834" s="36" t="s">
        <v>58</v>
      </c>
      <c r="S834" s="36">
        <v>80</v>
      </c>
      <c r="T834" s="36" t="str">
        <f t="shared" si="158"/>
        <v>KVVU-80</v>
      </c>
      <c r="U834" s="36">
        <v>80</v>
      </c>
      <c r="V834" s="36" t="str">
        <f t="shared" ref="V834:V897" si="160">CONCATENATE(U834,IF(P834=COUNTIF(T:T,T834),"",","))</f>
        <v>80,</v>
      </c>
      <c r="W834" s="36"/>
      <c r="X834" s="36"/>
      <c r="Y834" s="36"/>
      <c r="Z834" s="36" t="str">
        <f t="shared" si="159"/>
        <v>-</v>
      </c>
      <c r="AA834" s="36"/>
      <c r="AB834" s="36"/>
      <c r="AC834" s="36"/>
      <c r="AD834" s="36"/>
      <c r="AE834" s="36"/>
      <c r="AF834" s="36"/>
      <c r="AG834" s="36"/>
      <c r="AH834" s="36"/>
      <c r="AI834" s="36"/>
      <c r="AJ834" s="36"/>
      <c r="AK834" s="36"/>
      <c r="AL834" s="36"/>
      <c r="AM834" s="36"/>
      <c r="AN834" s="36"/>
      <c r="AO834" s="36"/>
      <c r="AP834" s="36"/>
      <c r="AQ834" s="36"/>
      <c r="AR834" s="36"/>
      <c r="AS834" s="36"/>
      <c r="AT834" s="36"/>
      <c r="AU834" s="36"/>
      <c r="AV834" s="36"/>
      <c r="AW834" s="36"/>
      <c r="AX834" s="36"/>
      <c r="AY834" s="36"/>
      <c r="AZ834" s="36"/>
      <c r="BA834" s="36"/>
      <c r="BB834" s="36"/>
      <c r="BC834" s="36"/>
      <c r="BD834" s="36"/>
      <c r="BE834" s="36"/>
      <c r="BF834" s="36"/>
      <c r="BG834" s="36"/>
      <c r="BH834" s="36"/>
      <c r="BI834" s="36"/>
      <c r="BJ834" s="36"/>
      <c r="BL834" s="36"/>
      <c r="BM834" s="36"/>
      <c r="BN834" s="36"/>
      <c r="BO834" s="36"/>
    </row>
    <row r="835" spans="2:67">
      <c r="B835" s="36"/>
      <c r="D835" s="36"/>
      <c r="E835" s="36"/>
      <c r="G835" s="36"/>
      <c r="H835" s="36"/>
      <c r="I835" s="36"/>
      <c r="J835" s="36"/>
      <c r="K835" s="36"/>
      <c r="L835" s="36"/>
      <c r="M835" s="36"/>
      <c r="N835" s="36" t="e">
        <f>SUMIF(#REF!,K835,#REF!)</f>
        <v>#REF!</v>
      </c>
      <c r="O835" s="36">
        <f t="shared" ref="O835:O898" si="161">COUNTIF(Z:Z,K835)</f>
        <v>0</v>
      </c>
      <c r="P835" s="36">
        <f>COUNTIF($T$1:T835,T835)</f>
        <v>8</v>
      </c>
      <c r="Q835" s="36" t="str">
        <f t="shared" si="157"/>
        <v>8-KVVU-80</v>
      </c>
      <c r="R835" s="36" t="s">
        <v>58</v>
      </c>
      <c r="S835" s="36">
        <v>80</v>
      </c>
      <c r="T835" s="36" t="str">
        <f t="shared" si="158"/>
        <v>KVVU-80</v>
      </c>
      <c r="U835" s="36">
        <v>100</v>
      </c>
      <c r="V835" s="36" t="str">
        <f t="shared" si="160"/>
        <v>100,</v>
      </c>
      <c r="W835" s="36"/>
      <c r="X835" s="36"/>
      <c r="Y835" s="36"/>
      <c r="Z835" s="36" t="str">
        <f t="shared" si="159"/>
        <v>-</v>
      </c>
      <c r="AA835" s="36"/>
      <c r="AB835" s="36"/>
      <c r="AC835" s="36"/>
      <c r="AD835" s="36"/>
      <c r="AE835" s="36"/>
      <c r="AF835" s="36"/>
      <c r="AG835" s="36"/>
      <c r="AH835" s="36"/>
      <c r="AI835" s="36"/>
      <c r="AJ835" s="36"/>
      <c r="AK835" s="36"/>
      <c r="AL835" s="36"/>
      <c r="AM835" s="36"/>
      <c r="AN835" s="36"/>
      <c r="AO835" s="36"/>
      <c r="AP835" s="36"/>
      <c r="AQ835" s="36"/>
      <c r="AR835" s="36"/>
      <c r="AS835" s="36"/>
      <c r="AT835" s="36"/>
      <c r="AU835" s="36"/>
      <c r="AV835" s="36"/>
      <c r="AW835" s="36"/>
      <c r="AX835" s="36"/>
      <c r="AY835" s="36"/>
      <c r="AZ835" s="36"/>
      <c r="BA835" s="36"/>
      <c r="BB835" s="36"/>
      <c r="BC835" s="36"/>
      <c r="BD835" s="36"/>
      <c r="BE835" s="36"/>
      <c r="BF835" s="36"/>
      <c r="BG835" s="36"/>
      <c r="BH835" s="36"/>
      <c r="BI835" s="36"/>
      <c r="BJ835" s="36"/>
      <c r="BL835" s="36"/>
      <c r="BM835" s="36"/>
      <c r="BN835" s="36"/>
      <c r="BO835" s="36"/>
    </row>
    <row r="836" spans="2:67">
      <c r="B836" s="36"/>
      <c r="D836" s="36"/>
      <c r="E836" s="36"/>
      <c r="G836" s="36"/>
      <c r="H836" s="36"/>
      <c r="I836" s="36"/>
      <c r="J836" s="36"/>
      <c r="K836" s="36"/>
      <c r="L836" s="36"/>
      <c r="M836" s="36"/>
      <c r="N836" s="36" t="e">
        <f>SUMIF(#REF!,K836,#REF!)</f>
        <v>#REF!</v>
      </c>
      <c r="O836" s="36">
        <f t="shared" si="161"/>
        <v>0</v>
      </c>
      <c r="P836" s="36">
        <f>COUNTIF($T$1:T836,T836)</f>
        <v>9</v>
      </c>
      <c r="Q836" s="36" t="str">
        <f t="shared" si="157"/>
        <v>9-KVVU-80</v>
      </c>
      <c r="R836" s="36" t="s">
        <v>58</v>
      </c>
      <c r="S836" s="36">
        <v>80</v>
      </c>
      <c r="T836" s="36" t="str">
        <f t="shared" si="158"/>
        <v>KVVU-80</v>
      </c>
      <c r="U836" s="36">
        <v>120</v>
      </c>
      <c r="V836" s="36" t="str">
        <f t="shared" si="160"/>
        <v>120,</v>
      </c>
      <c r="W836" s="36"/>
      <c r="X836" s="36"/>
      <c r="Y836" s="36"/>
      <c r="Z836" s="36" t="str">
        <f t="shared" si="159"/>
        <v>-</v>
      </c>
      <c r="AA836" s="36"/>
      <c r="AB836" s="36"/>
      <c r="AC836" s="36"/>
      <c r="AD836" s="36"/>
      <c r="AE836" s="36"/>
      <c r="AF836" s="36"/>
      <c r="AG836" s="36"/>
      <c r="AH836" s="36"/>
      <c r="AI836" s="36"/>
      <c r="AJ836" s="36"/>
      <c r="AK836" s="36"/>
      <c r="AL836" s="36"/>
      <c r="AM836" s="36"/>
      <c r="AN836" s="36"/>
      <c r="AO836" s="36"/>
      <c r="AP836" s="36"/>
      <c r="AQ836" s="36"/>
      <c r="AR836" s="36"/>
      <c r="AS836" s="36"/>
      <c r="AT836" s="36"/>
      <c r="AU836" s="36"/>
      <c r="AV836" s="36"/>
      <c r="AW836" s="36"/>
      <c r="AX836" s="36"/>
      <c r="AY836" s="36"/>
      <c r="AZ836" s="36"/>
      <c r="BA836" s="36"/>
      <c r="BB836" s="36"/>
      <c r="BC836" s="36"/>
      <c r="BD836" s="36"/>
      <c r="BE836" s="36"/>
      <c r="BF836" s="36"/>
      <c r="BG836" s="36"/>
      <c r="BH836" s="36"/>
      <c r="BI836" s="36"/>
      <c r="BJ836" s="36"/>
      <c r="BL836" s="36"/>
      <c r="BM836" s="36"/>
      <c r="BN836" s="36"/>
      <c r="BO836" s="36"/>
    </row>
    <row r="837" spans="2:67">
      <c r="B837" s="36"/>
      <c r="D837" s="36"/>
      <c r="E837" s="36"/>
      <c r="G837" s="36"/>
      <c r="H837" s="36"/>
      <c r="I837" s="36"/>
      <c r="J837" s="36"/>
      <c r="K837" s="36"/>
      <c r="L837" s="36"/>
      <c r="M837" s="36"/>
      <c r="N837" s="36" t="e">
        <f>SUMIF(#REF!,K837,#REF!)</f>
        <v>#REF!</v>
      </c>
      <c r="O837" s="36">
        <f t="shared" si="161"/>
        <v>0</v>
      </c>
      <c r="P837" s="36">
        <f>COUNTIF($T$1:T837,T837)</f>
        <v>10</v>
      </c>
      <c r="Q837" s="36" t="str">
        <f t="shared" si="157"/>
        <v>10-KVVU-80</v>
      </c>
      <c r="R837" s="36" t="s">
        <v>58</v>
      </c>
      <c r="S837" s="36">
        <v>80</v>
      </c>
      <c r="T837" s="36" t="str">
        <f t="shared" si="158"/>
        <v>KVVU-80</v>
      </c>
      <c r="U837" s="36">
        <v>160</v>
      </c>
      <c r="V837" s="36" t="str">
        <f t="shared" si="160"/>
        <v>160,</v>
      </c>
      <c r="W837" s="36"/>
      <c r="X837" s="36"/>
      <c r="Y837" s="36"/>
      <c r="Z837" s="36" t="str">
        <f t="shared" si="159"/>
        <v>-</v>
      </c>
      <c r="AA837" s="36"/>
      <c r="AB837" s="36"/>
      <c r="AC837" s="36"/>
      <c r="AD837" s="36"/>
      <c r="AE837" s="36"/>
      <c r="AF837" s="36"/>
      <c r="AG837" s="36"/>
      <c r="AH837" s="36"/>
      <c r="AI837" s="36"/>
      <c r="AJ837" s="36"/>
      <c r="AK837" s="36"/>
      <c r="AL837" s="36"/>
      <c r="AM837" s="36"/>
      <c r="AN837" s="36"/>
      <c r="AO837" s="36"/>
      <c r="AP837" s="36"/>
      <c r="AQ837" s="36"/>
      <c r="AR837" s="36"/>
      <c r="AS837" s="36"/>
      <c r="AT837" s="36"/>
      <c r="AU837" s="36"/>
      <c r="AV837" s="36"/>
      <c r="AW837" s="36"/>
      <c r="AX837" s="36"/>
      <c r="AY837" s="36"/>
      <c r="AZ837" s="36"/>
      <c r="BA837" s="36"/>
      <c r="BB837" s="36"/>
      <c r="BC837" s="36"/>
      <c r="BD837" s="36"/>
      <c r="BE837" s="36"/>
      <c r="BF837" s="36"/>
      <c r="BG837" s="36"/>
      <c r="BH837" s="36"/>
      <c r="BI837" s="36"/>
      <c r="BJ837" s="36"/>
      <c r="BL837" s="36"/>
      <c r="BM837" s="36"/>
      <c r="BN837" s="36"/>
      <c r="BO837" s="36"/>
    </row>
    <row r="838" spans="2:67">
      <c r="B838" s="36"/>
      <c r="D838" s="36"/>
      <c r="E838" s="36"/>
      <c r="G838" s="36"/>
      <c r="H838" s="36"/>
      <c r="I838" s="36"/>
      <c r="J838" s="36"/>
      <c r="K838" s="36"/>
      <c r="L838" s="36"/>
      <c r="M838" s="36"/>
      <c r="N838" s="36" t="e">
        <f>SUMIF(#REF!,K838,#REF!)</f>
        <v>#REF!</v>
      </c>
      <c r="O838" s="36">
        <f t="shared" si="161"/>
        <v>0</v>
      </c>
      <c r="P838" s="36">
        <f>COUNTIF($T$1:T838,T838)</f>
        <v>11</v>
      </c>
      <c r="Q838" s="36" t="str">
        <f t="shared" si="157"/>
        <v>11-KVVU-80</v>
      </c>
      <c r="R838" s="36" t="s">
        <v>58</v>
      </c>
      <c r="S838" s="36">
        <v>80</v>
      </c>
      <c r="T838" s="36" t="str">
        <f t="shared" si="158"/>
        <v>KVVU-80</v>
      </c>
      <c r="U838" s="36">
        <v>200</v>
      </c>
      <c r="V838" s="36" t="str">
        <f t="shared" si="160"/>
        <v>200,</v>
      </c>
      <c r="W838" s="36"/>
      <c r="X838" s="36"/>
      <c r="Y838" s="36"/>
      <c r="Z838" s="36" t="str">
        <f t="shared" si="159"/>
        <v>-</v>
      </c>
      <c r="AA838" s="36"/>
      <c r="AB838" s="36"/>
      <c r="AC838" s="36"/>
      <c r="AD838" s="36"/>
      <c r="AE838" s="36"/>
      <c r="AF838" s="36"/>
      <c r="AG838" s="36"/>
      <c r="AH838" s="36"/>
      <c r="AI838" s="36"/>
      <c r="AJ838" s="36"/>
      <c r="AK838" s="36"/>
      <c r="AL838" s="36"/>
      <c r="AM838" s="36"/>
      <c r="AN838" s="36"/>
      <c r="AO838" s="36"/>
      <c r="AP838" s="36"/>
      <c r="AQ838" s="36"/>
      <c r="AR838" s="36"/>
      <c r="AS838" s="36"/>
      <c r="AT838" s="36"/>
      <c r="AU838" s="36"/>
      <c r="AV838" s="36"/>
      <c r="AW838" s="36"/>
      <c r="AX838" s="36"/>
      <c r="AY838" s="36"/>
      <c r="AZ838" s="36"/>
      <c r="BA838" s="36"/>
      <c r="BB838" s="36"/>
      <c r="BC838" s="36"/>
      <c r="BD838" s="36"/>
      <c r="BE838" s="36"/>
      <c r="BF838" s="36"/>
      <c r="BG838" s="36"/>
      <c r="BH838" s="36"/>
      <c r="BI838" s="36"/>
      <c r="BJ838" s="36"/>
      <c r="BL838" s="36"/>
      <c r="BM838" s="36"/>
      <c r="BN838" s="36"/>
      <c r="BO838" s="36"/>
    </row>
    <row r="839" spans="2:67">
      <c r="B839" s="36"/>
      <c r="D839" s="36"/>
      <c r="E839" s="36"/>
      <c r="G839" s="36"/>
      <c r="H839" s="36"/>
      <c r="I839" s="36"/>
      <c r="J839" s="36"/>
      <c r="K839" s="36"/>
      <c r="L839" s="36"/>
      <c r="M839" s="36"/>
      <c r="N839" s="36" t="e">
        <f>SUMIF(#REF!,K839,#REF!)</f>
        <v>#REF!</v>
      </c>
      <c r="O839" s="36">
        <f t="shared" si="161"/>
        <v>0</v>
      </c>
      <c r="P839" s="36">
        <f>COUNTIF($T$1:T839,T839)</f>
        <v>12</v>
      </c>
      <c r="Q839" s="36" t="str">
        <f t="shared" si="157"/>
        <v>12-KVVU-80</v>
      </c>
      <c r="R839" s="36" t="s">
        <v>58</v>
      </c>
      <c r="S839" s="36">
        <v>80</v>
      </c>
      <c r="T839" s="36" t="str">
        <f t="shared" si="158"/>
        <v>KVVU-80</v>
      </c>
      <c r="U839" s="36">
        <v>250</v>
      </c>
      <c r="V839" s="36" t="str">
        <f t="shared" si="160"/>
        <v>250,</v>
      </c>
      <c r="W839" s="36"/>
      <c r="X839" s="36"/>
      <c r="Y839" s="36"/>
      <c r="Z839" s="36" t="str">
        <f t="shared" si="159"/>
        <v>-</v>
      </c>
      <c r="AA839" s="36"/>
      <c r="AB839" s="36"/>
      <c r="AC839" s="36"/>
      <c r="AD839" s="36"/>
      <c r="AE839" s="36"/>
      <c r="AF839" s="36"/>
      <c r="AG839" s="36"/>
      <c r="AH839" s="36"/>
      <c r="AI839" s="36"/>
      <c r="AJ839" s="36"/>
      <c r="AK839" s="36"/>
      <c r="AL839" s="36"/>
      <c r="AM839" s="36"/>
      <c r="AN839" s="36"/>
      <c r="AO839" s="36"/>
      <c r="AP839" s="36"/>
      <c r="AQ839" s="36"/>
      <c r="AR839" s="36"/>
      <c r="AS839" s="36"/>
      <c r="AT839" s="36"/>
      <c r="AU839" s="36"/>
      <c r="AV839" s="36"/>
      <c r="AW839" s="36"/>
      <c r="AX839" s="36"/>
      <c r="AY839" s="36"/>
      <c r="AZ839" s="36"/>
      <c r="BA839" s="36"/>
      <c r="BB839" s="36"/>
      <c r="BC839" s="36"/>
      <c r="BD839" s="36"/>
      <c r="BE839" s="36"/>
      <c r="BF839" s="36"/>
      <c r="BG839" s="36"/>
      <c r="BH839" s="36"/>
      <c r="BI839" s="36"/>
      <c r="BJ839" s="36"/>
      <c r="BL839" s="36"/>
      <c r="BM839" s="36"/>
      <c r="BN839" s="36"/>
      <c r="BO839" s="36"/>
    </row>
    <row r="840" spans="2:67">
      <c r="B840" s="36"/>
      <c r="D840" s="36"/>
      <c r="E840" s="36"/>
      <c r="G840" s="36"/>
      <c r="H840" s="36"/>
      <c r="I840" s="36"/>
      <c r="J840" s="36"/>
      <c r="K840" s="36"/>
      <c r="L840" s="36"/>
      <c r="M840" s="36"/>
      <c r="N840" s="36" t="e">
        <f>SUMIF(#REF!,K840,#REF!)</f>
        <v>#REF!</v>
      </c>
      <c r="O840" s="36">
        <f t="shared" si="161"/>
        <v>0</v>
      </c>
      <c r="P840" s="36">
        <f>COUNTIF($T$1:T840,T840)</f>
        <v>13</v>
      </c>
      <c r="Q840" s="36" t="str">
        <f t="shared" ref="Q840:Q907" si="162">CONCATENATE(P840,"-",T840)</f>
        <v>13-KVVU-80</v>
      </c>
      <c r="R840" s="36" t="s">
        <v>58</v>
      </c>
      <c r="S840" s="36">
        <v>80</v>
      </c>
      <c r="T840" s="36" t="str">
        <f t="shared" si="158"/>
        <v>KVVU-80</v>
      </c>
      <c r="U840" s="36">
        <v>300</v>
      </c>
      <c r="V840" s="36" t="str">
        <f t="shared" si="160"/>
        <v>300,</v>
      </c>
      <c r="W840" s="36"/>
      <c r="X840" s="36"/>
      <c r="Y840" s="36"/>
      <c r="Z840" s="36" t="str">
        <f t="shared" si="159"/>
        <v>-</v>
      </c>
      <c r="AA840" s="36"/>
      <c r="AB840" s="36"/>
      <c r="AC840" s="36"/>
      <c r="AD840" s="36"/>
      <c r="AE840" s="36"/>
      <c r="AF840" s="36"/>
      <c r="AG840" s="36"/>
      <c r="AH840" s="36"/>
      <c r="AI840" s="36"/>
      <c r="AJ840" s="36"/>
      <c r="AK840" s="36"/>
      <c r="AL840" s="36"/>
      <c r="AM840" s="36"/>
      <c r="AN840" s="36"/>
      <c r="AO840" s="36"/>
      <c r="AP840" s="36"/>
      <c r="AQ840" s="36"/>
      <c r="AR840" s="36"/>
      <c r="AS840" s="36"/>
      <c r="AT840" s="36"/>
      <c r="AU840" s="36"/>
      <c r="AV840" s="36"/>
      <c r="AW840" s="36"/>
      <c r="AX840" s="36"/>
      <c r="AY840" s="36"/>
      <c r="AZ840" s="36"/>
      <c r="BA840" s="36"/>
      <c r="BB840" s="36"/>
      <c r="BC840" s="36"/>
      <c r="BD840" s="36"/>
      <c r="BE840" s="36"/>
      <c r="BF840" s="36"/>
      <c r="BG840" s="36"/>
      <c r="BH840" s="36"/>
      <c r="BI840" s="36"/>
      <c r="BJ840" s="36"/>
      <c r="BL840" s="36"/>
      <c r="BM840" s="36"/>
      <c r="BN840" s="36"/>
      <c r="BO840" s="36"/>
    </row>
    <row r="841" spans="2:67">
      <c r="B841" s="36"/>
      <c r="D841" s="36"/>
      <c r="E841" s="36"/>
      <c r="G841" s="36"/>
      <c r="H841" s="36"/>
      <c r="I841" s="36"/>
      <c r="J841" s="36"/>
      <c r="K841" s="36"/>
      <c r="L841" s="36"/>
      <c r="M841" s="36"/>
      <c r="N841" s="36" t="e">
        <f>SUMIF(#REF!,K841,#REF!)</f>
        <v>#REF!</v>
      </c>
      <c r="O841" s="36">
        <f t="shared" si="161"/>
        <v>0</v>
      </c>
      <c r="P841" s="36">
        <f>COUNTIF($T$1:T841,T841)</f>
        <v>14</v>
      </c>
      <c r="Q841" s="36" t="str">
        <f t="shared" si="162"/>
        <v>14-KVVU-80</v>
      </c>
      <c r="R841" s="36" t="s">
        <v>58</v>
      </c>
      <c r="S841" s="36">
        <v>80</v>
      </c>
      <c r="T841" s="36" t="str">
        <f t="shared" si="158"/>
        <v>KVVU-80</v>
      </c>
      <c r="U841" s="36">
        <v>320</v>
      </c>
      <c r="V841" s="36" t="str">
        <f t="shared" si="160"/>
        <v>320,</v>
      </c>
      <c r="W841" s="36"/>
      <c r="X841" s="36"/>
      <c r="Y841" s="36"/>
      <c r="Z841" s="36" t="str">
        <f t="shared" si="159"/>
        <v>-</v>
      </c>
      <c r="AA841" s="36"/>
      <c r="AB841" s="36"/>
      <c r="AC841" s="36"/>
      <c r="AD841" s="36"/>
      <c r="AE841" s="36"/>
      <c r="AF841" s="36"/>
      <c r="AG841" s="36"/>
      <c r="AH841" s="36"/>
      <c r="AI841" s="36"/>
      <c r="AJ841" s="36"/>
      <c r="AK841" s="36"/>
      <c r="AL841" s="36"/>
      <c r="AM841" s="36"/>
      <c r="AN841" s="36"/>
      <c r="AO841" s="36"/>
      <c r="AP841" s="36"/>
      <c r="AQ841" s="36"/>
      <c r="AR841" s="36"/>
      <c r="AS841" s="36"/>
      <c r="AT841" s="36"/>
      <c r="AU841" s="36"/>
      <c r="AV841" s="36"/>
      <c r="AW841" s="36"/>
      <c r="AX841" s="36"/>
      <c r="AY841" s="36"/>
      <c r="AZ841" s="36"/>
      <c r="BA841" s="36"/>
      <c r="BB841" s="36"/>
      <c r="BC841" s="36"/>
      <c r="BD841" s="36"/>
      <c r="BE841" s="36"/>
      <c r="BF841" s="36"/>
      <c r="BG841" s="36"/>
      <c r="BH841" s="36"/>
      <c r="BI841" s="36"/>
      <c r="BJ841" s="36"/>
      <c r="BL841" s="36"/>
      <c r="BM841" s="36"/>
      <c r="BN841" s="36"/>
      <c r="BO841" s="36"/>
    </row>
    <row r="842" spans="2:67">
      <c r="B842" s="36"/>
      <c r="D842" s="36"/>
      <c r="E842" s="36"/>
      <c r="G842" s="36"/>
      <c r="H842" s="36"/>
      <c r="I842" s="36"/>
      <c r="J842" s="36"/>
      <c r="K842" s="36"/>
      <c r="L842" s="36"/>
      <c r="M842" s="36"/>
      <c r="N842" s="36" t="e">
        <f>SUMIF(#REF!,K842,#REF!)</f>
        <v>#REF!</v>
      </c>
      <c r="O842" s="36">
        <f t="shared" si="161"/>
        <v>0</v>
      </c>
      <c r="P842" s="36">
        <f>COUNTIF($T$1:T842,T842)</f>
        <v>15</v>
      </c>
      <c r="Q842" s="36" t="str">
        <f t="shared" si="162"/>
        <v>15-KVVU-80</v>
      </c>
      <c r="R842" s="36" t="s">
        <v>58</v>
      </c>
      <c r="S842" s="36">
        <v>80</v>
      </c>
      <c r="T842" s="36" t="str">
        <f t="shared" si="158"/>
        <v>KVVU-80</v>
      </c>
      <c r="U842" s="36">
        <v>400</v>
      </c>
      <c r="V842" s="36" t="str">
        <f t="shared" si="160"/>
        <v>400</v>
      </c>
      <c r="W842" s="36"/>
      <c r="X842" s="36"/>
      <c r="Y842" s="36"/>
      <c r="Z842" s="36" t="str">
        <f t="shared" si="159"/>
        <v>-</v>
      </c>
      <c r="AA842" s="36"/>
      <c r="AB842" s="36"/>
      <c r="AC842" s="36"/>
      <c r="AD842" s="36"/>
      <c r="AE842" s="36"/>
      <c r="AF842" s="36"/>
      <c r="AG842" s="36"/>
      <c r="AH842" s="36"/>
      <c r="AI842" s="36"/>
      <c r="AJ842" s="36"/>
      <c r="AK842" s="36"/>
      <c r="AL842" s="36"/>
      <c r="AM842" s="36"/>
      <c r="AN842" s="36"/>
      <c r="AO842" s="36"/>
      <c r="AP842" s="36"/>
      <c r="AQ842" s="36"/>
      <c r="AR842" s="36"/>
      <c r="AS842" s="36"/>
      <c r="AT842" s="36"/>
      <c r="AU842" s="36"/>
      <c r="AV842" s="36"/>
      <c r="AW842" s="36"/>
      <c r="AX842" s="36"/>
      <c r="AY842" s="36"/>
      <c r="AZ842" s="36"/>
      <c r="BA842" s="36"/>
      <c r="BB842" s="36"/>
      <c r="BC842" s="36"/>
      <c r="BD842" s="36"/>
      <c r="BE842" s="36"/>
      <c r="BF842" s="36"/>
      <c r="BG842" s="36"/>
      <c r="BH842" s="36"/>
      <c r="BI842" s="36"/>
      <c r="BJ842" s="36"/>
      <c r="BL842" s="36"/>
      <c r="BM842" s="36"/>
      <c r="BN842" s="36"/>
      <c r="BO842" s="36"/>
    </row>
    <row r="843" spans="2:67">
      <c r="B843" s="36"/>
      <c r="D843" s="36"/>
      <c r="E843" s="36"/>
      <c r="G843" s="36"/>
      <c r="H843" s="36"/>
      <c r="I843" s="36"/>
      <c r="J843" s="36"/>
      <c r="K843" s="36"/>
      <c r="L843" s="36"/>
      <c r="M843" s="36"/>
      <c r="N843" s="36" t="e">
        <f>SUMIF(#REF!,K843,#REF!)</f>
        <v>#REF!</v>
      </c>
      <c r="O843" s="36">
        <f t="shared" si="161"/>
        <v>0</v>
      </c>
      <c r="P843" s="36">
        <f>COUNTIF($T$1:T843,T843)</f>
        <v>1</v>
      </c>
      <c r="Q843" s="36" t="str">
        <f t="shared" si="162"/>
        <v>1-KVDA-12</v>
      </c>
      <c r="R843" s="36" t="s">
        <v>57</v>
      </c>
      <c r="S843" s="36">
        <v>12</v>
      </c>
      <c r="T843" s="36" t="str">
        <f t="shared" si="158"/>
        <v>KVDA-12</v>
      </c>
      <c r="U843" s="36">
        <v>5</v>
      </c>
      <c r="V843" s="36" t="str">
        <f t="shared" si="160"/>
        <v>5,</v>
      </c>
      <c r="W843" s="36"/>
      <c r="X843" s="36"/>
      <c r="Y843" s="36"/>
      <c r="Z843" s="36" t="str">
        <f t="shared" si="159"/>
        <v>-</v>
      </c>
      <c r="AA843" s="36"/>
      <c r="AB843" s="36"/>
      <c r="AC843" s="36"/>
      <c r="AD843" s="36"/>
      <c r="AE843" s="36"/>
      <c r="AF843" s="36"/>
      <c r="AG843" s="36"/>
      <c r="AH843" s="36"/>
      <c r="AI843" s="36"/>
      <c r="AJ843" s="36"/>
      <c r="AK843" s="36"/>
      <c r="AL843" s="36"/>
      <c r="AM843" s="36"/>
      <c r="AN843" s="36"/>
      <c r="AO843" s="36"/>
      <c r="AP843" s="36"/>
      <c r="AQ843" s="36"/>
      <c r="AR843" s="36"/>
      <c r="AS843" s="36"/>
      <c r="AT843" s="36"/>
      <c r="AU843" s="36"/>
      <c r="AV843" s="36"/>
      <c r="AW843" s="36"/>
      <c r="AX843" s="36"/>
      <c r="AY843" s="36"/>
      <c r="AZ843" s="36"/>
      <c r="BA843" s="36"/>
      <c r="BB843" s="36"/>
      <c r="BC843" s="36"/>
      <c r="BD843" s="36"/>
      <c r="BE843" s="36"/>
      <c r="BF843" s="36"/>
      <c r="BG843" s="36"/>
      <c r="BH843" s="36"/>
      <c r="BI843" s="36"/>
      <c r="BJ843" s="36"/>
      <c r="BL843" s="36"/>
      <c r="BM843" s="36"/>
      <c r="BN843" s="36"/>
      <c r="BO843" s="36"/>
    </row>
    <row r="844" spans="2:67">
      <c r="B844" s="36"/>
      <c r="D844" s="36"/>
      <c r="E844" s="36"/>
      <c r="G844" s="36"/>
      <c r="H844" s="36"/>
      <c r="I844" s="36"/>
      <c r="J844" s="36"/>
      <c r="K844" s="36"/>
      <c r="L844" s="36"/>
      <c r="M844" s="36"/>
      <c r="N844" s="36" t="e">
        <f>SUMIF(#REF!,K844,#REF!)</f>
        <v>#REF!</v>
      </c>
      <c r="O844" s="36">
        <f t="shared" si="161"/>
        <v>0</v>
      </c>
      <c r="P844" s="36">
        <f>COUNTIF($T$1:T844,T844)</f>
        <v>2</v>
      </c>
      <c r="Q844" s="36" t="str">
        <f t="shared" si="162"/>
        <v>2-KVDA-12</v>
      </c>
      <c r="R844" s="36" t="s">
        <v>57</v>
      </c>
      <c r="S844" s="36">
        <v>12</v>
      </c>
      <c r="T844" s="36" t="str">
        <f t="shared" ref="T844:T853" si="163">CONCATENATE(R844,IF(S844=0,"","-"),S844)</f>
        <v>KVDA-12</v>
      </c>
      <c r="U844" s="36">
        <v>10</v>
      </c>
      <c r="V844" s="36" t="str">
        <f t="shared" si="160"/>
        <v>10,</v>
      </c>
      <c r="W844" s="36"/>
      <c r="X844" s="36"/>
      <c r="Y844" s="36"/>
      <c r="Z844" s="36" t="str">
        <f t="shared" si="159"/>
        <v>-</v>
      </c>
      <c r="AA844" s="36"/>
      <c r="AB844" s="36"/>
      <c r="AC844" s="36"/>
      <c r="AD844" s="36"/>
      <c r="AE844" s="36"/>
      <c r="AF844" s="36"/>
      <c r="AG844" s="36"/>
      <c r="AH844" s="36"/>
      <c r="AI844" s="36"/>
      <c r="AJ844" s="36"/>
      <c r="AK844" s="36"/>
      <c r="AL844" s="36"/>
      <c r="AM844" s="36"/>
      <c r="AN844" s="36"/>
      <c r="AO844" s="36"/>
      <c r="AP844" s="36"/>
      <c r="AQ844" s="36"/>
      <c r="AR844" s="36"/>
      <c r="AS844" s="36"/>
      <c r="AT844" s="36"/>
      <c r="AU844" s="36"/>
      <c r="AV844" s="36"/>
      <c r="AW844" s="36"/>
      <c r="AX844" s="36"/>
      <c r="AY844" s="36"/>
      <c r="AZ844" s="36"/>
      <c r="BA844" s="36"/>
      <c r="BB844" s="36"/>
      <c r="BC844" s="36"/>
      <c r="BD844" s="36"/>
      <c r="BE844" s="36"/>
      <c r="BF844" s="36"/>
      <c r="BG844" s="36"/>
      <c r="BH844" s="36"/>
      <c r="BI844" s="36"/>
      <c r="BJ844" s="36"/>
      <c r="BL844" s="36"/>
      <c r="BM844" s="36"/>
      <c r="BN844" s="36"/>
      <c r="BO844" s="36"/>
    </row>
    <row r="845" spans="2:67">
      <c r="B845" s="36"/>
      <c r="D845" s="36"/>
      <c r="E845" s="36"/>
      <c r="G845" s="36"/>
      <c r="H845" s="36"/>
      <c r="I845" s="36"/>
      <c r="J845" s="36"/>
      <c r="K845" s="36"/>
      <c r="L845" s="36"/>
      <c r="M845" s="36"/>
      <c r="N845" s="36" t="e">
        <f>SUMIF(#REF!,K845,#REF!)</f>
        <v>#REF!</v>
      </c>
      <c r="O845" s="36">
        <f t="shared" si="161"/>
        <v>0</v>
      </c>
      <c r="P845" s="36">
        <f>COUNTIF($T$1:T845,T845)</f>
        <v>3</v>
      </c>
      <c r="Q845" s="36" t="str">
        <f t="shared" si="162"/>
        <v>3-KVDA-12</v>
      </c>
      <c r="R845" s="36" t="s">
        <v>57</v>
      </c>
      <c r="S845" s="36">
        <v>12</v>
      </c>
      <c r="T845" s="36" t="str">
        <f t="shared" si="163"/>
        <v>KVDA-12</v>
      </c>
      <c r="U845" s="36">
        <v>15</v>
      </c>
      <c r="V845" s="36" t="str">
        <f t="shared" si="160"/>
        <v>15,</v>
      </c>
      <c r="W845" s="36"/>
      <c r="X845" s="36"/>
      <c r="Y845" s="36"/>
      <c r="Z845" s="36" t="str">
        <f t="shared" si="159"/>
        <v>-</v>
      </c>
      <c r="AA845" s="36"/>
      <c r="AB845" s="36"/>
      <c r="AC845" s="36"/>
      <c r="AD845" s="36"/>
      <c r="AE845" s="36"/>
      <c r="AF845" s="36"/>
      <c r="AG845" s="36"/>
      <c r="AH845" s="36"/>
      <c r="AI845" s="36"/>
      <c r="AJ845" s="36"/>
      <c r="AK845" s="36"/>
      <c r="AL845" s="36"/>
      <c r="AM845" s="36"/>
      <c r="AN845" s="36"/>
      <c r="AO845" s="36"/>
      <c r="AP845" s="36"/>
      <c r="AQ845" s="36"/>
      <c r="AR845" s="36"/>
      <c r="AS845" s="36"/>
      <c r="AT845" s="36"/>
      <c r="AU845" s="36"/>
      <c r="AV845" s="36"/>
      <c r="AW845" s="36"/>
      <c r="AX845" s="36"/>
      <c r="AY845" s="36"/>
      <c r="AZ845" s="36"/>
      <c r="BA845" s="36"/>
      <c r="BB845" s="36"/>
      <c r="BC845" s="36"/>
      <c r="BD845" s="36"/>
      <c r="BE845" s="36"/>
      <c r="BF845" s="36"/>
      <c r="BG845" s="36"/>
      <c r="BH845" s="36"/>
      <c r="BI845" s="36"/>
      <c r="BJ845" s="36"/>
      <c r="BL845" s="36"/>
      <c r="BM845" s="36"/>
      <c r="BN845" s="36"/>
      <c r="BO845" s="36"/>
    </row>
    <row r="846" spans="2:67">
      <c r="B846" s="36"/>
      <c r="D846" s="36"/>
      <c r="E846" s="36"/>
      <c r="G846" s="36"/>
      <c r="H846" s="36"/>
      <c r="I846" s="36"/>
      <c r="J846" s="36"/>
      <c r="K846" s="36"/>
      <c r="L846" s="36"/>
      <c r="M846" s="36"/>
      <c r="N846" s="36" t="e">
        <f>SUMIF(#REF!,K846,#REF!)</f>
        <v>#REF!</v>
      </c>
      <c r="O846" s="36">
        <f t="shared" si="161"/>
        <v>0</v>
      </c>
      <c r="P846" s="36">
        <f>COUNTIF($T$1:T846,T846)</f>
        <v>4</v>
      </c>
      <c r="Q846" s="36" t="str">
        <f t="shared" si="162"/>
        <v>4-KVDA-12</v>
      </c>
      <c r="R846" s="36" t="s">
        <v>57</v>
      </c>
      <c r="S846" s="36">
        <v>12</v>
      </c>
      <c r="T846" s="36" t="str">
        <f t="shared" si="163"/>
        <v>KVDA-12</v>
      </c>
      <c r="U846" s="36">
        <v>25</v>
      </c>
      <c r="V846" s="36" t="str">
        <f t="shared" si="160"/>
        <v>25,</v>
      </c>
      <c r="W846" s="36"/>
      <c r="X846" s="36"/>
      <c r="Y846" s="36"/>
      <c r="Z846" s="36" t="str">
        <f t="shared" si="159"/>
        <v>-</v>
      </c>
      <c r="AA846" s="36"/>
      <c r="AB846" s="36"/>
      <c r="AC846" s="36"/>
      <c r="AD846" s="36"/>
      <c r="AE846" s="36"/>
      <c r="AF846" s="36"/>
      <c r="AG846" s="36"/>
      <c r="AH846" s="36"/>
      <c r="AI846" s="36"/>
      <c r="AJ846" s="36"/>
      <c r="AK846" s="36"/>
      <c r="AL846" s="36"/>
      <c r="AM846" s="36"/>
      <c r="AN846" s="36"/>
      <c r="AO846" s="36"/>
      <c r="AP846" s="36"/>
      <c r="AQ846" s="36"/>
      <c r="AR846" s="36"/>
      <c r="AS846" s="36"/>
      <c r="AT846" s="36"/>
      <c r="AU846" s="36"/>
      <c r="AV846" s="36"/>
      <c r="AW846" s="36"/>
      <c r="AX846" s="36"/>
      <c r="AY846" s="36"/>
      <c r="AZ846" s="36"/>
      <c r="BA846" s="36"/>
      <c r="BB846" s="36"/>
      <c r="BC846" s="36"/>
      <c r="BD846" s="36"/>
      <c r="BE846" s="36"/>
      <c r="BF846" s="36"/>
      <c r="BG846" s="36"/>
      <c r="BH846" s="36"/>
      <c r="BI846" s="36"/>
      <c r="BJ846" s="36"/>
      <c r="BL846" s="36"/>
      <c r="BM846" s="36"/>
      <c r="BN846" s="36"/>
      <c r="BO846" s="36"/>
    </row>
    <row r="847" spans="2:67">
      <c r="B847" s="36"/>
      <c r="D847" s="36"/>
      <c r="E847" s="36"/>
      <c r="G847" s="36"/>
      <c r="H847" s="36"/>
      <c r="I847" s="36"/>
      <c r="J847" s="36"/>
      <c r="K847" s="36"/>
      <c r="L847" s="36"/>
      <c r="M847" s="36"/>
      <c r="N847" s="36" t="e">
        <f>SUMIF(#REF!,K847,#REF!)</f>
        <v>#REF!</v>
      </c>
      <c r="O847" s="36">
        <f t="shared" si="161"/>
        <v>0</v>
      </c>
      <c r="P847" s="36">
        <f>COUNTIF($T$1:T847,T847)</f>
        <v>5</v>
      </c>
      <c r="Q847" s="36" t="str">
        <f t="shared" si="162"/>
        <v>5-KVDA-12</v>
      </c>
      <c r="R847" s="36" t="s">
        <v>57</v>
      </c>
      <c r="S847" s="36">
        <v>12</v>
      </c>
      <c r="T847" s="36" t="str">
        <f t="shared" si="163"/>
        <v>KVDA-12</v>
      </c>
      <c r="U847" s="36">
        <v>40</v>
      </c>
      <c r="V847" s="36" t="str">
        <f t="shared" si="160"/>
        <v>40,</v>
      </c>
      <c r="W847" s="36"/>
      <c r="X847" s="36"/>
      <c r="Y847" s="36"/>
      <c r="Z847" s="36" t="str">
        <f t="shared" si="159"/>
        <v>-</v>
      </c>
      <c r="AA847" s="36"/>
      <c r="AB847" s="36"/>
      <c r="AC847" s="36"/>
      <c r="AD847" s="36"/>
      <c r="AE847" s="36"/>
      <c r="AF847" s="36"/>
      <c r="AG847" s="36"/>
      <c r="AH847" s="36"/>
      <c r="AI847" s="36"/>
      <c r="AJ847" s="36"/>
      <c r="AK847" s="36"/>
      <c r="AL847" s="36"/>
      <c r="AM847" s="36"/>
      <c r="AN847" s="36"/>
      <c r="AO847" s="36"/>
      <c r="AP847" s="36"/>
      <c r="AQ847" s="36"/>
      <c r="AR847" s="36"/>
      <c r="AS847" s="36"/>
      <c r="AT847" s="36"/>
      <c r="AU847" s="36"/>
      <c r="AV847" s="36"/>
      <c r="AW847" s="36"/>
      <c r="AX847" s="36"/>
      <c r="AY847" s="36"/>
      <c r="AZ847" s="36"/>
      <c r="BA847" s="36"/>
      <c r="BB847" s="36"/>
      <c r="BC847" s="36"/>
      <c r="BD847" s="36"/>
      <c r="BE847" s="36"/>
      <c r="BF847" s="36"/>
      <c r="BG847" s="36"/>
      <c r="BH847" s="36"/>
      <c r="BI847" s="36"/>
      <c r="BJ847" s="36"/>
      <c r="BL847" s="36"/>
      <c r="BM847" s="36"/>
      <c r="BN847" s="36"/>
      <c r="BO847" s="36"/>
    </row>
    <row r="848" spans="2:67">
      <c r="B848" s="36"/>
      <c r="D848" s="36"/>
      <c r="E848" s="36"/>
      <c r="G848" s="36"/>
      <c r="H848" s="36"/>
      <c r="I848" s="36"/>
      <c r="J848" s="36"/>
      <c r="K848" s="36"/>
      <c r="L848" s="36"/>
      <c r="M848" s="36"/>
      <c r="N848" s="36" t="e">
        <f>SUMIF(#REF!,K848,#REF!)</f>
        <v>#REF!</v>
      </c>
      <c r="O848" s="36">
        <f t="shared" si="161"/>
        <v>0</v>
      </c>
      <c r="P848" s="36">
        <f>COUNTIF($T$1:T848,T848)</f>
        <v>6</v>
      </c>
      <c r="Q848" s="36" t="str">
        <f t="shared" si="162"/>
        <v>6-KVDA-12</v>
      </c>
      <c r="R848" s="36" t="s">
        <v>57</v>
      </c>
      <c r="S848" s="36">
        <v>12</v>
      </c>
      <c r="T848" s="36" t="str">
        <f t="shared" si="163"/>
        <v>KVDA-12</v>
      </c>
      <c r="U848" s="36">
        <v>50</v>
      </c>
      <c r="V848" s="36" t="str">
        <f t="shared" si="160"/>
        <v>50,</v>
      </c>
      <c r="W848" s="36"/>
      <c r="X848" s="36"/>
      <c r="Y848" s="36"/>
      <c r="Z848" s="36" t="str">
        <f t="shared" si="159"/>
        <v>-</v>
      </c>
      <c r="AA848" s="36"/>
      <c r="AB848" s="36"/>
      <c r="AC848" s="36"/>
      <c r="AD848" s="36"/>
      <c r="AE848" s="36"/>
      <c r="AF848" s="36"/>
      <c r="AG848" s="36"/>
      <c r="AH848" s="36"/>
      <c r="AI848" s="36"/>
      <c r="AJ848" s="36"/>
      <c r="AK848" s="36"/>
      <c r="AL848" s="36"/>
      <c r="AM848" s="36"/>
      <c r="AN848" s="36"/>
      <c r="AO848" s="36"/>
      <c r="AP848" s="36"/>
      <c r="AQ848" s="36"/>
      <c r="AR848" s="36"/>
      <c r="AS848" s="36"/>
      <c r="AT848" s="36"/>
      <c r="AU848" s="36"/>
      <c r="AV848" s="36"/>
      <c r="AW848" s="36"/>
      <c r="AX848" s="36"/>
      <c r="AY848" s="36"/>
      <c r="AZ848" s="36"/>
      <c r="BA848" s="36"/>
      <c r="BB848" s="36"/>
      <c r="BC848" s="36"/>
      <c r="BD848" s="36"/>
      <c r="BE848" s="36"/>
      <c r="BF848" s="36"/>
      <c r="BG848" s="36"/>
      <c r="BH848" s="36"/>
      <c r="BI848" s="36"/>
      <c r="BJ848" s="36"/>
      <c r="BL848" s="36"/>
      <c r="BM848" s="36"/>
      <c r="BN848" s="36"/>
      <c r="BO848" s="36"/>
    </row>
    <row r="849" spans="2:67">
      <c r="B849" s="36"/>
      <c r="D849" s="36"/>
      <c r="E849" s="36"/>
      <c r="G849" s="36"/>
      <c r="H849" s="36"/>
      <c r="I849" s="36"/>
      <c r="J849" s="36"/>
      <c r="K849" s="36"/>
      <c r="L849" s="36"/>
      <c r="M849" s="36"/>
      <c r="N849" s="36" t="e">
        <f>SUMIF(#REF!,K849,#REF!)</f>
        <v>#REF!</v>
      </c>
      <c r="O849" s="36">
        <f t="shared" si="161"/>
        <v>0</v>
      </c>
      <c r="P849" s="36">
        <f>COUNTIF($T$1:T849,T849)</f>
        <v>7</v>
      </c>
      <c r="Q849" s="36" t="str">
        <f t="shared" si="162"/>
        <v>7-KVDA-12</v>
      </c>
      <c r="R849" s="36" t="s">
        <v>57</v>
      </c>
      <c r="S849" s="36">
        <v>12</v>
      </c>
      <c r="T849" s="36" t="str">
        <f t="shared" si="163"/>
        <v>KVDA-12</v>
      </c>
      <c r="U849" s="36">
        <v>80</v>
      </c>
      <c r="V849" s="36" t="str">
        <f t="shared" si="160"/>
        <v>80,</v>
      </c>
      <c r="W849" s="36"/>
      <c r="X849" s="36"/>
      <c r="Y849" s="36"/>
      <c r="Z849" s="36" t="str">
        <f t="shared" si="159"/>
        <v>-</v>
      </c>
      <c r="AA849" s="36"/>
      <c r="AB849" s="36"/>
      <c r="AC849" s="36"/>
      <c r="AD849" s="36"/>
      <c r="AE849" s="36"/>
      <c r="AF849" s="36"/>
      <c r="AG849" s="36"/>
      <c r="AH849" s="36"/>
      <c r="AI849" s="36"/>
      <c r="AJ849" s="36"/>
      <c r="AK849" s="36"/>
      <c r="AL849" s="36"/>
      <c r="AM849" s="36"/>
      <c r="AN849" s="36"/>
      <c r="AO849" s="36"/>
      <c r="AP849" s="36"/>
      <c r="AQ849" s="36"/>
      <c r="AR849" s="36"/>
      <c r="AS849" s="36"/>
      <c r="AT849" s="36"/>
      <c r="AU849" s="36"/>
      <c r="AV849" s="36"/>
      <c r="AW849" s="36"/>
      <c r="AX849" s="36"/>
      <c r="AY849" s="36"/>
      <c r="AZ849" s="36"/>
      <c r="BA849" s="36"/>
      <c r="BB849" s="36"/>
      <c r="BC849" s="36"/>
      <c r="BD849" s="36"/>
      <c r="BE849" s="36"/>
      <c r="BF849" s="36"/>
      <c r="BG849" s="36"/>
      <c r="BH849" s="36"/>
      <c r="BI849" s="36"/>
      <c r="BJ849" s="36"/>
      <c r="BL849" s="36"/>
      <c r="BM849" s="36"/>
      <c r="BN849" s="36"/>
      <c r="BO849" s="36"/>
    </row>
    <row r="850" spans="2:67">
      <c r="B850" s="36"/>
      <c r="D850" s="36"/>
      <c r="E850" s="36"/>
      <c r="G850" s="36"/>
      <c r="H850" s="36"/>
      <c r="I850" s="36"/>
      <c r="J850" s="36"/>
      <c r="K850" s="36"/>
      <c r="L850" s="36"/>
      <c r="M850" s="36"/>
      <c r="N850" s="36" t="e">
        <f>SUMIF(#REF!,K850,#REF!)</f>
        <v>#REF!</v>
      </c>
      <c r="O850" s="36">
        <f t="shared" si="161"/>
        <v>0</v>
      </c>
      <c r="P850" s="36">
        <f>COUNTIF($T$1:T850,T850)</f>
        <v>8</v>
      </c>
      <c r="Q850" s="36" t="str">
        <f t="shared" si="162"/>
        <v>8-KVDA-12</v>
      </c>
      <c r="R850" s="36" t="s">
        <v>57</v>
      </c>
      <c r="S850" s="36">
        <v>12</v>
      </c>
      <c r="T850" s="36" t="str">
        <f t="shared" si="163"/>
        <v>KVDA-12</v>
      </c>
      <c r="U850" s="36">
        <v>100</v>
      </c>
      <c r="V850" s="36" t="str">
        <f t="shared" si="160"/>
        <v>100,</v>
      </c>
      <c r="W850" s="36"/>
      <c r="X850" s="36"/>
      <c r="Y850" s="36"/>
      <c r="Z850" s="36" t="str">
        <f t="shared" si="159"/>
        <v>-</v>
      </c>
      <c r="AA850" s="36"/>
      <c r="AB850" s="36"/>
      <c r="AC850" s="36"/>
      <c r="AD850" s="36"/>
      <c r="AE850" s="36"/>
      <c r="AF850" s="36"/>
      <c r="AG850" s="36"/>
      <c r="AH850" s="36"/>
      <c r="AI850" s="36"/>
      <c r="AJ850" s="36"/>
      <c r="AK850" s="36"/>
      <c r="AL850" s="36"/>
      <c r="AM850" s="36"/>
      <c r="AN850" s="36"/>
      <c r="AO850" s="36"/>
      <c r="AP850" s="36"/>
      <c r="AQ850" s="36"/>
      <c r="AR850" s="36"/>
      <c r="AS850" s="36"/>
      <c r="AT850" s="36"/>
      <c r="AU850" s="36"/>
      <c r="AV850" s="36"/>
      <c r="AW850" s="36"/>
      <c r="AX850" s="36"/>
      <c r="AY850" s="36"/>
      <c r="AZ850" s="36"/>
      <c r="BA850" s="36"/>
      <c r="BB850" s="36"/>
      <c r="BC850" s="36"/>
      <c r="BD850" s="36"/>
      <c r="BE850" s="36"/>
      <c r="BF850" s="36"/>
      <c r="BG850" s="36"/>
      <c r="BH850" s="36"/>
      <c r="BI850" s="36"/>
      <c r="BJ850" s="36"/>
      <c r="BL850" s="36"/>
      <c r="BM850" s="36"/>
      <c r="BN850" s="36"/>
      <c r="BO850" s="36"/>
    </row>
    <row r="851" spans="2:67">
      <c r="B851" s="36"/>
      <c r="D851" s="36"/>
      <c r="E851" s="36"/>
      <c r="G851" s="36"/>
      <c r="H851" s="36"/>
      <c r="I851" s="36"/>
      <c r="J851" s="36"/>
      <c r="K851" s="36"/>
      <c r="L851" s="36"/>
      <c r="M851" s="36"/>
      <c r="N851" s="36" t="e">
        <f>SUMIF(#REF!,K851,#REF!)</f>
        <v>#REF!</v>
      </c>
      <c r="O851" s="36">
        <f t="shared" si="161"/>
        <v>0</v>
      </c>
      <c r="P851" s="36">
        <f>COUNTIF($T$1:T851,T851)</f>
        <v>9</v>
      </c>
      <c r="Q851" s="36" t="str">
        <f t="shared" ref="Q851" si="164">CONCATENATE(P851,"-",T851)</f>
        <v>9-KVDA-12</v>
      </c>
      <c r="R851" s="36" t="s">
        <v>57</v>
      </c>
      <c r="S851" s="36">
        <v>12</v>
      </c>
      <c r="T851" s="36" t="str">
        <f t="shared" ref="T851" si="165">CONCATENATE(R851,IF(S851=0,"","-"),S851)</f>
        <v>KVDA-12</v>
      </c>
      <c r="U851" s="36">
        <v>120</v>
      </c>
      <c r="V851" s="36" t="str">
        <f t="shared" si="160"/>
        <v>120,</v>
      </c>
      <c r="W851" s="36"/>
      <c r="X851" s="36"/>
      <c r="Y851" s="36"/>
      <c r="Z851" s="36"/>
      <c r="AA851" s="36"/>
      <c r="AB851" s="36"/>
      <c r="AC851" s="36"/>
      <c r="AD851" s="36"/>
      <c r="AE851" s="36"/>
      <c r="AF851" s="36"/>
      <c r="AG851" s="36"/>
      <c r="AH851" s="36"/>
      <c r="AI851" s="36"/>
      <c r="AJ851" s="36"/>
      <c r="AK851" s="36"/>
      <c r="AL851" s="36"/>
      <c r="AM851" s="36"/>
      <c r="AN851" s="36"/>
      <c r="AO851" s="36"/>
      <c r="AP851" s="36"/>
      <c r="AQ851" s="36"/>
      <c r="AR851" s="36"/>
      <c r="AS851" s="36"/>
      <c r="AT851" s="36"/>
      <c r="AU851" s="36"/>
      <c r="AV851" s="36"/>
      <c r="AW851" s="36"/>
      <c r="AX851" s="36"/>
      <c r="AY851" s="36"/>
      <c r="AZ851" s="36"/>
      <c r="BA851" s="36"/>
      <c r="BB851" s="36"/>
      <c r="BC851" s="36"/>
      <c r="BD851" s="36"/>
      <c r="BE851" s="36"/>
      <c r="BF851" s="36"/>
      <c r="BG851" s="36"/>
      <c r="BH851" s="36"/>
      <c r="BI851" s="36"/>
      <c r="BJ851" s="36"/>
      <c r="BL851" s="36"/>
      <c r="BM851" s="36"/>
      <c r="BN851" s="36"/>
      <c r="BO851" s="36"/>
    </row>
    <row r="852" spans="2:67">
      <c r="B852" s="36"/>
      <c r="D852" s="36"/>
      <c r="E852" s="36"/>
      <c r="G852" s="36"/>
      <c r="H852" s="36"/>
      <c r="I852" s="36"/>
      <c r="J852" s="36"/>
      <c r="K852" s="36"/>
      <c r="L852" s="36"/>
      <c r="M852" s="36"/>
      <c r="N852" s="36" t="e">
        <f>SUMIF(#REF!,K852,#REF!)</f>
        <v>#REF!</v>
      </c>
      <c r="O852" s="36">
        <f t="shared" si="161"/>
        <v>0</v>
      </c>
      <c r="P852" s="36">
        <f>COUNTIF($T$1:T852,T852)</f>
        <v>10</v>
      </c>
      <c r="Q852" s="36" t="str">
        <f t="shared" si="162"/>
        <v>10-KVDA-12</v>
      </c>
      <c r="R852" s="36" t="s">
        <v>57</v>
      </c>
      <c r="S852" s="36">
        <v>12</v>
      </c>
      <c r="T852" s="36" t="str">
        <f t="shared" si="163"/>
        <v>KVDA-12</v>
      </c>
      <c r="U852" s="36">
        <v>160</v>
      </c>
      <c r="V852" s="36" t="str">
        <f t="shared" si="160"/>
        <v>160,</v>
      </c>
      <c r="W852" s="36"/>
      <c r="X852" s="36"/>
      <c r="Y852" s="36"/>
      <c r="Z852" s="36" t="str">
        <f t="shared" si="159"/>
        <v>-</v>
      </c>
      <c r="AA852" s="36"/>
      <c r="AB852" s="36"/>
      <c r="AC852" s="36"/>
      <c r="AD852" s="36"/>
      <c r="AE852" s="36"/>
      <c r="AF852" s="36"/>
      <c r="AG852" s="36"/>
      <c r="AH852" s="36"/>
      <c r="AI852" s="36"/>
      <c r="AJ852" s="36"/>
      <c r="AK852" s="36"/>
      <c r="AL852" s="36"/>
      <c r="AM852" s="36"/>
      <c r="AN852" s="36"/>
      <c r="AO852" s="36"/>
      <c r="AP852" s="36"/>
      <c r="AQ852" s="36"/>
      <c r="AR852" s="36"/>
      <c r="AS852" s="36"/>
      <c r="AT852" s="36"/>
      <c r="AU852" s="36"/>
      <c r="AV852" s="36"/>
      <c r="AW852" s="36"/>
      <c r="AX852" s="36"/>
      <c r="AY852" s="36"/>
      <c r="AZ852" s="36"/>
      <c r="BA852" s="36"/>
      <c r="BB852" s="36"/>
      <c r="BC852" s="36"/>
      <c r="BD852" s="36"/>
      <c r="BE852" s="36"/>
      <c r="BF852" s="36"/>
      <c r="BG852" s="36"/>
      <c r="BH852" s="36"/>
      <c r="BI852" s="36"/>
      <c r="BJ852" s="36"/>
      <c r="BL852" s="36"/>
      <c r="BM852" s="36"/>
      <c r="BN852" s="36"/>
      <c r="BO852" s="36"/>
    </row>
    <row r="853" spans="2:67">
      <c r="B853" s="36"/>
      <c r="D853" s="36"/>
      <c r="E853" s="36"/>
      <c r="G853" s="36"/>
      <c r="H853" s="36"/>
      <c r="I853" s="36"/>
      <c r="J853" s="36"/>
      <c r="K853" s="36"/>
      <c r="L853" s="36"/>
      <c r="M853" s="36"/>
      <c r="N853" s="36" t="e">
        <f>SUMIF(#REF!,K853,#REF!)</f>
        <v>#REF!</v>
      </c>
      <c r="O853" s="36">
        <f t="shared" si="161"/>
        <v>0</v>
      </c>
      <c r="P853" s="36">
        <f>COUNTIF($T$1:T853,T853)</f>
        <v>11</v>
      </c>
      <c r="Q853" s="36" t="str">
        <f t="shared" si="162"/>
        <v>11-KVDA-12</v>
      </c>
      <c r="R853" s="36" t="s">
        <v>57</v>
      </c>
      <c r="S853" s="36">
        <v>12</v>
      </c>
      <c r="T853" s="36" t="str">
        <f t="shared" si="163"/>
        <v>KVDA-12</v>
      </c>
      <c r="U853" s="36">
        <v>200</v>
      </c>
      <c r="V853" s="36" t="str">
        <f t="shared" si="160"/>
        <v>200</v>
      </c>
      <c r="W853" s="36"/>
      <c r="X853" s="36"/>
      <c r="Y853" s="36"/>
      <c r="Z853" s="36" t="str">
        <f t="shared" si="159"/>
        <v>-</v>
      </c>
      <c r="AA853" s="36"/>
      <c r="AB853" s="36"/>
      <c r="AC853" s="36"/>
      <c r="AD853" s="36"/>
      <c r="AE853" s="36"/>
      <c r="AF853" s="36"/>
      <c r="AG853" s="36"/>
      <c r="AH853" s="36"/>
      <c r="AI853" s="36"/>
      <c r="AJ853" s="36"/>
      <c r="AK853" s="36"/>
      <c r="AL853" s="36"/>
      <c r="AM853" s="36"/>
      <c r="AN853" s="36"/>
      <c r="AO853" s="36"/>
      <c r="AP853" s="36"/>
      <c r="AQ853" s="36"/>
      <c r="AR853" s="36"/>
      <c r="AS853" s="36"/>
      <c r="AT853" s="36"/>
      <c r="AU853" s="36"/>
      <c r="AV853" s="36"/>
      <c r="AW853" s="36"/>
      <c r="AX853" s="36"/>
      <c r="AY853" s="36"/>
      <c r="AZ853" s="36"/>
      <c r="BA853" s="36"/>
      <c r="BB853" s="36"/>
      <c r="BC853" s="36"/>
      <c r="BD853" s="36"/>
      <c r="BE853" s="36"/>
      <c r="BF853" s="36"/>
      <c r="BG853" s="36"/>
      <c r="BH853" s="36"/>
      <c r="BI853" s="36"/>
      <c r="BJ853" s="36"/>
      <c r="BL853" s="36"/>
      <c r="BM853" s="36"/>
      <c r="BN853" s="36"/>
      <c r="BO853" s="36"/>
    </row>
    <row r="854" spans="2:67">
      <c r="B854" s="36"/>
      <c r="D854" s="36"/>
      <c r="E854" s="36"/>
      <c r="G854" s="36"/>
      <c r="H854" s="36"/>
      <c r="I854" s="36"/>
      <c r="J854" s="36"/>
      <c r="K854" s="36"/>
      <c r="L854" s="36"/>
      <c r="M854" s="36"/>
      <c r="N854" s="36" t="e">
        <f>SUMIF(#REF!,K854,#REF!)</f>
        <v>#REF!</v>
      </c>
      <c r="O854" s="36">
        <f t="shared" si="161"/>
        <v>0</v>
      </c>
      <c r="P854" s="36">
        <f>COUNTIF($T$1:T854,T854)</f>
        <v>1</v>
      </c>
      <c r="Q854" s="36" t="str">
        <f t="shared" si="162"/>
        <v>1-KVDA-16</v>
      </c>
      <c r="R854" s="36" t="s">
        <v>57</v>
      </c>
      <c r="S854" s="36">
        <v>16</v>
      </c>
      <c r="T854" s="36" t="str">
        <f>CONCATENATE(R854,IF(S854=0,"","-"),S854)</f>
        <v>KVDA-16</v>
      </c>
      <c r="U854" s="36">
        <v>5</v>
      </c>
      <c r="V854" s="36" t="str">
        <f t="shared" si="160"/>
        <v>5,</v>
      </c>
      <c r="W854" s="36"/>
      <c r="X854" s="36"/>
      <c r="Y854" s="36"/>
      <c r="Z854" s="36" t="str">
        <f t="shared" si="159"/>
        <v>-</v>
      </c>
      <c r="AA854" s="36"/>
      <c r="AB854" s="36"/>
      <c r="AC854" s="36"/>
      <c r="AD854" s="36"/>
      <c r="AE854" s="36"/>
      <c r="AF854" s="36"/>
      <c r="AG854" s="36"/>
      <c r="AH854" s="36"/>
      <c r="AI854" s="36"/>
      <c r="AJ854" s="36"/>
      <c r="AK854" s="36"/>
      <c r="AL854" s="36"/>
      <c r="AM854" s="36"/>
      <c r="AN854" s="36"/>
      <c r="AO854" s="36"/>
      <c r="AP854" s="36"/>
      <c r="AQ854" s="36"/>
      <c r="AR854" s="36"/>
      <c r="AS854" s="36"/>
      <c r="AT854" s="36"/>
      <c r="AU854" s="36"/>
      <c r="AV854" s="36"/>
      <c r="AW854" s="36"/>
      <c r="AX854" s="36"/>
      <c r="AY854" s="36"/>
      <c r="AZ854" s="36"/>
      <c r="BA854" s="36"/>
      <c r="BB854" s="36"/>
      <c r="BC854" s="36"/>
      <c r="BD854" s="36"/>
      <c r="BE854" s="36"/>
      <c r="BF854" s="36"/>
      <c r="BG854" s="36"/>
      <c r="BH854" s="36"/>
      <c r="BI854" s="36"/>
      <c r="BJ854" s="36"/>
      <c r="BL854" s="36"/>
      <c r="BM854" s="36"/>
      <c r="BN854" s="36"/>
      <c r="BO854" s="36"/>
    </row>
    <row r="855" spans="2:67">
      <c r="B855" s="36"/>
      <c r="D855" s="36"/>
      <c r="E855" s="36"/>
      <c r="G855" s="36"/>
      <c r="H855" s="36"/>
      <c r="I855" s="36"/>
      <c r="J855" s="36"/>
      <c r="K855" s="36"/>
      <c r="L855" s="36"/>
      <c r="M855" s="36"/>
      <c r="N855" s="36" t="e">
        <f>SUMIF(#REF!,K855,#REF!)</f>
        <v>#REF!</v>
      </c>
      <c r="O855" s="36">
        <f t="shared" si="161"/>
        <v>0</v>
      </c>
      <c r="P855" s="36">
        <f>COUNTIF($T$1:T855,T855)</f>
        <v>2</v>
      </c>
      <c r="Q855" s="36" t="str">
        <f t="shared" si="162"/>
        <v>2-KVDA-16</v>
      </c>
      <c r="R855" s="36" t="s">
        <v>57</v>
      </c>
      <c r="S855" s="36">
        <v>16</v>
      </c>
      <c r="T855" s="36" t="str">
        <f>CONCATENATE(R855,IF(S855=0,"","-"),S855)</f>
        <v>KVDA-16</v>
      </c>
      <c r="U855" s="36">
        <v>10</v>
      </c>
      <c r="V855" s="36" t="str">
        <f t="shared" si="160"/>
        <v>10,</v>
      </c>
      <c r="W855" s="36"/>
      <c r="X855" s="36"/>
      <c r="Y855" s="36"/>
      <c r="Z855" s="36" t="str">
        <f t="shared" si="159"/>
        <v>-</v>
      </c>
      <c r="AA855" s="36"/>
      <c r="AB855" s="36"/>
      <c r="AC855" s="36"/>
      <c r="AD855" s="36"/>
      <c r="AE855" s="36"/>
      <c r="AF855" s="36"/>
      <c r="AG855" s="36"/>
      <c r="AH855" s="36"/>
      <c r="AI855" s="36"/>
      <c r="AJ855" s="36"/>
      <c r="AK855" s="36"/>
      <c r="AL855" s="36"/>
      <c r="AM855" s="36"/>
      <c r="AN855" s="36"/>
      <c r="AO855" s="36"/>
      <c r="AP855" s="36"/>
      <c r="AQ855" s="36"/>
      <c r="AR855" s="36"/>
      <c r="AS855" s="36"/>
      <c r="AT855" s="36"/>
      <c r="AU855" s="36"/>
      <c r="AV855" s="36"/>
      <c r="AW855" s="36"/>
      <c r="AX855" s="36"/>
      <c r="AY855" s="36"/>
      <c r="AZ855" s="36"/>
      <c r="BA855" s="36"/>
      <c r="BB855" s="36"/>
      <c r="BC855" s="36"/>
      <c r="BD855" s="36"/>
      <c r="BE855" s="36"/>
      <c r="BF855" s="36"/>
      <c r="BG855" s="36"/>
      <c r="BH855" s="36"/>
      <c r="BI855" s="36"/>
      <c r="BJ855" s="36"/>
      <c r="BL855" s="36"/>
      <c r="BM855" s="36"/>
      <c r="BN855" s="36"/>
      <c r="BO855" s="36"/>
    </row>
    <row r="856" spans="2:67">
      <c r="B856" s="36"/>
      <c r="D856" s="36"/>
      <c r="E856" s="36"/>
      <c r="G856" s="36"/>
      <c r="H856" s="36"/>
      <c r="I856" s="36"/>
      <c r="J856" s="36"/>
      <c r="K856" s="36"/>
      <c r="L856" s="36"/>
      <c r="M856" s="36"/>
      <c r="N856" s="36" t="e">
        <f>SUMIF(#REF!,K856,#REF!)</f>
        <v>#REF!</v>
      </c>
      <c r="O856" s="36">
        <f t="shared" si="161"/>
        <v>0</v>
      </c>
      <c r="P856" s="36">
        <f>COUNTIF($T$1:T856,T856)</f>
        <v>3</v>
      </c>
      <c r="Q856" s="36" t="str">
        <f t="shared" si="162"/>
        <v>3-KVDA-16</v>
      </c>
      <c r="R856" s="36" t="s">
        <v>57</v>
      </c>
      <c r="S856" s="36">
        <v>16</v>
      </c>
      <c r="T856" s="36" t="str">
        <f>CONCATENATE(R856,IF(S856=0,"","-"),S856)</f>
        <v>KVDA-16</v>
      </c>
      <c r="U856" s="36">
        <v>15</v>
      </c>
      <c r="V856" s="36" t="str">
        <f t="shared" si="160"/>
        <v>15,</v>
      </c>
      <c r="W856" s="36"/>
      <c r="X856" s="36"/>
      <c r="Y856" s="36"/>
      <c r="Z856" s="36" t="str">
        <f t="shared" si="159"/>
        <v>-</v>
      </c>
      <c r="AA856" s="36"/>
      <c r="AB856" s="36"/>
      <c r="AC856" s="36"/>
      <c r="AD856" s="36"/>
      <c r="AE856" s="36"/>
      <c r="AF856" s="36"/>
      <c r="AG856" s="36"/>
      <c r="AH856" s="36"/>
      <c r="AI856" s="36"/>
      <c r="AJ856" s="36"/>
      <c r="AK856" s="36"/>
      <c r="AL856" s="36"/>
      <c r="AM856" s="36"/>
      <c r="AN856" s="36"/>
      <c r="AO856" s="36"/>
      <c r="AP856" s="36"/>
      <c r="AQ856" s="36"/>
      <c r="AR856" s="36"/>
      <c r="AS856" s="36"/>
      <c r="AT856" s="36"/>
      <c r="AU856" s="36"/>
      <c r="AV856" s="36"/>
      <c r="AW856" s="36"/>
      <c r="AX856" s="36"/>
      <c r="AY856" s="36"/>
      <c r="AZ856" s="36"/>
      <c r="BA856" s="36"/>
      <c r="BB856" s="36"/>
      <c r="BC856" s="36"/>
      <c r="BD856" s="36"/>
      <c r="BE856" s="36"/>
      <c r="BF856" s="36"/>
      <c r="BG856" s="36"/>
      <c r="BH856" s="36"/>
      <c r="BI856" s="36"/>
      <c r="BJ856" s="36"/>
      <c r="BL856" s="36"/>
      <c r="BM856" s="36"/>
      <c r="BN856" s="36"/>
      <c r="BO856" s="36"/>
    </row>
    <row r="857" spans="2:67">
      <c r="B857" s="36"/>
      <c r="D857" s="36"/>
      <c r="E857" s="36"/>
      <c r="G857" s="36"/>
      <c r="H857" s="36"/>
      <c r="I857" s="36"/>
      <c r="J857" s="36"/>
      <c r="K857" s="36"/>
      <c r="L857" s="36"/>
      <c r="M857" s="36"/>
      <c r="N857" s="36" t="e">
        <f>SUMIF(#REF!,K857,#REF!)</f>
        <v>#REF!</v>
      </c>
      <c r="O857" s="36">
        <f t="shared" si="161"/>
        <v>0</v>
      </c>
      <c r="P857" s="36">
        <f>COUNTIF($T$1:T857,T857)</f>
        <v>4</v>
      </c>
      <c r="Q857" s="36" t="str">
        <f t="shared" si="162"/>
        <v>4-KVDA-16</v>
      </c>
      <c r="R857" s="36" t="s">
        <v>57</v>
      </c>
      <c r="S857" s="36">
        <v>16</v>
      </c>
      <c r="T857" s="36" t="str">
        <f>CONCATENATE(R857,IF(S857=0,"","-"),S857)</f>
        <v>KVDA-16</v>
      </c>
      <c r="U857" s="36">
        <v>25</v>
      </c>
      <c r="V857" s="36" t="str">
        <f t="shared" si="160"/>
        <v>25,</v>
      </c>
      <c r="W857" s="36"/>
      <c r="X857" s="36"/>
      <c r="Y857" s="36"/>
      <c r="Z857" s="36" t="str">
        <f t="shared" si="159"/>
        <v>-</v>
      </c>
      <c r="AA857" s="36"/>
      <c r="AB857" s="36"/>
      <c r="AC857" s="36"/>
      <c r="AD857" s="36"/>
      <c r="AE857" s="36"/>
      <c r="AF857" s="36"/>
      <c r="AG857" s="36"/>
      <c r="AH857" s="36"/>
      <c r="AI857" s="36"/>
      <c r="AJ857" s="36"/>
      <c r="AK857" s="36"/>
      <c r="AL857" s="36"/>
      <c r="AM857" s="36"/>
      <c r="AN857" s="36"/>
      <c r="AO857" s="36"/>
      <c r="AP857" s="36"/>
      <c r="AQ857" s="36"/>
      <c r="AR857" s="36"/>
      <c r="AS857" s="36"/>
      <c r="AT857" s="36"/>
      <c r="AU857" s="36"/>
      <c r="AV857" s="36"/>
      <c r="AW857" s="36"/>
      <c r="AX857" s="36"/>
      <c r="AY857" s="36"/>
      <c r="AZ857" s="36"/>
      <c r="BA857" s="36"/>
      <c r="BB857" s="36"/>
      <c r="BC857" s="36"/>
      <c r="BD857" s="36"/>
      <c r="BE857" s="36"/>
      <c r="BF857" s="36"/>
      <c r="BG857" s="36"/>
      <c r="BH857" s="36"/>
      <c r="BI857" s="36"/>
      <c r="BJ857" s="36"/>
      <c r="BL857" s="36"/>
      <c r="BM857" s="36"/>
      <c r="BN857" s="36"/>
      <c r="BO857" s="36"/>
    </row>
    <row r="858" spans="2:67">
      <c r="B858" s="36"/>
      <c r="D858" s="36"/>
      <c r="E858" s="36"/>
      <c r="G858" s="36"/>
      <c r="H858" s="36"/>
      <c r="I858" s="36"/>
      <c r="J858" s="36"/>
      <c r="K858" s="36"/>
      <c r="L858" s="36"/>
      <c r="M858" s="36"/>
      <c r="N858" s="36" t="e">
        <f>SUMIF(#REF!,K858,#REF!)</f>
        <v>#REF!</v>
      </c>
      <c r="O858" s="36">
        <f t="shared" si="161"/>
        <v>0</v>
      </c>
      <c r="P858" s="36">
        <f>COUNTIF($T$1:T858,T858)</f>
        <v>5</v>
      </c>
      <c r="Q858" s="36" t="str">
        <f t="shared" si="162"/>
        <v>5-KVDA-16</v>
      </c>
      <c r="R858" s="36" t="s">
        <v>57</v>
      </c>
      <c r="S858" s="36">
        <v>16</v>
      </c>
      <c r="T858" s="36" t="str">
        <f t="shared" ref="T858:T864" si="166">CONCATENATE(R858,IF(S858=0,"","-"),S858)</f>
        <v>KVDA-16</v>
      </c>
      <c r="U858" s="36">
        <v>40</v>
      </c>
      <c r="V858" s="36" t="str">
        <f t="shared" si="160"/>
        <v>40,</v>
      </c>
      <c r="W858" s="36"/>
      <c r="X858" s="36"/>
      <c r="Y858" s="36"/>
      <c r="Z858" s="36" t="str">
        <f t="shared" si="159"/>
        <v>-</v>
      </c>
      <c r="AA858" s="36"/>
      <c r="AB858" s="36"/>
      <c r="AC858" s="36"/>
      <c r="AD858" s="36"/>
      <c r="AE858" s="36"/>
      <c r="AF858" s="36"/>
      <c r="AG858" s="36"/>
      <c r="AH858" s="36"/>
      <c r="AI858" s="36"/>
      <c r="AJ858" s="36"/>
      <c r="AK858" s="36"/>
      <c r="AL858" s="36"/>
      <c r="AM858" s="36"/>
      <c r="AN858" s="36"/>
      <c r="AO858" s="36"/>
      <c r="AP858" s="36"/>
      <c r="AQ858" s="36"/>
      <c r="AR858" s="36"/>
      <c r="AS858" s="36"/>
      <c r="AT858" s="36"/>
      <c r="AU858" s="36"/>
      <c r="AV858" s="36"/>
      <c r="AW858" s="36"/>
      <c r="AX858" s="36"/>
      <c r="AY858" s="36"/>
      <c r="AZ858" s="36"/>
      <c r="BA858" s="36"/>
      <c r="BB858" s="36"/>
      <c r="BC858" s="36"/>
      <c r="BD858" s="36"/>
      <c r="BE858" s="36"/>
      <c r="BF858" s="36"/>
      <c r="BG858" s="36"/>
      <c r="BH858" s="36"/>
      <c r="BI858" s="36"/>
      <c r="BJ858" s="36"/>
      <c r="BL858" s="36"/>
      <c r="BM858" s="36"/>
      <c r="BN858" s="36"/>
      <c r="BO858" s="36"/>
    </row>
    <row r="859" spans="2:67">
      <c r="B859" s="36"/>
      <c r="D859" s="36"/>
      <c r="E859" s="36"/>
      <c r="G859" s="36"/>
      <c r="H859" s="36"/>
      <c r="I859" s="36"/>
      <c r="J859" s="36"/>
      <c r="K859" s="36"/>
      <c r="L859" s="36"/>
      <c r="M859" s="36"/>
      <c r="N859" s="36" t="e">
        <f>SUMIF(#REF!,K859,#REF!)</f>
        <v>#REF!</v>
      </c>
      <c r="O859" s="36">
        <f t="shared" si="161"/>
        <v>0</v>
      </c>
      <c r="P859" s="36">
        <f>COUNTIF($T$1:T859,T859)</f>
        <v>6</v>
      </c>
      <c r="Q859" s="36" t="str">
        <f t="shared" si="162"/>
        <v>6-KVDA-16</v>
      </c>
      <c r="R859" s="36" t="s">
        <v>57</v>
      </c>
      <c r="S859" s="36">
        <v>16</v>
      </c>
      <c r="T859" s="36" t="str">
        <f t="shared" si="166"/>
        <v>KVDA-16</v>
      </c>
      <c r="U859" s="36">
        <v>50</v>
      </c>
      <c r="V859" s="36" t="str">
        <f t="shared" si="160"/>
        <v>50,</v>
      </c>
      <c r="W859" s="36"/>
      <c r="X859" s="36"/>
      <c r="Y859" s="36"/>
      <c r="Z859" s="36" t="str">
        <f t="shared" si="159"/>
        <v>-</v>
      </c>
      <c r="AA859" s="36"/>
      <c r="AB859" s="36"/>
      <c r="AC859" s="36"/>
      <c r="AD859" s="36"/>
      <c r="AE859" s="36"/>
      <c r="AF859" s="36"/>
      <c r="AG859" s="36"/>
      <c r="AH859" s="36"/>
      <c r="AI859" s="36"/>
      <c r="AJ859" s="36"/>
      <c r="AK859" s="36"/>
      <c r="AL859" s="36"/>
      <c r="AM859" s="36"/>
      <c r="AN859" s="36"/>
      <c r="AO859" s="36"/>
      <c r="AP859" s="36"/>
      <c r="AQ859" s="36"/>
      <c r="AR859" s="36"/>
      <c r="AS859" s="36"/>
      <c r="AT859" s="36"/>
      <c r="AU859" s="36"/>
      <c r="AV859" s="36"/>
      <c r="AW859" s="36"/>
      <c r="AX859" s="36"/>
      <c r="AY859" s="36"/>
      <c r="AZ859" s="36"/>
      <c r="BA859" s="36"/>
      <c r="BB859" s="36"/>
      <c r="BC859" s="36"/>
      <c r="BD859" s="36"/>
      <c r="BE859" s="36"/>
      <c r="BF859" s="36"/>
      <c r="BG859" s="36"/>
      <c r="BH859" s="36"/>
      <c r="BI859" s="36"/>
      <c r="BJ859" s="36"/>
      <c r="BL859" s="36"/>
      <c r="BM859" s="36"/>
      <c r="BN859" s="36"/>
      <c r="BO859" s="36"/>
    </row>
    <row r="860" spans="2:67">
      <c r="B860" s="36"/>
      <c r="D860" s="36"/>
      <c r="E860" s="36"/>
      <c r="G860" s="36"/>
      <c r="H860" s="36"/>
      <c r="I860" s="36"/>
      <c r="J860" s="36"/>
      <c r="K860" s="36"/>
      <c r="L860" s="36"/>
      <c r="M860" s="36"/>
      <c r="N860" s="36" t="e">
        <f>SUMIF(#REF!,K860,#REF!)</f>
        <v>#REF!</v>
      </c>
      <c r="O860" s="36">
        <f t="shared" si="161"/>
        <v>0</v>
      </c>
      <c r="P860" s="36">
        <f>COUNTIF($T$1:T860,T860)</f>
        <v>7</v>
      </c>
      <c r="Q860" s="36" t="str">
        <f t="shared" si="162"/>
        <v>7-KVDA-16</v>
      </c>
      <c r="R860" s="36" t="s">
        <v>57</v>
      </c>
      <c r="S860" s="36">
        <v>16</v>
      </c>
      <c r="T860" s="36" t="str">
        <f t="shared" si="166"/>
        <v>KVDA-16</v>
      </c>
      <c r="U860" s="36">
        <v>80</v>
      </c>
      <c r="V860" s="36" t="str">
        <f t="shared" si="160"/>
        <v>80,</v>
      </c>
      <c r="W860" s="36"/>
      <c r="X860" s="36"/>
      <c r="Y860" s="36"/>
      <c r="Z860" s="36" t="str">
        <f t="shared" si="159"/>
        <v>-</v>
      </c>
      <c r="AA860" s="36"/>
      <c r="AB860" s="36"/>
      <c r="AC860" s="36"/>
      <c r="AD860" s="36"/>
      <c r="AE860" s="36"/>
      <c r="AF860" s="36"/>
      <c r="AG860" s="36"/>
      <c r="AH860" s="36"/>
      <c r="AI860" s="36"/>
      <c r="AJ860" s="36"/>
      <c r="AK860" s="36"/>
      <c r="AL860" s="36"/>
      <c r="AM860" s="36"/>
      <c r="AN860" s="36"/>
      <c r="AO860" s="36"/>
      <c r="AP860" s="36"/>
      <c r="AQ860" s="36"/>
      <c r="AR860" s="36"/>
      <c r="AS860" s="36"/>
      <c r="AT860" s="36"/>
      <c r="AU860" s="36"/>
      <c r="AV860" s="36"/>
      <c r="AW860" s="36"/>
      <c r="AX860" s="36"/>
      <c r="AY860" s="36"/>
      <c r="AZ860" s="36"/>
      <c r="BA860" s="36"/>
      <c r="BB860" s="36"/>
      <c r="BC860" s="36"/>
      <c r="BD860" s="36"/>
      <c r="BE860" s="36"/>
      <c r="BF860" s="36"/>
      <c r="BG860" s="36"/>
      <c r="BH860" s="36"/>
      <c r="BI860" s="36"/>
      <c r="BJ860" s="36"/>
      <c r="BL860" s="36"/>
      <c r="BM860" s="36"/>
      <c r="BN860" s="36"/>
      <c r="BO860" s="36"/>
    </row>
    <row r="861" spans="2:67">
      <c r="B861" s="36"/>
      <c r="D861" s="36"/>
      <c r="E861" s="36"/>
      <c r="G861" s="36"/>
      <c r="H861" s="36"/>
      <c r="I861" s="36"/>
      <c r="J861" s="36"/>
      <c r="K861" s="36"/>
      <c r="L861" s="36"/>
      <c r="M861" s="36"/>
      <c r="N861" s="36" t="e">
        <f>SUMIF(#REF!,K861,#REF!)</f>
        <v>#REF!</v>
      </c>
      <c r="O861" s="36">
        <f t="shared" si="161"/>
        <v>0</v>
      </c>
      <c r="P861" s="36">
        <f>COUNTIF($T$1:T861,T861)</f>
        <v>8</v>
      </c>
      <c r="Q861" s="36" t="str">
        <f t="shared" si="162"/>
        <v>8-KVDA-16</v>
      </c>
      <c r="R861" s="36" t="s">
        <v>57</v>
      </c>
      <c r="S861" s="36">
        <v>16</v>
      </c>
      <c r="T861" s="36" t="str">
        <f t="shared" si="166"/>
        <v>KVDA-16</v>
      </c>
      <c r="U861" s="36">
        <v>100</v>
      </c>
      <c r="V861" s="36" t="str">
        <f t="shared" si="160"/>
        <v>100,</v>
      </c>
      <c r="W861" s="36"/>
      <c r="X861" s="36"/>
      <c r="Y861" s="36"/>
      <c r="Z861" s="36" t="str">
        <f t="shared" si="159"/>
        <v>-</v>
      </c>
      <c r="AA861" s="36"/>
      <c r="AB861" s="36"/>
      <c r="AC861" s="36"/>
      <c r="AD861" s="36"/>
      <c r="AE861" s="36"/>
      <c r="AF861" s="36"/>
      <c r="AG861" s="36"/>
      <c r="AH861" s="36"/>
      <c r="AI861" s="36"/>
      <c r="AJ861" s="36"/>
      <c r="AK861" s="36"/>
      <c r="AL861" s="36"/>
      <c r="AM861" s="36"/>
      <c r="AN861" s="36"/>
      <c r="AO861" s="36"/>
      <c r="AP861" s="36"/>
      <c r="AQ861" s="36"/>
      <c r="AR861" s="36"/>
      <c r="AS861" s="36"/>
      <c r="AT861" s="36"/>
      <c r="AU861" s="36"/>
      <c r="AV861" s="36"/>
      <c r="AW861" s="36"/>
      <c r="AX861" s="36"/>
      <c r="AY861" s="36"/>
      <c r="AZ861" s="36"/>
      <c r="BA861" s="36"/>
      <c r="BB861" s="36"/>
      <c r="BC861" s="36"/>
      <c r="BD861" s="36"/>
      <c r="BE861" s="36"/>
      <c r="BF861" s="36"/>
      <c r="BG861" s="36"/>
      <c r="BH861" s="36"/>
      <c r="BI861" s="36"/>
      <c r="BJ861" s="36"/>
      <c r="BL861" s="36"/>
      <c r="BM861" s="36"/>
      <c r="BN861" s="36"/>
      <c r="BO861" s="36"/>
    </row>
    <row r="862" spans="2:67">
      <c r="B862" s="36"/>
      <c r="D862" s="36"/>
      <c r="E862" s="36"/>
      <c r="G862" s="36"/>
      <c r="H862" s="36"/>
      <c r="I862" s="36"/>
      <c r="J862" s="36"/>
      <c r="K862" s="36"/>
      <c r="L862" s="36"/>
      <c r="M862" s="36"/>
      <c r="N862" s="36" t="e">
        <f>SUMIF(#REF!,K862,#REF!)</f>
        <v>#REF!</v>
      </c>
      <c r="O862" s="36">
        <f t="shared" si="161"/>
        <v>0</v>
      </c>
      <c r="P862" s="36">
        <f>COUNTIF($T$1:T862,T862)</f>
        <v>9</v>
      </c>
      <c r="Q862" s="36" t="str">
        <f t="shared" ref="Q862" si="167">CONCATENATE(P862,"-",T862)</f>
        <v>9-KVDA-16</v>
      </c>
      <c r="R862" s="36" t="s">
        <v>57</v>
      </c>
      <c r="S862" s="36">
        <v>16</v>
      </c>
      <c r="T862" s="36" t="str">
        <f t="shared" ref="T862" si="168">CONCATENATE(R862,IF(S862=0,"","-"),S862)</f>
        <v>KVDA-16</v>
      </c>
      <c r="U862" s="36">
        <v>120</v>
      </c>
      <c r="V862" s="36" t="str">
        <f t="shared" si="160"/>
        <v>120,</v>
      </c>
      <c r="W862" s="36"/>
      <c r="X862" s="36"/>
      <c r="Y862" s="36"/>
      <c r="Z862" s="36"/>
      <c r="AA862" s="36"/>
      <c r="AB862" s="36"/>
      <c r="AC862" s="36"/>
      <c r="AD862" s="36"/>
      <c r="AE862" s="36"/>
      <c r="AF862" s="36"/>
      <c r="AG862" s="36"/>
      <c r="AH862" s="36"/>
      <c r="AI862" s="36"/>
      <c r="AJ862" s="36"/>
      <c r="AK862" s="36"/>
      <c r="AL862" s="36"/>
      <c r="AM862" s="36"/>
      <c r="AN862" s="36"/>
      <c r="AO862" s="36"/>
      <c r="AP862" s="36"/>
      <c r="AQ862" s="36"/>
      <c r="AR862" s="36"/>
      <c r="AS862" s="36"/>
      <c r="AT862" s="36"/>
      <c r="AU862" s="36"/>
      <c r="AV862" s="36"/>
      <c r="AW862" s="36"/>
      <c r="AX862" s="36"/>
      <c r="AY862" s="36"/>
      <c r="AZ862" s="36"/>
      <c r="BA862" s="36"/>
      <c r="BB862" s="36"/>
      <c r="BC862" s="36"/>
      <c r="BD862" s="36"/>
      <c r="BE862" s="36"/>
      <c r="BF862" s="36"/>
      <c r="BG862" s="36"/>
      <c r="BH862" s="36"/>
      <c r="BI862" s="36"/>
      <c r="BJ862" s="36"/>
      <c r="BL862" s="36"/>
      <c r="BM862" s="36"/>
      <c r="BN862" s="36"/>
      <c r="BO862" s="36"/>
    </row>
    <row r="863" spans="2:67">
      <c r="B863" s="36"/>
      <c r="D863" s="36"/>
      <c r="E863" s="36"/>
      <c r="G863" s="36"/>
      <c r="H863" s="36"/>
      <c r="I863" s="36"/>
      <c r="J863" s="36"/>
      <c r="K863" s="36"/>
      <c r="L863" s="36"/>
      <c r="M863" s="36"/>
      <c r="N863" s="36" t="e">
        <f>SUMIF(#REF!,K863,#REF!)</f>
        <v>#REF!</v>
      </c>
      <c r="O863" s="36">
        <f t="shared" si="161"/>
        <v>0</v>
      </c>
      <c r="P863" s="36">
        <f>COUNTIF($T$1:T863,T863)</f>
        <v>10</v>
      </c>
      <c r="Q863" s="36" t="str">
        <f t="shared" si="162"/>
        <v>10-KVDA-16</v>
      </c>
      <c r="R863" s="36" t="s">
        <v>57</v>
      </c>
      <c r="S863" s="36">
        <v>16</v>
      </c>
      <c r="T863" s="36" t="str">
        <f t="shared" si="166"/>
        <v>KVDA-16</v>
      </c>
      <c r="U863" s="36">
        <v>160</v>
      </c>
      <c r="V863" s="36" t="str">
        <f t="shared" si="160"/>
        <v>160,</v>
      </c>
      <c r="W863" s="36"/>
      <c r="X863" s="36"/>
      <c r="Y863" s="36"/>
      <c r="Z863" s="36" t="str">
        <f t="shared" si="159"/>
        <v>-</v>
      </c>
      <c r="AA863" s="36"/>
      <c r="AB863" s="36"/>
      <c r="AC863" s="36"/>
      <c r="AD863" s="36"/>
      <c r="AE863" s="36"/>
      <c r="AF863" s="36"/>
      <c r="AG863" s="36"/>
      <c r="AH863" s="36"/>
      <c r="AI863" s="36"/>
      <c r="AJ863" s="36"/>
      <c r="AK863" s="36"/>
      <c r="AL863" s="36"/>
      <c r="AM863" s="36"/>
      <c r="AN863" s="36"/>
      <c r="AO863" s="36"/>
      <c r="AP863" s="36"/>
      <c r="AQ863" s="36"/>
      <c r="AR863" s="36"/>
      <c r="AS863" s="36"/>
      <c r="AT863" s="36"/>
      <c r="AU863" s="36"/>
      <c r="AV863" s="36"/>
      <c r="AW863" s="36"/>
      <c r="AX863" s="36"/>
      <c r="AY863" s="36"/>
      <c r="AZ863" s="36"/>
      <c r="BA863" s="36"/>
      <c r="BB863" s="36"/>
      <c r="BC863" s="36"/>
      <c r="BD863" s="36"/>
      <c r="BE863" s="36"/>
      <c r="BF863" s="36"/>
      <c r="BG863" s="36"/>
      <c r="BH863" s="36"/>
      <c r="BI863" s="36"/>
      <c r="BJ863" s="36"/>
      <c r="BL863" s="36"/>
      <c r="BM863" s="36"/>
      <c r="BN863" s="36"/>
      <c r="BO863" s="36"/>
    </row>
    <row r="864" spans="2:67">
      <c r="B864" s="36"/>
      <c r="D864" s="36"/>
      <c r="E864" s="36"/>
      <c r="G864" s="36"/>
      <c r="H864" s="36"/>
      <c r="I864" s="36"/>
      <c r="J864" s="36"/>
      <c r="K864" s="36"/>
      <c r="L864" s="36"/>
      <c r="M864" s="36"/>
      <c r="N864" s="36" t="e">
        <f>SUMIF(#REF!,K864,#REF!)</f>
        <v>#REF!</v>
      </c>
      <c r="O864" s="36">
        <f t="shared" si="161"/>
        <v>0</v>
      </c>
      <c r="P864" s="36">
        <f>COUNTIF($T$1:T864,T864)</f>
        <v>11</v>
      </c>
      <c r="Q864" s="36" t="str">
        <f t="shared" si="162"/>
        <v>11-KVDA-16</v>
      </c>
      <c r="R864" s="36" t="s">
        <v>57</v>
      </c>
      <c r="S864" s="36">
        <v>16</v>
      </c>
      <c r="T864" s="36" t="str">
        <f t="shared" si="166"/>
        <v>KVDA-16</v>
      </c>
      <c r="U864" s="36">
        <v>200</v>
      </c>
      <c r="V864" s="36" t="str">
        <f t="shared" si="160"/>
        <v>200</v>
      </c>
      <c r="W864" s="36"/>
      <c r="X864" s="36"/>
      <c r="Y864" s="36"/>
      <c r="Z864" s="36" t="str">
        <f t="shared" si="159"/>
        <v>-</v>
      </c>
      <c r="AA864" s="36"/>
      <c r="AB864" s="36"/>
      <c r="AC864" s="36"/>
      <c r="AD864" s="36"/>
      <c r="AE864" s="36"/>
      <c r="AF864" s="36"/>
      <c r="AG864" s="36"/>
      <c r="AH864" s="36"/>
      <c r="AI864" s="36"/>
      <c r="AJ864" s="36"/>
      <c r="AK864" s="36"/>
      <c r="AL864" s="36"/>
      <c r="AM864" s="36"/>
      <c r="AN864" s="36"/>
      <c r="AO864" s="36"/>
      <c r="AP864" s="36"/>
      <c r="AQ864" s="36"/>
      <c r="AR864" s="36"/>
      <c r="AS864" s="36"/>
      <c r="AT864" s="36"/>
      <c r="AU864" s="36"/>
      <c r="AV864" s="36"/>
      <c r="AW864" s="36"/>
      <c r="AX864" s="36"/>
      <c r="AY864" s="36"/>
      <c r="AZ864" s="36"/>
      <c r="BA864" s="36"/>
      <c r="BB864" s="36"/>
      <c r="BC864" s="36"/>
      <c r="BD864" s="36"/>
      <c r="BE864" s="36"/>
      <c r="BF864" s="36"/>
      <c r="BG864" s="36"/>
      <c r="BH864" s="36"/>
      <c r="BI864" s="36"/>
      <c r="BJ864" s="36"/>
      <c r="BL864" s="36"/>
      <c r="BM864" s="36"/>
      <c r="BN864" s="36"/>
      <c r="BO864" s="36"/>
    </row>
    <row r="865" spans="2:67">
      <c r="B865" s="36"/>
      <c r="D865" s="36"/>
      <c r="E865" s="36"/>
      <c r="G865" s="36"/>
      <c r="H865" s="36"/>
      <c r="I865" s="36"/>
      <c r="J865" s="36"/>
      <c r="K865" s="36"/>
      <c r="L865" s="36"/>
      <c r="M865" s="36"/>
      <c r="N865" s="36" t="e">
        <f>SUMIF(#REF!,K865,#REF!)</f>
        <v>#REF!</v>
      </c>
      <c r="O865" s="36">
        <f t="shared" si="161"/>
        <v>0</v>
      </c>
      <c r="P865" s="36">
        <f>COUNTIF($T$1:T865,T865)</f>
        <v>1</v>
      </c>
      <c r="Q865" s="36" t="str">
        <f t="shared" si="162"/>
        <v>1-KVDA-20</v>
      </c>
      <c r="R865" s="36" t="s">
        <v>57</v>
      </c>
      <c r="S865" s="36">
        <v>20</v>
      </c>
      <c r="T865" s="36" t="str">
        <f>CONCATENATE(R865,IF(S865=0,"","-"),S865)</f>
        <v>KVDA-20</v>
      </c>
      <c r="U865" s="36">
        <v>5</v>
      </c>
      <c r="V865" s="36" t="str">
        <f t="shared" si="160"/>
        <v>5,</v>
      </c>
      <c r="W865" s="36"/>
      <c r="X865" s="36"/>
      <c r="Y865" s="36"/>
      <c r="Z865" s="36" t="str">
        <f t="shared" si="159"/>
        <v>-</v>
      </c>
      <c r="AA865" s="36"/>
      <c r="AB865" s="36"/>
      <c r="AC865" s="36"/>
      <c r="AD865" s="36"/>
      <c r="AE865" s="36"/>
      <c r="AF865" s="36"/>
      <c r="AG865" s="36"/>
      <c r="AH865" s="36"/>
      <c r="AI865" s="36"/>
      <c r="AJ865" s="36"/>
      <c r="AK865" s="36"/>
      <c r="AL865" s="36"/>
      <c r="AM865" s="36"/>
      <c r="AN865" s="36"/>
      <c r="AO865" s="36"/>
      <c r="AP865" s="36"/>
      <c r="AQ865" s="36"/>
      <c r="AR865" s="36"/>
      <c r="AS865" s="36"/>
      <c r="AT865" s="36"/>
      <c r="AU865" s="36"/>
      <c r="AV865" s="36"/>
      <c r="AW865" s="36"/>
      <c r="AX865" s="36"/>
      <c r="AY865" s="36"/>
      <c r="AZ865" s="36"/>
      <c r="BA865" s="36"/>
      <c r="BB865" s="36"/>
      <c r="BC865" s="36"/>
      <c r="BD865" s="36"/>
      <c r="BE865" s="36"/>
      <c r="BF865" s="36"/>
      <c r="BG865" s="36"/>
      <c r="BH865" s="36"/>
      <c r="BI865" s="36"/>
      <c r="BJ865" s="36"/>
      <c r="BL865" s="36"/>
      <c r="BM865" s="36"/>
      <c r="BN865" s="36"/>
      <c r="BO865" s="36"/>
    </row>
    <row r="866" spans="2:67">
      <c r="B866" s="36"/>
      <c r="D866" s="36"/>
      <c r="E866" s="36"/>
      <c r="G866" s="36"/>
      <c r="H866" s="36"/>
      <c r="I866" s="36"/>
      <c r="J866" s="36"/>
      <c r="K866" s="36"/>
      <c r="L866" s="36"/>
      <c r="M866" s="36"/>
      <c r="N866" s="36" t="e">
        <f>SUMIF(#REF!,K866,#REF!)</f>
        <v>#REF!</v>
      </c>
      <c r="O866" s="36">
        <f t="shared" si="161"/>
        <v>0</v>
      </c>
      <c r="P866" s="36">
        <f>COUNTIF($T$1:T866,T866)</f>
        <v>2</v>
      </c>
      <c r="Q866" s="36" t="str">
        <f t="shared" si="162"/>
        <v>2-KVDA-20</v>
      </c>
      <c r="R866" s="36" t="s">
        <v>57</v>
      </c>
      <c r="S866" s="36">
        <v>20</v>
      </c>
      <c r="T866" s="36" t="str">
        <f>CONCATENATE(R866,IF(S866=0,"","-"),S866)</f>
        <v>KVDA-20</v>
      </c>
      <c r="U866" s="36">
        <v>10</v>
      </c>
      <c r="V866" s="36" t="str">
        <f t="shared" si="160"/>
        <v>10,</v>
      </c>
      <c r="W866" s="36"/>
      <c r="X866" s="36"/>
      <c r="Y866" s="36"/>
      <c r="Z866" s="36" t="str">
        <f t="shared" si="159"/>
        <v>-</v>
      </c>
      <c r="AA866" s="36"/>
      <c r="AB866" s="36"/>
      <c r="AC866" s="36"/>
      <c r="AD866" s="36"/>
      <c r="AE866" s="36"/>
      <c r="AF866" s="36"/>
      <c r="AG866" s="36"/>
      <c r="AH866" s="36"/>
      <c r="AI866" s="36"/>
      <c r="AJ866" s="36"/>
      <c r="AK866" s="36"/>
      <c r="AL866" s="36"/>
      <c r="AM866" s="36"/>
      <c r="AN866" s="36"/>
      <c r="AO866" s="36"/>
      <c r="AP866" s="36"/>
      <c r="AQ866" s="36"/>
      <c r="AR866" s="36"/>
      <c r="AS866" s="36"/>
      <c r="AT866" s="36"/>
      <c r="AU866" s="36"/>
      <c r="AV866" s="36"/>
      <c r="AW866" s="36"/>
      <c r="AX866" s="36"/>
      <c r="AY866" s="36"/>
      <c r="AZ866" s="36"/>
      <c r="BA866" s="36"/>
      <c r="BB866" s="36"/>
      <c r="BC866" s="36"/>
      <c r="BD866" s="36"/>
      <c r="BE866" s="36"/>
      <c r="BF866" s="36"/>
      <c r="BG866" s="36"/>
      <c r="BH866" s="36"/>
      <c r="BI866" s="36"/>
      <c r="BJ866" s="36"/>
      <c r="BL866" s="36"/>
      <c r="BM866" s="36"/>
      <c r="BN866" s="36"/>
      <c r="BO866" s="36"/>
    </row>
    <row r="867" spans="2:67">
      <c r="B867" s="36"/>
      <c r="D867" s="36"/>
      <c r="E867" s="36"/>
      <c r="G867" s="36"/>
      <c r="H867" s="36"/>
      <c r="I867" s="36"/>
      <c r="J867" s="36"/>
      <c r="K867" s="36"/>
      <c r="L867" s="36"/>
      <c r="M867" s="36"/>
      <c r="N867" s="36" t="e">
        <f>SUMIF(#REF!,K867,#REF!)</f>
        <v>#REF!</v>
      </c>
      <c r="O867" s="36">
        <f t="shared" si="161"/>
        <v>0</v>
      </c>
      <c r="P867" s="36">
        <f>COUNTIF($T$1:T867,T867)</f>
        <v>3</v>
      </c>
      <c r="Q867" s="36" t="str">
        <f t="shared" si="162"/>
        <v>3-KVDA-20</v>
      </c>
      <c r="R867" s="36" t="s">
        <v>57</v>
      </c>
      <c r="S867" s="36">
        <v>20</v>
      </c>
      <c r="T867" s="36" t="str">
        <f>CONCATENATE(R867,IF(S867=0,"","-"),S867)</f>
        <v>KVDA-20</v>
      </c>
      <c r="U867" s="36">
        <v>15</v>
      </c>
      <c r="V867" s="36" t="str">
        <f t="shared" si="160"/>
        <v>15,</v>
      </c>
      <c r="W867" s="36"/>
      <c r="X867" s="36"/>
      <c r="Y867" s="36"/>
      <c r="Z867" s="36" t="str">
        <f t="shared" si="159"/>
        <v>-</v>
      </c>
      <c r="AA867" s="36"/>
      <c r="AB867" s="36"/>
      <c r="AC867" s="36"/>
      <c r="AD867" s="36"/>
      <c r="AE867" s="36"/>
      <c r="AF867" s="36"/>
      <c r="AG867" s="36"/>
      <c r="AH867" s="36"/>
      <c r="AI867" s="36"/>
      <c r="AJ867" s="36"/>
      <c r="AK867" s="36"/>
      <c r="AL867" s="36"/>
      <c r="AM867" s="36"/>
      <c r="AN867" s="36"/>
      <c r="AO867" s="36"/>
      <c r="AP867" s="36"/>
      <c r="AQ867" s="36"/>
      <c r="AR867" s="36"/>
      <c r="AS867" s="36"/>
      <c r="AT867" s="36"/>
      <c r="AU867" s="36"/>
      <c r="AV867" s="36"/>
      <c r="AW867" s="36"/>
      <c r="AX867" s="36"/>
      <c r="AY867" s="36"/>
      <c r="AZ867" s="36"/>
      <c r="BA867" s="36"/>
      <c r="BB867" s="36"/>
      <c r="BC867" s="36"/>
      <c r="BD867" s="36"/>
      <c r="BE867" s="36"/>
      <c r="BF867" s="36"/>
      <c r="BG867" s="36"/>
      <c r="BH867" s="36"/>
      <c r="BI867" s="36"/>
      <c r="BJ867" s="36"/>
      <c r="BL867" s="36"/>
      <c r="BM867" s="36"/>
      <c r="BN867" s="36"/>
      <c r="BO867" s="36"/>
    </row>
    <row r="868" spans="2:67">
      <c r="B868" s="36"/>
      <c r="D868" s="36"/>
      <c r="E868" s="36"/>
      <c r="G868" s="36"/>
      <c r="H868" s="36"/>
      <c r="I868" s="36"/>
      <c r="J868" s="36"/>
      <c r="K868" s="36"/>
      <c r="L868" s="36"/>
      <c r="M868" s="36"/>
      <c r="N868" s="36" t="e">
        <f>SUMIF(#REF!,K868,#REF!)</f>
        <v>#REF!</v>
      </c>
      <c r="O868" s="36">
        <f t="shared" si="161"/>
        <v>0</v>
      </c>
      <c r="P868" s="36">
        <f>COUNTIF($T$1:T868,T868)</f>
        <v>4</v>
      </c>
      <c r="Q868" s="36" t="str">
        <f t="shared" si="162"/>
        <v>4-KVDA-20</v>
      </c>
      <c r="R868" s="36" t="s">
        <v>57</v>
      </c>
      <c r="S868" s="36">
        <v>20</v>
      </c>
      <c r="T868" s="36" t="str">
        <f>CONCATENATE(R868,IF(S868=0,"","-"),S868)</f>
        <v>KVDA-20</v>
      </c>
      <c r="U868" s="36">
        <v>25</v>
      </c>
      <c r="V868" s="36" t="str">
        <f t="shared" si="160"/>
        <v>25,</v>
      </c>
      <c r="W868" s="36"/>
      <c r="X868" s="36"/>
      <c r="Y868" s="36"/>
      <c r="Z868" s="36" t="str">
        <f t="shared" ref="Z868:Z933" si="169">CONCATENATE(X868,"-",Y868)</f>
        <v>-</v>
      </c>
      <c r="AA868" s="36"/>
      <c r="AB868" s="36"/>
      <c r="AC868" s="36"/>
      <c r="AD868" s="36"/>
      <c r="AE868" s="36"/>
      <c r="AF868" s="36"/>
      <c r="AG868" s="36"/>
      <c r="AH868" s="36"/>
      <c r="AI868" s="36"/>
      <c r="AJ868" s="36"/>
      <c r="AK868" s="36"/>
      <c r="AL868" s="36"/>
      <c r="AM868" s="36"/>
      <c r="AN868" s="36"/>
      <c r="AO868" s="36"/>
      <c r="AP868" s="36"/>
      <c r="AQ868" s="36"/>
      <c r="AR868" s="36"/>
      <c r="AS868" s="36"/>
      <c r="AT868" s="36"/>
      <c r="AU868" s="36"/>
      <c r="AV868" s="36"/>
      <c r="AW868" s="36"/>
      <c r="AX868" s="36"/>
      <c r="AY868" s="36"/>
      <c r="AZ868" s="36"/>
      <c r="BA868" s="36"/>
      <c r="BB868" s="36"/>
      <c r="BC868" s="36"/>
      <c r="BD868" s="36"/>
      <c r="BE868" s="36"/>
      <c r="BF868" s="36"/>
      <c r="BG868" s="36"/>
      <c r="BH868" s="36"/>
      <c r="BI868" s="36"/>
      <c r="BJ868" s="36"/>
      <c r="BL868" s="36"/>
      <c r="BM868" s="36"/>
      <c r="BN868" s="36"/>
      <c r="BO868" s="36"/>
    </row>
    <row r="869" spans="2:67">
      <c r="B869" s="36"/>
      <c r="D869" s="36"/>
      <c r="E869" s="36"/>
      <c r="G869" s="36"/>
      <c r="H869" s="36"/>
      <c r="I869" s="36"/>
      <c r="J869" s="36"/>
      <c r="K869" s="36"/>
      <c r="L869" s="36"/>
      <c r="M869" s="36"/>
      <c r="N869" s="36" t="e">
        <f>SUMIF(#REF!,K869,#REF!)</f>
        <v>#REF!</v>
      </c>
      <c r="O869" s="36">
        <f t="shared" si="161"/>
        <v>0</v>
      </c>
      <c r="P869" s="36">
        <f>COUNTIF($T$1:T869,T869)</f>
        <v>5</v>
      </c>
      <c r="Q869" s="36" t="str">
        <f t="shared" si="162"/>
        <v>5-KVDA-20</v>
      </c>
      <c r="R869" s="36" t="s">
        <v>57</v>
      </c>
      <c r="S869" s="36">
        <v>20</v>
      </c>
      <c r="T869" s="36" t="str">
        <f t="shared" ref="T869:T875" si="170">CONCATENATE(R869,IF(S869=0,"","-"),S869)</f>
        <v>KVDA-20</v>
      </c>
      <c r="U869" s="36">
        <v>40</v>
      </c>
      <c r="V869" s="36" t="str">
        <f t="shared" si="160"/>
        <v>40,</v>
      </c>
      <c r="W869" s="36"/>
      <c r="X869" s="36"/>
      <c r="Y869" s="36"/>
      <c r="Z869" s="36" t="str">
        <f t="shared" si="169"/>
        <v>-</v>
      </c>
      <c r="AA869" s="36"/>
      <c r="AB869" s="36"/>
      <c r="AC869" s="36"/>
      <c r="AD869" s="36"/>
      <c r="AE869" s="36"/>
      <c r="AF869" s="36"/>
      <c r="AG869" s="36"/>
      <c r="AH869" s="36"/>
      <c r="AI869" s="36"/>
      <c r="AJ869" s="36"/>
      <c r="AK869" s="36"/>
      <c r="AL869" s="36"/>
      <c r="AM869" s="36"/>
      <c r="AN869" s="36"/>
      <c r="AO869" s="36"/>
      <c r="AP869" s="36"/>
      <c r="AQ869" s="36"/>
      <c r="AR869" s="36"/>
      <c r="AS869" s="36"/>
      <c r="AT869" s="36"/>
      <c r="AU869" s="36"/>
      <c r="AV869" s="36"/>
      <c r="AW869" s="36"/>
      <c r="AX869" s="36"/>
      <c r="AY869" s="36"/>
      <c r="AZ869" s="36"/>
      <c r="BA869" s="36"/>
      <c r="BB869" s="36"/>
      <c r="BC869" s="36"/>
      <c r="BD869" s="36"/>
      <c r="BE869" s="36"/>
      <c r="BF869" s="36"/>
      <c r="BG869" s="36"/>
      <c r="BH869" s="36"/>
      <c r="BI869" s="36"/>
      <c r="BJ869" s="36"/>
      <c r="BL869" s="36"/>
      <c r="BM869" s="36"/>
      <c r="BN869" s="36"/>
      <c r="BO869" s="36"/>
    </row>
    <row r="870" spans="2:67">
      <c r="B870" s="36"/>
      <c r="D870" s="36"/>
      <c r="E870" s="36"/>
      <c r="G870" s="36"/>
      <c r="H870" s="36"/>
      <c r="I870" s="36"/>
      <c r="J870" s="36"/>
      <c r="K870" s="36"/>
      <c r="L870" s="36"/>
      <c r="M870" s="36"/>
      <c r="N870" s="36" t="e">
        <f>SUMIF(#REF!,K870,#REF!)</f>
        <v>#REF!</v>
      </c>
      <c r="O870" s="36">
        <f t="shared" si="161"/>
        <v>0</v>
      </c>
      <c r="P870" s="36">
        <f>COUNTIF($T$1:T870,T870)</f>
        <v>6</v>
      </c>
      <c r="Q870" s="36" t="str">
        <f t="shared" si="162"/>
        <v>6-KVDA-20</v>
      </c>
      <c r="R870" s="36" t="s">
        <v>57</v>
      </c>
      <c r="S870" s="36">
        <v>20</v>
      </c>
      <c r="T870" s="36" t="str">
        <f t="shared" si="170"/>
        <v>KVDA-20</v>
      </c>
      <c r="U870" s="36">
        <v>50</v>
      </c>
      <c r="V870" s="36" t="str">
        <f t="shared" si="160"/>
        <v>50,</v>
      </c>
      <c r="W870" s="36"/>
      <c r="X870" s="36"/>
      <c r="Y870" s="36"/>
      <c r="Z870" s="36" t="str">
        <f t="shared" si="169"/>
        <v>-</v>
      </c>
      <c r="AA870" s="36"/>
      <c r="AB870" s="36"/>
      <c r="AC870" s="36"/>
      <c r="AD870" s="36"/>
      <c r="AE870" s="36"/>
      <c r="AF870" s="36"/>
      <c r="AG870" s="36"/>
      <c r="AH870" s="36"/>
      <c r="AI870" s="36"/>
      <c r="AJ870" s="36"/>
      <c r="AK870" s="36"/>
      <c r="AL870" s="36"/>
      <c r="AM870" s="36"/>
      <c r="AN870" s="36"/>
      <c r="AO870" s="36"/>
      <c r="AP870" s="36"/>
      <c r="AQ870" s="36"/>
      <c r="AR870" s="36"/>
      <c r="AS870" s="36"/>
      <c r="AT870" s="36"/>
      <c r="AU870" s="36"/>
      <c r="AV870" s="36"/>
      <c r="AW870" s="36"/>
      <c r="AX870" s="36"/>
      <c r="AY870" s="36"/>
      <c r="AZ870" s="36"/>
      <c r="BA870" s="36"/>
      <c r="BB870" s="36"/>
      <c r="BC870" s="36"/>
      <c r="BD870" s="36"/>
      <c r="BE870" s="36"/>
      <c r="BF870" s="36"/>
      <c r="BG870" s="36"/>
      <c r="BH870" s="36"/>
      <c r="BI870" s="36"/>
      <c r="BJ870" s="36"/>
      <c r="BL870" s="36"/>
      <c r="BM870" s="36"/>
      <c r="BN870" s="36"/>
      <c r="BO870" s="36"/>
    </row>
    <row r="871" spans="2:67">
      <c r="B871" s="36"/>
      <c r="D871" s="36"/>
      <c r="E871" s="36"/>
      <c r="G871" s="36"/>
      <c r="H871" s="36"/>
      <c r="I871" s="36"/>
      <c r="J871" s="36"/>
      <c r="K871" s="36"/>
      <c r="L871" s="36"/>
      <c r="M871" s="36"/>
      <c r="N871" s="36" t="e">
        <f>SUMIF(#REF!,K871,#REF!)</f>
        <v>#REF!</v>
      </c>
      <c r="O871" s="36">
        <f t="shared" si="161"/>
        <v>0</v>
      </c>
      <c r="P871" s="36">
        <f>COUNTIF($T$1:T871,T871)</f>
        <v>7</v>
      </c>
      <c r="Q871" s="36" t="str">
        <f t="shared" si="162"/>
        <v>7-KVDA-20</v>
      </c>
      <c r="R871" s="36" t="s">
        <v>57</v>
      </c>
      <c r="S871" s="36">
        <v>20</v>
      </c>
      <c r="T871" s="36" t="str">
        <f t="shared" si="170"/>
        <v>KVDA-20</v>
      </c>
      <c r="U871" s="36">
        <v>80</v>
      </c>
      <c r="V871" s="36" t="str">
        <f t="shared" si="160"/>
        <v>80,</v>
      </c>
      <c r="W871" s="36"/>
      <c r="X871" s="36"/>
      <c r="Y871" s="36"/>
      <c r="Z871" s="36" t="str">
        <f t="shared" si="169"/>
        <v>-</v>
      </c>
      <c r="AA871" s="36"/>
      <c r="AB871" s="36"/>
      <c r="AC871" s="36"/>
      <c r="AD871" s="36"/>
      <c r="AE871" s="36"/>
      <c r="AF871" s="36"/>
      <c r="AG871" s="36"/>
      <c r="AH871" s="36"/>
      <c r="AI871" s="36"/>
      <c r="AJ871" s="36"/>
      <c r="AK871" s="36"/>
      <c r="AL871" s="36"/>
      <c r="AM871" s="36"/>
      <c r="AN871" s="36"/>
      <c r="AO871" s="36"/>
      <c r="AP871" s="36"/>
      <c r="AQ871" s="36"/>
      <c r="AR871" s="36"/>
      <c r="AS871" s="36"/>
      <c r="AT871" s="36"/>
      <c r="AU871" s="36"/>
      <c r="AV871" s="36"/>
      <c r="AW871" s="36"/>
      <c r="AX871" s="36"/>
      <c r="AY871" s="36"/>
      <c r="AZ871" s="36"/>
      <c r="BA871" s="36"/>
      <c r="BB871" s="36"/>
      <c r="BC871" s="36"/>
      <c r="BD871" s="36"/>
      <c r="BE871" s="36"/>
      <c r="BF871" s="36"/>
      <c r="BG871" s="36"/>
      <c r="BH871" s="36"/>
      <c r="BI871" s="36"/>
      <c r="BJ871" s="36"/>
      <c r="BL871" s="36"/>
      <c r="BM871" s="36"/>
      <c r="BN871" s="36"/>
      <c r="BO871" s="36"/>
    </row>
    <row r="872" spans="2:67">
      <c r="B872" s="36"/>
      <c r="D872" s="36"/>
      <c r="E872" s="36"/>
      <c r="G872" s="36"/>
      <c r="H872" s="36"/>
      <c r="I872" s="36"/>
      <c r="J872" s="36"/>
      <c r="K872" s="36"/>
      <c r="L872" s="36"/>
      <c r="M872" s="36"/>
      <c r="N872" s="36" t="e">
        <f>SUMIF(#REF!,K872,#REF!)</f>
        <v>#REF!</v>
      </c>
      <c r="O872" s="36">
        <f t="shared" si="161"/>
        <v>0</v>
      </c>
      <c r="P872" s="36">
        <f>COUNTIF($T$1:T872,T872)</f>
        <v>8</v>
      </c>
      <c r="Q872" s="36" t="str">
        <f t="shared" si="162"/>
        <v>8-KVDA-20</v>
      </c>
      <c r="R872" s="36" t="s">
        <v>57</v>
      </c>
      <c r="S872" s="36">
        <v>20</v>
      </c>
      <c r="T872" s="36" t="str">
        <f t="shared" si="170"/>
        <v>KVDA-20</v>
      </c>
      <c r="U872" s="36">
        <v>100</v>
      </c>
      <c r="V872" s="36" t="str">
        <f t="shared" si="160"/>
        <v>100,</v>
      </c>
      <c r="W872" s="36"/>
      <c r="X872" s="36"/>
      <c r="Y872" s="36"/>
      <c r="Z872" s="36" t="str">
        <f t="shared" si="169"/>
        <v>-</v>
      </c>
      <c r="AA872" s="36"/>
      <c r="AB872" s="36"/>
      <c r="AC872" s="36"/>
      <c r="AD872" s="36"/>
      <c r="AE872" s="36"/>
      <c r="AF872" s="36"/>
      <c r="AG872" s="36"/>
      <c r="AH872" s="36"/>
      <c r="AI872" s="36"/>
      <c r="AJ872" s="36"/>
      <c r="AK872" s="36"/>
      <c r="AL872" s="36"/>
      <c r="AM872" s="36"/>
      <c r="AN872" s="36"/>
      <c r="AO872" s="36"/>
      <c r="AP872" s="36"/>
      <c r="AQ872" s="36"/>
      <c r="AR872" s="36"/>
      <c r="AS872" s="36"/>
      <c r="AT872" s="36"/>
      <c r="AU872" s="36"/>
      <c r="AV872" s="36"/>
      <c r="AW872" s="36"/>
      <c r="AX872" s="36"/>
      <c r="AY872" s="36"/>
      <c r="AZ872" s="36"/>
      <c r="BA872" s="36"/>
      <c r="BB872" s="36"/>
      <c r="BC872" s="36"/>
      <c r="BD872" s="36"/>
      <c r="BE872" s="36"/>
      <c r="BF872" s="36"/>
      <c r="BG872" s="36"/>
      <c r="BH872" s="36"/>
      <c r="BI872" s="36"/>
      <c r="BJ872" s="36"/>
      <c r="BL872" s="36"/>
      <c r="BM872" s="36"/>
      <c r="BN872" s="36"/>
      <c r="BO872" s="36"/>
    </row>
    <row r="873" spans="2:67">
      <c r="B873" s="36"/>
      <c r="D873" s="36"/>
      <c r="E873" s="36"/>
      <c r="G873" s="36"/>
      <c r="H873" s="36"/>
      <c r="I873" s="36"/>
      <c r="J873" s="36"/>
      <c r="K873" s="36"/>
      <c r="L873" s="36"/>
      <c r="M873" s="36"/>
      <c r="N873" s="36" t="e">
        <f>SUMIF(#REF!,K873,#REF!)</f>
        <v>#REF!</v>
      </c>
      <c r="O873" s="36">
        <f t="shared" si="161"/>
        <v>0</v>
      </c>
      <c r="P873" s="36">
        <f>COUNTIF($T$1:T873,T873)</f>
        <v>9</v>
      </c>
      <c r="Q873" s="36" t="str">
        <f t="shared" ref="Q873" si="171">CONCATENATE(P873,"-",T873)</f>
        <v>9-KVDA-20</v>
      </c>
      <c r="R873" s="36" t="s">
        <v>57</v>
      </c>
      <c r="S873" s="36">
        <v>20</v>
      </c>
      <c r="T873" s="36" t="str">
        <f t="shared" ref="T873" si="172">CONCATENATE(R873,IF(S873=0,"","-"),S873)</f>
        <v>KVDA-20</v>
      </c>
      <c r="U873" s="36">
        <v>120</v>
      </c>
      <c r="V873" s="36" t="str">
        <f t="shared" si="160"/>
        <v>120,</v>
      </c>
      <c r="W873" s="36"/>
      <c r="X873" s="36"/>
      <c r="Y873" s="36"/>
      <c r="Z873" s="36"/>
      <c r="AA873" s="36"/>
      <c r="AB873" s="36"/>
      <c r="AC873" s="36"/>
      <c r="AD873" s="36"/>
      <c r="AE873" s="36"/>
      <c r="AF873" s="36"/>
      <c r="AG873" s="36"/>
      <c r="AH873" s="36"/>
      <c r="AI873" s="36"/>
      <c r="AJ873" s="36"/>
      <c r="AK873" s="36"/>
      <c r="AL873" s="36"/>
      <c r="AM873" s="36"/>
      <c r="AN873" s="36"/>
      <c r="AO873" s="36"/>
      <c r="AP873" s="36"/>
      <c r="AQ873" s="36"/>
      <c r="AR873" s="36"/>
      <c r="AS873" s="36"/>
      <c r="AT873" s="36"/>
      <c r="AU873" s="36"/>
      <c r="AV873" s="36"/>
      <c r="AW873" s="36"/>
      <c r="AX873" s="36"/>
      <c r="AY873" s="36"/>
      <c r="AZ873" s="36"/>
      <c r="BA873" s="36"/>
      <c r="BB873" s="36"/>
      <c r="BC873" s="36"/>
      <c r="BD873" s="36"/>
      <c r="BE873" s="36"/>
      <c r="BF873" s="36"/>
      <c r="BG873" s="36"/>
      <c r="BH873" s="36"/>
      <c r="BI873" s="36"/>
      <c r="BJ873" s="36"/>
      <c r="BL873" s="36"/>
      <c r="BM873" s="36"/>
      <c r="BN873" s="36"/>
      <c r="BO873" s="36"/>
    </row>
    <row r="874" spans="2:67">
      <c r="B874" s="36"/>
      <c r="D874" s="36"/>
      <c r="E874" s="36"/>
      <c r="G874" s="36"/>
      <c r="H874" s="36"/>
      <c r="I874" s="36"/>
      <c r="J874" s="36"/>
      <c r="K874" s="36"/>
      <c r="L874" s="36"/>
      <c r="M874" s="36"/>
      <c r="N874" s="36" t="e">
        <f>SUMIF(#REF!,K874,#REF!)</f>
        <v>#REF!</v>
      </c>
      <c r="O874" s="36">
        <f t="shared" si="161"/>
        <v>0</v>
      </c>
      <c r="P874" s="36">
        <f>COUNTIF($T$1:T874,T874)</f>
        <v>10</v>
      </c>
      <c r="Q874" s="36" t="str">
        <f t="shared" si="162"/>
        <v>10-KVDA-20</v>
      </c>
      <c r="R874" s="36" t="s">
        <v>57</v>
      </c>
      <c r="S874" s="36">
        <v>20</v>
      </c>
      <c r="T874" s="36" t="str">
        <f t="shared" si="170"/>
        <v>KVDA-20</v>
      </c>
      <c r="U874" s="36">
        <v>160</v>
      </c>
      <c r="V874" s="36" t="str">
        <f t="shared" si="160"/>
        <v>160,</v>
      </c>
      <c r="W874" s="36"/>
      <c r="X874" s="36"/>
      <c r="Y874" s="36"/>
      <c r="Z874" s="36" t="str">
        <f t="shared" si="169"/>
        <v>-</v>
      </c>
      <c r="AA874" s="36"/>
      <c r="AB874" s="36"/>
      <c r="AC874" s="36"/>
      <c r="AD874" s="36"/>
      <c r="AE874" s="36"/>
      <c r="AF874" s="36"/>
      <c r="AG874" s="36"/>
      <c r="AH874" s="36"/>
      <c r="AI874" s="36"/>
      <c r="AJ874" s="36"/>
      <c r="AK874" s="36"/>
      <c r="AL874" s="36"/>
      <c r="AM874" s="36"/>
      <c r="AN874" s="36"/>
      <c r="AO874" s="36"/>
      <c r="AP874" s="36"/>
      <c r="AQ874" s="36"/>
      <c r="AR874" s="36"/>
      <c r="AS874" s="36"/>
      <c r="AT874" s="36"/>
      <c r="AU874" s="36"/>
      <c r="AV874" s="36"/>
      <c r="AW874" s="36"/>
      <c r="AX874" s="36"/>
      <c r="AY874" s="36"/>
      <c r="AZ874" s="36"/>
      <c r="BA874" s="36"/>
      <c r="BB874" s="36"/>
      <c r="BC874" s="36"/>
      <c r="BD874" s="36"/>
      <c r="BE874" s="36"/>
      <c r="BF874" s="36"/>
      <c r="BG874" s="36"/>
      <c r="BH874" s="36"/>
      <c r="BI874" s="36"/>
      <c r="BJ874" s="36"/>
      <c r="BL874" s="36"/>
      <c r="BM874" s="36"/>
      <c r="BN874" s="36"/>
      <c r="BO874" s="36"/>
    </row>
    <row r="875" spans="2:67">
      <c r="B875" s="36"/>
      <c r="D875" s="36"/>
      <c r="E875" s="36"/>
      <c r="G875" s="36"/>
      <c r="H875" s="36"/>
      <c r="I875" s="36"/>
      <c r="J875" s="36"/>
      <c r="K875" s="36"/>
      <c r="L875" s="36"/>
      <c r="M875" s="36"/>
      <c r="N875" s="36" t="e">
        <f>SUMIF(#REF!,K875,#REF!)</f>
        <v>#REF!</v>
      </c>
      <c r="O875" s="36">
        <f t="shared" si="161"/>
        <v>0</v>
      </c>
      <c r="P875" s="36">
        <f>COUNTIF($T$1:T875,T875)</f>
        <v>11</v>
      </c>
      <c r="Q875" s="36" t="str">
        <f t="shared" si="162"/>
        <v>11-KVDA-20</v>
      </c>
      <c r="R875" s="36" t="s">
        <v>57</v>
      </c>
      <c r="S875" s="36">
        <v>20</v>
      </c>
      <c r="T875" s="36" t="str">
        <f t="shared" si="170"/>
        <v>KVDA-20</v>
      </c>
      <c r="U875" s="36">
        <v>200</v>
      </c>
      <c r="V875" s="36" t="str">
        <f t="shared" si="160"/>
        <v>200</v>
      </c>
      <c r="W875" s="36"/>
      <c r="X875" s="36"/>
      <c r="Y875" s="36"/>
      <c r="Z875" s="36" t="str">
        <f t="shared" si="169"/>
        <v>-</v>
      </c>
      <c r="AA875" s="36"/>
      <c r="AB875" s="36"/>
      <c r="AC875" s="36"/>
      <c r="AD875" s="36"/>
      <c r="AE875" s="36"/>
      <c r="AF875" s="36"/>
      <c r="AG875" s="36"/>
      <c r="AH875" s="36"/>
      <c r="AI875" s="36"/>
      <c r="AJ875" s="36"/>
      <c r="AK875" s="36"/>
      <c r="AL875" s="36"/>
      <c r="AM875" s="36"/>
      <c r="AN875" s="36"/>
      <c r="AO875" s="36"/>
      <c r="AP875" s="36"/>
      <c r="AQ875" s="36"/>
      <c r="AR875" s="36"/>
      <c r="AS875" s="36"/>
      <c r="AT875" s="36"/>
      <c r="AU875" s="36"/>
      <c r="AV875" s="36"/>
      <c r="AW875" s="36"/>
      <c r="AX875" s="36"/>
      <c r="AY875" s="36"/>
      <c r="AZ875" s="36"/>
      <c r="BA875" s="36"/>
      <c r="BB875" s="36"/>
      <c r="BC875" s="36"/>
      <c r="BD875" s="36"/>
      <c r="BE875" s="36"/>
      <c r="BF875" s="36"/>
      <c r="BG875" s="36"/>
      <c r="BH875" s="36"/>
      <c r="BI875" s="36"/>
      <c r="BJ875" s="36"/>
      <c r="BL875" s="36"/>
      <c r="BM875" s="36"/>
      <c r="BN875" s="36"/>
      <c r="BO875" s="36"/>
    </row>
    <row r="876" spans="2:67">
      <c r="B876" s="36"/>
      <c r="D876" s="36"/>
      <c r="E876" s="36"/>
      <c r="G876" s="36"/>
      <c r="H876" s="36"/>
      <c r="I876" s="36"/>
      <c r="J876" s="36"/>
      <c r="K876" s="36"/>
      <c r="L876" s="36"/>
      <c r="M876" s="36"/>
      <c r="N876" s="36" t="e">
        <f>SUMIF(#REF!,K876,#REF!)</f>
        <v>#REF!</v>
      </c>
      <c r="O876" s="36">
        <f t="shared" si="161"/>
        <v>0</v>
      </c>
      <c r="P876" s="36">
        <f>COUNTIF($T$1:T876,T876)</f>
        <v>1</v>
      </c>
      <c r="Q876" s="36" t="str">
        <f t="shared" si="162"/>
        <v>1-KVDA-25</v>
      </c>
      <c r="R876" s="36" t="s">
        <v>57</v>
      </c>
      <c r="S876" s="36">
        <v>25</v>
      </c>
      <c r="T876" s="36" t="str">
        <f>CONCATENATE(R876,IF(S876=0,"","-"),S876)</f>
        <v>KVDA-25</v>
      </c>
      <c r="U876" s="36">
        <v>5</v>
      </c>
      <c r="V876" s="36" t="str">
        <f t="shared" si="160"/>
        <v>5,</v>
      </c>
      <c r="W876" s="36"/>
      <c r="X876" s="36"/>
      <c r="Y876" s="36"/>
      <c r="Z876" s="36" t="str">
        <f t="shared" si="169"/>
        <v>-</v>
      </c>
      <c r="AA876" s="36"/>
      <c r="AB876" s="36"/>
      <c r="AC876" s="36"/>
      <c r="AD876" s="36"/>
      <c r="AE876" s="36"/>
      <c r="AF876" s="36"/>
      <c r="AG876" s="36"/>
      <c r="AH876" s="36"/>
      <c r="AI876" s="36"/>
      <c r="AJ876" s="36"/>
      <c r="AK876" s="36"/>
      <c r="AL876" s="36"/>
      <c r="AM876" s="36"/>
      <c r="AN876" s="36"/>
      <c r="AO876" s="36"/>
      <c r="AP876" s="36"/>
      <c r="AQ876" s="36"/>
      <c r="AR876" s="36"/>
      <c r="AS876" s="36"/>
      <c r="AT876" s="36"/>
      <c r="AU876" s="36"/>
      <c r="AV876" s="36"/>
      <c r="AW876" s="36"/>
      <c r="AX876" s="36"/>
      <c r="AY876" s="36"/>
      <c r="AZ876" s="36"/>
      <c r="BA876" s="36"/>
      <c r="BB876" s="36"/>
      <c r="BC876" s="36"/>
      <c r="BD876" s="36"/>
      <c r="BE876" s="36"/>
      <c r="BF876" s="36"/>
      <c r="BG876" s="36"/>
      <c r="BH876" s="36"/>
      <c r="BI876" s="36"/>
      <c r="BJ876" s="36"/>
      <c r="BL876" s="36"/>
      <c r="BM876" s="36"/>
      <c r="BN876" s="36"/>
      <c r="BO876" s="36"/>
    </row>
    <row r="877" spans="2:67">
      <c r="B877" s="36"/>
      <c r="D877" s="36"/>
      <c r="E877" s="36"/>
      <c r="G877" s="36"/>
      <c r="H877" s="36"/>
      <c r="I877" s="36"/>
      <c r="J877" s="36"/>
      <c r="K877" s="36"/>
      <c r="L877" s="36"/>
      <c r="M877" s="36"/>
      <c r="N877" s="36" t="e">
        <f>SUMIF(#REF!,K877,#REF!)</f>
        <v>#REF!</v>
      </c>
      <c r="O877" s="36">
        <f t="shared" si="161"/>
        <v>0</v>
      </c>
      <c r="P877" s="36">
        <f>COUNTIF($T$1:T877,T877)</f>
        <v>2</v>
      </c>
      <c r="Q877" s="36" t="str">
        <f t="shared" si="162"/>
        <v>2-KVDA-25</v>
      </c>
      <c r="R877" s="36" t="s">
        <v>57</v>
      </c>
      <c r="S877" s="36">
        <v>25</v>
      </c>
      <c r="T877" s="36" t="str">
        <f>CONCATENATE(R877,IF(S877=0,"","-"),S877)</f>
        <v>KVDA-25</v>
      </c>
      <c r="U877" s="36">
        <v>10</v>
      </c>
      <c r="V877" s="36" t="str">
        <f t="shared" si="160"/>
        <v>10,</v>
      </c>
      <c r="W877" s="36"/>
      <c r="X877" s="36"/>
      <c r="Y877" s="36"/>
      <c r="Z877" s="36" t="str">
        <f t="shared" si="169"/>
        <v>-</v>
      </c>
      <c r="AA877" s="36"/>
      <c r="AB877" s="36"/>
      <c r="AC877" s="36"/>
      <c r="AD877" s="36"/>
      <c r="AE877" s="36"/>
      <c r="AF877" s="36"/>
      <c r="AG877" s="36"/>
      <c r="AH877" s="36"/>
      <c r="AI877" s="36"/>
      <c r="AJ877" s="36"/>
      <c r="AK877" s="36"/>
      <c r="AL877" s="36"/>
      <c r="AM877" s="36"/>
      <c r="AN877" s="36"/>
      <c r="AO877" s="36"/>
      <c r="AP877" s="36"/>
      <c r="AQ877" s="36"/>
      <c r="AR877" s="36"/>
      <c r="AS877" s="36"/>
      <c r="AT877" s="36"/>
      <c r="AU877" s="36"/>
      <c r="AV877" s="36"/>
      <c r="AW877" s="36"/>
      <c r="AX877" s="36"/>
      <c r="AY877" s="36"/>
      <c r="AZ877" s="36"/>
      <c r="BA877" s="36"/>
      <c r="BB877" s="36"/>
      <c r="BC877" s="36"/>
      <c r="BD877" s="36"/>
      <c r="BE877" s="36"/>
      <c r="BF877" s="36"/>
      <c r="BG877" s="36"/>
      <c r="BH877" s="36"/>
      <c r="BI877" s="36"/>
      <c r="BJ877" s="36"/>
      <c r="BL877" s="36"/>
      <c r="BM877" s="36"/>
      <c r="BN877" s="36"/>
      <c r="BO877" s="36"/>
    </row>
    <row r="878" spans="2:67">
      <c r="B878" s="36"/>
      <c r="D878" s="36"/>
      <c r="E878" s="36"/>
      <c r="G878" s="36"/>
      <c r="H878" s="36"/>
      <c r="I878" s="36"/>
      <c r="J878" s="36"/>
      <c r="K878" s="36"/>
      <c r="L878" s="36"/>
      <c r="M878" s="36"/>
      <c r="N878" s="36" t="e">
        <f>SUMIF(#REF!,K878,#REF!)</f>
        <v>#REF!</v>
      </c>
      <c r="O878" s="36">
        <f t="shared" si="161"/>
        <v>0</v>
      </c>
      <c r="P878" s="36">
        <f>COUNTIF($T$1:T878,T878)</f>
        <v>3</v>
      </c>
      <c r="Q878" s="36" t="str">
        <f t="shared" si="162"/>
        <v>3-KVDA-25</v>
      </c>
      <c r="R878" s="36" t="s">
        <v>57</v>
      </c>
      <c r="S878" s="36">
        <v>25</v>
      </c>
      <c r="T878" s="36" t="str">
        <f>CONCATENATE(R878,IF(S878=0,"","-"),S878)</f>
        <v>KVDA-25</v>
      </c>
      <c r="U878" s="36">
        <v>15</v>
      </c>
      <c r="V878" s="36" t="str">
        <f t="shared" si="160"/>
        <v>15,</v>
      </c>
      <c r="W878" s="36"/>
      <c r="X878" s="36"/>
      <c r="Y878" s="36"/>
      <c r="Z878" s="36" t="str">
        <f t="shared" si="169"/>
        <v>-</v>
      </c>
      <c r="AA878" s="36"/>
      <c r="AB878" s="36"/>
      <c r="AC878" s="36"/>
      <c r="AD878" s="36"/>
      <c r="AE878" s="36"/>
      <c r="AF878" s="36"/>
      <c r="AG878" s="36"/>
      <c r="AH878" s="36"/>
      <c r="AI878" s="36"/>
      <c r="AJ878" s="36"/>
      <c r="AK878" s="36"/>
      <c r="AL878" s="36"/>
      <c r="AM878" s="36"/>
      <c r="AN878" s="36"/>
      <c r="AO878" s="36"/>
      <c r="AP878" s="36"/>
      <c r="AQ878" s="36"/>
      <c r="AR878" s="36"/>
      <c r="AS878" s="36"/>
      <c r="AT878" s="36"/>
      <c r="AU878" s="36"/>
      <c r="AV878" s="36"/>
      <c r="AW878" s="36"/>
      <c r="AX878" s="36"/>
      <c r="AY878" s="36"/>
      <c r="AZ878" s="36"/>
      <c r="BA878" s="36"/>
      <c r="BB878" s="36"/>
      <c r="BC878" s="36"/>
      <c r="BD878" s="36"/>
      <c r="BE878" s="36"/>
      <c r="BF878" s="36"/>
      <c r="BG878" s="36"/>
      <c r="BH878" s="36"/>
      <c r="BI878" s="36"/>
      <c r="BJ878" s="36"/>
      <c r="BL878" s="36"/>
      <c r="BM878" s="36"/>
      <c r="BN878" s="36"/>
      <c r="BO878" s="36"/>
    </row>
    <row r="879" spans="2:67">
      <c r="B879" s="36"/>
      <c r="D879" s="36"/>
      <c r="E879" s="36"/>
      <c r="G879" s="36"/>
      <c r="H879" s="36"/>
      <c r="I879" s="36"/>
      <c r="J879" s="36"/>
      <c r="K879" s="36"/>
      <c r="L879" s="36"/>
      <c r="M879" s="36"/>
      <c r="N879" s="36" t="e">
        <f>SUMIF(#REF!,K879,#REF!)</f>
        <v>#REF!</v>
      </c>
      <c r="O879" s="36">
        <f t="shared" si="161"/>
        <v>0</v>
      </c>
      <c r="P879" s="36">
        <f>COUNTIF($T$1:T879,T879)</f>
        <v>4</v>
      </c>
      <c r="Q879" s="36" t="str">
        <f t="shared" si="162"/>
        <v>4-KVDA-25</v>
      </c>
      <c r="R879" s="36" t="s">
        <v>57</v>
      </c>
      <c r="S879" s="36">
        <v>25</v>
      </c>
      <c r="T879" s="36" t="str">
        <f>CONCATENATE(R879,IF(S879=0,"","-"),S879)</f>
        <v>KVDA-25</v>
      </c>
      <c r="U879" s="36">
        <v>25</v>
      </c>
      <c r="V879" s="36" t="str">
        <f t="shared" si="160"/>
        <v>25,</v>
      </c>
      <c r="W879" s="36"/>
      <c r="X879" s="36"/>
      <c r="Y879" s="36"/>
      <c r="Z879" s="36" t="str">
        <f t="shared" si="169"/>
        <v>-</v>
      </c>
      <c r="AA879" s="36"/>
      <c r="AB879" s="36"/>
      <c r="AC879" s="36"/>
      <c r="AD879" s="36"/>
      <c r="AE879" s="36"/>
      <c r="AF879" s="36"/>
      <c r="AG879" s="36"/>
      <c r="AH879" s="36"/>
      <c r="AI879" s="36"/>
      <c r="AJ879" s="36"/>
      <c r="AK879" s="36"/>
      <c r="AL879" s="36"/>
      <c r="AM879" s="36"/>
      <c r="AN879" s="36"/>
      <c r="AO879" s="36"/>
      <c r="AP879" s="36"/>
      <c r="AQ879" s="36"/>
      <c r="AR879" s="36"/>
      <c r="AS879" s="36"/>
      <c r="AT879" s="36"/>
      <c r="AU879" s="36"/>
      <c r="AV879" s="36"/>
      <c r="AW879" s="36"/>
      <c r="AX879" s="36"/>
      <c r="AY879" s="36"/>
      <c r="AZ879" s="36"/>
      <c r="BA879" s="36"/>
      <c r="BB879" s="36"/>
      <c r="BC879" s="36"/>
      <c r="BD879" s="36"/>
      <c r="BE879" s="36"/>
      <c r="BF879" s="36"/>
      <c r="BG879" s="36"/>
      <c r="BH879" s="36"/>
      <c r="BI879" s="36"/>
      <c r="BJ879" s="36"/>
      <c r="BL879" s="36"/>
      <c r="BM879" s="36"/>
      <c r="BN879" s="36"/>
      <c r="BO879" s="36"/>
    </row>
    <row r="880" spans="2:67">
      <c r="B880" s="36"/>
      <c r="D880" s="36"/>
      <c r="E880" s="36"/>
      <c r="G880" s="36"/>
      <c r="H880" s="36"/>
      <c r="I880" s="36"/>
      <c r="J880" s="36"/>
      <c r="K880" s="36"/>
      <c r="L880" s="36"/>
      <c r="M880" s="36"/>
      <c r="N880" s="36" t="e">
        <f>SUMIF(#REF!,K880,#REF!)</f>
        <v>#REF!</v>
      </c>
      <c r="O880" s="36">
        <f t="shared" si="161"/>
        <v>0</v>
      </c>
      <c r="P880" s="36">
        <f>COUNTIF($T$1:T880,T880)</f>
        <v>5</v>
      </c>
      <c r="Q880" s="36" t="str">
        <f t="shared" si="162"/>
        <v>5-KVDA-25</v>
      </c>
      <c r="R880" s="36" t="s">
        <v>57</v>
      </c>
      <c r="S880" s="36">
        <v>25</v>
      </c>
      <c r="T880" s="36" t="str">
        <f t="shared" ref="T880:T886" si="173">CONCATENATE(R880,IF(S880=0,"","-"),S880)</f>
        <v>KVDA-25</v>
      </c>
      <c r="U880" s="36">
        <v>40</v>
      </c>
      <c r="V880" s="36" t="str">
        <f t="shared" si="160"/>
        <v>40,</v>
      </c>
      <c r="W880" s="36"/>
      <c r="X880" s="36"/>
      <c r="Y880" s="36"/>
      <c r="Z880" s="36" t="str">
        <f t="shared" si="169"/>
        <v>-</v>
      </c>
      <c r="AA880" s="36"/>
      <c r="AB880" s="36"/>
      <c r="AC880" s="36"/>
      <c r="AD880" s="36"/>
      <c r="AE880" s="36"/>
      <c r="AF880" s="36"/>
      <c r="AG880" s="36"/>
      <c r="AH880" s="36"/>
      <c r="AI880" s="36"/>
      <c r="AJ880" s="36"/>
      <c r="AK880" s="36"/>
      <c r="AL880" s="36"/>
      <c r="AM880" s="36"/>
      <c r="AN880" s="36"/>
      <c r="AO880" s="36"/>
      <c r="AP880" s="36"/>
      <c r="AQ880" s="36"/>
      <c r="AR880" s="36"/>
      <c r="AS880" s="36"/>
      <c r="AT880" s="36"/>
      <c r="AU880" s="36"/>
      <c r="AV880" s="36"/>
      <c r="AW880" s="36"/>
      <c r="AX880" s="36"/>
      <c r="AY880" s="36"/>
      <c r="AZ880" s="36"/>
      <c r="BA880" s="36"/>
      <c r="BB880" s="36"/>
      <c r="BC880" s="36"/>
      <c r="BD880" s="36"/>
      <c r="BE880" s="36"/>
      <c r="BF880" s="36"/>
      <c r="BG880" s="36"/>
      <c r="BH880" s="36"/>
      <c r="BI880" s="36"/>
      <c r="BJ880" s="36"/>
      <c r="BL880" s="36"/>
      <c r="BM880" s="36"/>
      <c r="BN880" s="36"/>
      <c r="BO880" s="36"/>
    </row>
    <row r="881" spans="2:67">
      <c r="B881" s="36"/>
      <c r="D881" s="36"/>
      <c r="E881" s="36"/>
      <c r="G881" s="36"/>
      <c r="H881" s="36"/>
      <c r="I881" s="36"/>
      <c r="J881" s="36"/>
      <c r="K881" s="36"/>
      <c r="L881" s="36"/>
      <c r="M881" s="36"/>
      <c r="N881" s="36" t="e">
        <f>SUMIF(#REF!,K881,#REF!)</f>
        <v>#REF!</v>
      </c>
      <c r="O881" s="36">
        <f t="shared" si="161"/>
        <v>0</v>
      </c>
      <c r="P881" s="36">
        <f>COUNTIF($T$1:T881,T881)</f>
        <v>6</v>
      </c>
      <c r="Q881" s="36" t="str">
        <f t="shared" si="162"/>
        <v>6-KVDA-25</v>
      </c>
      <c r="R881" s="36" t="s">
        <v>57</v>
      </c>
      <c r="S881" s="36">
        <v>25</v>
      </c>
      <c r="T881" s="36" t="str">
        <f t="shared" si="173"/>
        <v>KVDA-25</v>
      </c>
      <c r="U881" s="36">
        <v>50</v>
      </c>
      <c r="V881" s="36" t="str">
        <f t="shared" si="160"/>
        <v>50,</v>
      </c>
      <c r="W881" s="36"/>
      <c r="X881" s="36"/>
      <c r="Y881" s="36"/>
      <c r="Z881" s="36" t="str">
        <f t="shared" si="169"/>
        <v>-</v>
      </c>
      <c r="AA881" s="36"/>
      <c r="AB881" s="36"/>
      <c r="AC881" s="36"/>
      <c r="AD881" s="36"/>
      <c r="AE881" s="36"/>
      <c r="AF881" s="36"/>
      <c r="AG881" s="36"/>
      <c r="AH881" s="36"/>
      <c r="AI881" s="36"/>
      <c r="AJ881" s="36"/>
      <c r="AK881" s="36"/>
      <c r="AL881" s="36"/>
      <c r="AM881" s="36"/>
      <c r="AN881" s="36"/>
      <c r="AO881" s="36"/>
      <c r="AP881" s="36"/>
      <c r="AQ881" s="36"/>
      <c r="AR881" s="36"/>
      <c r="AS881" s="36"/>
      <c r="AT881" s="36"/>
      <c r="AU881" s="36"/>
      <c r="AV881" s="36"/>
      <c r="AW881" s="36"/>
      <c r="AX881" s="36"/>
      <c r="AY881" s="36"/>
      <c r="AZ881" s="36"/>
      <c r="BA881" s="36"/>
      <c r="BB881" s="36"/>
      <c r="BC881" s="36"/>
      <c r="BD881" s="36"/>
      <c r="BE881" s="36"/>
      <c r="BF881" s="36"/>
      <c r="BG881" s="36"/>
      <c r="BH881" s="36"/>
      <c r="BI881" s="36"/>
      <c r="BJ881" s="36"/>
      <c r="BL881" s="36"/>
      <c r="BM881" s="36"/>
      <c r="BN881" s="36"/>
      <c r="BO881" s="36"/>
    </row>
    <row r="882" spans="2:67">
      <c r="B882" s="36"/>
      <c r="D882" s="36"/>
      <c r="E882" s="36"/>
      <c r="G882" s="36"/>
      <c r="H882" s="36"/>
      <c r="I882" s="36"/>
      <c r="J882" s="36"/>
      <c r="K882" s="36"/>
      <c r="L882" s="36"/>
      <c r="M882" s="36"/>
      <c r="N882" s="36" t="e">
        <f>SUMIF(#REF!,K882,#REF!)</f>
        <v>#REF!</v>
      </c>
      <c r="O882" s="36">
        <f t="shared" si="161"/>
        <v>0</v>
      </c>
      <c r="P882" s="36">
        <f>COUNTIF($T$1:T882,T882)</f>
        <v>7</v>
      </c>
      <c r="Q882" s="36" t="str">
        <f t="shared" si="162"/>
        <v>7-KVDA-25</v>
      </c>
      <c r="R882" s="36" t="s">
        <v>57</v>
      </c>
      <c r="S882" s="36">
        <v>25</v>
      </c>
      <c r="T882" s="36" t="str">
        <f t="shared" si="173"/>
        <v>KVDA-25</v>
      </c>
      <c r="U882" s="36">
        <v>80</v>
      </c>
      <c r="V882" s="36" t="str">
        <f t="shared" si="160"/>
        <v>80,</v>
      </c>
      <c r="W882" s="36"/>
      <c r="X882" s="36"/>
      <c r="Y882" s="36"/>
      <c r="Z882" s="36" t="str">
        <f t="shared" si="169"/>
        <v>-</v>
      </c>
      <c r="AA882" s="36"/>
      <c r="AB882" s="36"/>
      <c r="AC882" s="36"/>
      <c r="AD882" s="36"/>
      <c r="AE882" s="36"/>
      <c r="AF882" s="36"/>
      <c r="AG882" s="36"/>
      <c r="AH882" s="36"/>
      <c r="AI882" s="36"/>
      <c r="AJ882" s="36"/>
      <c r="AK882" s="36"/>
      <c r="AL882" s="36"/>
      <c r="AM882" s="36"/>
      <c r="AN882" s="36"/>
      <c r="AO882" s="36"/>
      <c r="AP882" s="36"/>
      <c r="AQ882" s="36"/>
      <c r="AR882" s="36"/>
      <c r="AS882" s="36"/>
      <c r="AT882" s="36"/>
      <c r="AU882" s="36"/>
      <c r="AV882" s="36"/>
      <c r="AW882" s="36"/>
      <c r="AX882" s="36"/>
      <c r="AY882" s="36"/>
      <c r="AZ882" s="36"/>
      <c r="BA882" s="36"/>
      <c r="BB882" s="36"/>
      <c r="BC882" s="36"/>
      <c r="BD882" s="36"/>
      <c r="BE882" s="36"/>
      <c r="BF882" s="36"/>
      <c r="BG882" s="36"/>
      <c r="BH882" s="36"/>
      <c r="BI882" s="36"/>
      <c r="BJ882" s="36"/>
      <c r="BL882" s="36"/>
      <c r="BM882" s="36"/>
      <c r="BN882" s="36"/>
      <c r="BO882" s="36"/>
    </row>
    <row r="883" spans="2:67">
      <c r="B883" s="36"/>
      <c r="D883" s="36"/>
      <c r="E883" s="36"/>
      <c r="G883" s="36"/>
      <c r="H883" s="36"/>
      <c r="I883" s="36"/>
      <c r="J883" s="36"/>
      <c r="K883" s="36"/>
      <c r="L883" s="36"/>
      <c r="M883" s="36"/>
      <c r="N883" s="36" t="e">
        <f>SUMIF(#REF!,K883,#REF!)</f>
        <v>#REF!</v>
      </c>
      <c r="O883" s="36">
        <f t="shared" si="161"/>
        <v>0</v>
      </c>
      <c r="P883" s="36">
        <f>COUNTIF($T$1:T883,T883)</f>
        <v>8</v>
      </c>
      <c r="Q883" s="36" t="str">
        <f t="shared" si="162"/>
        <v>8-KVDA-25</v>
      </c>
      <c r="R883" s="36" t="s">
        <v>57</v>
      </c>
      <c r="S883" s="36">
        <v>25</v>
      </c>
      <c r="T883" s="36" t="str">
        <f t="shared" si="173"/>
        <v>KVDA-25</v>
      </c>
      <c r="U883" s="36">
        <v>100</v>
      </c>
      <c r="V883" s="36" t="str">
        <f t="shared" si="160"/>
        <v>100,</v>
      </c>
      <c r="W883" s="36"/>
      <c r="X883" s="36"/>
      <c r="Y883" s="36"/>
      <c r="Z883" s="36" t="str">
        <f t="shared" si="169"/>
        <v>-</v>
      </c>
      <c r="AA883" s="36"/>
      <c r="AB883" s="36"/>
      <c r="AC883" s="36"/>
      <c r="AD883" s="36"/>
      <c r="AE883" s="36"/>
      <c r="AF883" s="36"/>
      <c r="AG883" s="36"/>
      <c r="AH883" s="36"/>
      <c r="AI883" s="36"/>
      <c r="AJ883" s="36"/>
      <c r="AK883" s="36"/>
      <c r="AL883" s="36"/>
      <c r="AM883" s="36"/>
      <c r="AN883" s="36"/>
      <c r="AO883" s="36"/>
      <c r="AP883" s="36"/>
      <c r="AQ883" s="36"/>
      <c r="AR883" s="36"/>
      <c r="AS883" s="36"/>
      <c r="AT883" s="36"/>
      <c r="AU883" s="36"/>
      <c r="AV883" s="36"/>
      <c r="AW883" s="36"/>
      <c r="AX883" s="36"/>
      <c r="AY883" s="36"/>
      <c r="AZ883" s="36"/>
      <c r="BA883" s="36"/>
      <c r="BB883" s="36"/>
      <c r="BC883" s="36"/>
      <c r="BD883" s="36"/>
      <c r="BE883" s="36"/>
      <c r="BF883" s="36"/>
      <c r="BG883" s="36"/>
      <c r="BH883" s="36"/>
      <c r="BI883" s="36"/>
      <c r="BJ883" s="36"/>
      <c r="BL883" s="36"/>
      <c r="BM883" s="36"/>
      <c r="BN883" s="36"/>
      <c r="BO883" s="36"/>
    </row>
    <row r="884" spans="2:67">
      <c r="B884" s="36"/>
      <c r="D884" s="36"/>
      <c r="E884" s="36"/>
      <c r="G884" s="36"/>
      <c r="H884" s="36"/>
      <c r="I884" s="36"/>
      <c r="J884" s="36"/>
      <c r="K884" s="36"/>
      <c r="L884" s="36"/>
      <c r="M884" s="36"/>
      <c r="N884" s="36" t="e">
        <f>SUMIF(#REF!,K884,#REF!)</f>
        <v>#REF!</v>
      </c>
      <c r="O884" s="36">
        <f t="shared" si="161"/>
        <v>0</v>
      </c>
      <c r="P884" s="36">
        <f>COUNTIF($T$1:T884,T884)</f>
        <v>9</v>
      </c>
      <c r="Q884" s="36" t="str">
        <f t="shared" ref="Q884" si="174">CONCATENATE(P884,"-",T884)</f>
        <v>9-KVDA-25</v>
      </c>
      <c r="R884" s="36" t="s">
        <v>57</v>
      </c>
      <c r="S884" s="36">
        <v>25</v>
      </c>
      <c r="T884" s="36" t="str">
        <f t="shared" ref="T884" si="175">CONCATENATE(R884,IF(S884=0,"","-"),S884)</f>
        <v>KVDA-25</v>
      </c>
      <c r="U884" s="36">
        <v>120</v>
      </c>
      <c r="V884" s="36" t="str">
        <f t="shared" si="160"/>
        <v>120,</v>
      </c>
      <c r="W884" s="36"/>
      <c r="X884" s="36"/>
      <c r="Y884" s="36"/>
      <c r="Z884" s="36"/>
      <c r="AA884" s="36"/>
      <c r="AB884" s="36"/>
      <c r="AC884" s="36"/>
      <c r="AD884" s="36"/>
      <c r="AE884" s="36"/>
      <c r="AF884" s="36"/>
      <c r="AG884" s="36"/>
      <c r="AH884" s="36"/>
      <c r="AI884" s="36"/>
      <c r="AJ884" s="36"/>
      <c r="AK884" s="36"/>
      <c r="AL884" s="36"/>
      <c r="AM884" s="36"/>
      <c r="AN884" s="36"/>
      <c r="AO884" s="36"/>
      <c r="AP884" s="36"/>
      <c r="AQ884" s="36"/>
      <c r="AR884" s="36"/>
      <c r="AS884" s="36"/>
      <c r="AT884" s="36"/>
      <c r="AU884" s="36"/>
      <c r="AV884" s="36"/>
      <c r="AW884" s="36"/>
      <c r="AX884" s="36"/>
      <c r="AY884" s="36"/>
      <c r="AZ884" s="36"/>
      <c r="BA884" s="36"/>
      <c r="BB884" s="36"/>
      <c r="BC884" s="36"/>
      <c r="BD884" s="36"/>
      <c r="BE884" s="36"/>
      <c r="BF884" s="36"/>
      <c r="BG884" s="36"/>
      <c r="BH884" s="36"/>
      <c r="BI884" s="36"/>
      <c r="BJ884" s="36"/>
      <c r="BL884" s="36"/>
      <c r="BM884" s="36"/>
      <c r="BN884" s="36"/>
      <c r="BO884" s="36"/>
    </row>
    <row r="885" spans="2:67">
      <c r="B885" s="36"/>
      <c r="D885" s="36"/>
      <c r="E885" s="36"/>
      <c r="G885" s="36"/>
      <c r="H885" s="36"/>
      <c r="I885" s="36"/>
      <c r="J885" s="36"/>
      <c r="K885" s="36"/>
      <c r="L885" s="36"/>
      <c r="M885" s="36"/>
      <c r="N885" s="36" t="e">
        <f>SUMIF(#REF!,K885,#REF!)</f>
        <v>#REF!</v>
      </c>
      <c r="O885" s="36">
        <f t="shared" si="161"/>
        <v>0</v>
      </c>
      <c r="P885" s="36">
        <f>COUNTIF($T$1:T885,T885)</f>
        <v>10</v>
      </c>
      <c r="Q885" s="36" t="str">
        <f t="shared" si="162"/>
        <v>10-KVDA-25</v>
      </c>
      <c r="R885" s="36" t="s">
        <v>57</v>
      </c>
      <c r="S885" s="36">
        <v>25</v>
      </c>
      <c r="T885" s="36" t="str">
        <f t="shared" si="173"/>
        <v>KVDA-25</v>
      </c>
      <c r="U885" s="36">
        <v>160</v>
      </c>
      <c r="V885" s="36" t="str">
        <f t="shared" si="160"/>
        <v>160,</v>
      </c>
      <c r="W885" s="36"/>
      <c r="X885" s="36"/>
      <c r="Y885" s="36"/>
      <c r="Z885" s="36" t="str">
        <f t="shared" si="169"/>
        <v>-</v>
      </c>
      <c r="AA885" s="36"/>
      <c r="AB885" s="36"/>
      <c r="AC885" s="36"/>
      <c r="AD885" s="36"/>
      <c r="AE885" s="36"/>
      <c r="AF885" s="36"/>
      <c r="AG885" s="36"/>
      <c r="AH885" s="36"/>
      <c r="AI885" s="36"/>
      <c r="AJ885" s="36"/>
      <c r="AK885" s="36"/>
      <c r="AL885" s="36"/>
      <c r="AM885" s="36"/>
      <c r="AN885" s="36"/>
      <c r="AO885" s="36"/>
      <c r="AP885" s="36"/>
      <c r="AQ885" s="36"/>
      <c r="AR885" s="36"/>
      <c r="AS885" s="36"/>
      <c r="AT885" s="36"/>
      <c r="AU885" s="36"/>
      <c r="AV885" s="36"/>
      <c r="AW885" s="36"/>
      <c r="AX885" s="36"/>
      <c r="AY885" s="36"/>
      <c r="AZ885" s="36"/>
      <c r="BA885" s="36"/>
      <c r="BB885" s="36"/>
      <c r="BC885" s="36"/>
      <c r="BD885" s="36"/>
      <c r="BE885" s="36"/>
      <c r="BF885" s="36"/>
      <c r="BG885" s="36"/>
      <c r="BH885" s="36"/>
      <c r="BI885" s="36"/>
      <c r="BJ885" s="36"/>
      <c r="BL885" s="36"/>
      <c r="BM885" s="36"/>
      <c r="BN885" s="36"/>
      <c r="BO885" s="36"/>
    </row>
    <row r="886" spans="2:67">
      <c r="B886" s="36"/>
      <c r="D886" s="36"/>
      <c r="E886" s="36"/>
      <c r="G886" s="36"/>
      <c r="H886" s="36"/>
      <c r="I886" s="36"/>
      <c r="J886" s="36"/>
      <c r="K886" s="36"/>
      <c r="L886" s="36"/>
      <c r="M886" s="36"/>
      <c r="N886" s="36" t="e">
        <f>SUMIF(#REF!,K886,#REF!)</f>
        <v>#REF!</v>
      </c>
      <c r="O886" s="36">
        <f t="shared" si="161"/>
        <v>0</v>
      </c>
      <c r="P886" s="36">
        <f>COUNTIF($T$1:T886,T886)</f>
        <v>11</v>
      </c>
      <c r="Q886" s="36" t="str">
        <f t="shared" si="162"/>
        <v>11-KVDA-25</v>
      </c>
      <c r="R886" s="36" t="s">
        <v>57</v>
      </c>
      <c r="S886" s="36">
        <v>25</v>
      </c>
      <c r="T886" s="36" t="str">
        <f t="shared" si="173"/>
        <v>KVDA-25</v>
      </c>
      <c r="U886" s="36">
        <v>200</v>
      </c>
      <c r="V886" s="36" t="str">
        <f t="shared" si="160"/>
        <v>200</v>
      </c>
      <c r="W886" s="36"/>
      <c r="X886" s="36"/>
      <c r="Y886" s="36"/>
      <c r="Z886" s="36" t="str">
        <f t="shared" si="169"/>
        <v>-</v>
      </c>
      <c r="AA886" s="36"/>
      <c r="AB886" s="36"/>
      <c r="AC886" s="36"/>
      <c r="AD886" s="36"/>
      <c r="AE886" s="36"/>
      <c r="AF886" s="36"/>
      <c r="AG886" s="36"/>
      <c r="AH886" s="36"/>
      <c r="AI886" s="36"/>
      <c r="AJ886" s="36"/>
      <c r="AK886" s="36"/>
      <c r="AL886" s="36"/>
      <c r="AM886" s="36"/>
      <c r="AN886" s="36"/>
      <c r="AO886" s="36"/>
      <c r="AP886" s="36"/>
      <c r="AQ886" s="36"/>
      <c r="AR886" s="36"/>
      <c r="AS886" s="36"/>
      <c r="AT886" s="36"/>
      <c r="AU886" s="36"/>
      <c r="AV886" s="36"/>
      <c r="AW886" s="36"/>
      <c r="AX886" s="36"/>
      <c r="AY886" s="36"/>
      <c r="AZ886" s="36"/>
      <c r="BA886" s="36"/>
      <c r="BB886" s="36"/>
      <c r="BC886" s="36"/>
      <c r="BD886" s="36"/>
      <c r="BE886" s="36"/>
      <c r="BF886" s="36"/>
      <c r="BG886" s="36"/>
      <c r="BH886" s="36"/>
      <c r="BI886" s="36"/>
      <c r="BJ886" s="36"/>
      <c r="BL886" s="36"/>
      <c r="BM886" s="36"/>
      <c r="BN886" s="36"/>
      <c r="BO886" s="36"/>
    </row>
    <row r="887" spans="2:67">
      <c r="B887" s="36"/>
      <c r="D887" s="36"/>
      <c r="E887" s="36"/>
      <c r="G887" s="36"/>
      <c r="H887" s="36"/>
      <c r="I887" s="36"/>
      <c r="J887" s="36"/>
      <c r="K887" s="36"/>
      <c r="L887" s="36"/>
      <c r="M887" s="36"/>
      <c r="N887" s="36" t="e">
        <f>SUMIF(#REF!,K887,#REF!)</f>
        <v>#REF!</v>
      </c>
      <c r="O887" s="36">
        <f t="shared" si="161"/>
        <v>0</v>
      </c>
      <c r="P887" s="36">
        <f>COUNTIF($T$1:T887,T887)</f>
        <v>1</v>
      </c>
      <c r="Q887" s="36" t="str">
        <f t="shared" si="162"/>
        <v>1-KVDA-32</v>
      </c>
      <c r="R887" s="36" t="s">
        <v>57</v>
      </c>
      <c r="S887" s="36">
        <v>32</v>
      </c>
      <c r="T887" s="36" t="str">
        <f>CONCATENATE(R887,IF(S887=0,"","-"),S887)</f>
        <v>KVDA-32</v>
      </c>
      <c r="U887" s="36">
        <v>5</v>
      </c>
      <c r="V887" s="36" t="str">
        <f t="shared" si="160"/>
        <v>5,</v>
      </c>
      <c r="W887" s="36"/>
      <c r="X887" s="36"/>
      <c r="Y887" s="36"/>
      <c r="Z887" s="36" t="str">
        <f t="shared" si="169"/>
        <v>-</v>
      </c>
      <c r="AA887" s="36"/>
      <c r="AB887" s="36"/>
      <c r="AC887" s="36"/>
      <c r="AD887" s="36"/>
      <c r="AE887" s="36"/>
      <c r="AF887" s="36"/>
      <c r="AG887" s="36"/>
      <c r="AH887" s="36"/>
      <c r="AI887" s="36"/>
      <c r="AJ887" s="36"/>
      <c r="AK887" s="36"/>
      <c r="AL887" s="36"/>
      <c r="AM887" s="36"/>
      <c r="AN887" s="36"/>
      <c r="AO887" s="36"/>
      <c r="AP887" s="36"/>
      <c r="AQ887" s="36"/>
      <c r="AR887" s="36"/>
      <c r="AS887" s="36"/>
      <c r="AT887" s="36"/>
      <c r="AU887" s="36"/>
      <c r="AV887" s="36"/>
      <c r="AW887" s="36"/>
      <c r="AX887" s="36"/>
      <c r="AY887" s="36"/>
      <c r="AZ887" s="36"/>
      <c r="BA887" s="36"/>
      <c r="BB887" s="36"/>
      <c r="BC887" s="36"/>
      <c r="BD887" s="36"/>
      <c r="BE887" s="36"/>
      <c r="BF887" s="36"/>
      <c r="BG887" s="36"/>
      <c r="BH887" s="36"/>
      <c r="BI887" s="36"/>
      <c r="BJ887" s="36"/>
      <c r="BL887" s="36"/>
      <c r="BM887" s="36"/>
      <c r="BN887" s="36"/>
      <c r="BO887" s="36"/>
    </row>
    <row r="888" spans="2:67">
      <c r="B888" s="36"/>
      <c r="D888" s="36"/>
      <c r="E888" s="36"/>
      <c r="G888" s="36"/>
      <c r="H888" s="36"/>
      <c r="I888" s="36"/>
      <c r="J888" s="36"/>
      <c r="K888" s="36"/>
      <c r="L888" s="36"/>
      <c r="M888" s="36"/>
      <c r="N888" s="36" t="e">
        <f>SUMIF(#REF!,K888,#REF!)</f>
        <v>#REF!</v>
      </c>
      <c r="O888" s="36">
        <f t="shared" si="161"/>
        <v>0</v>
      </c>
      <c r="P888" s="36">
        <f>COUNTIF($T$1:T888,T888)</f>
        <v>2</v>
      </c>
      <c r="Q888" s="36" t="str">
        <f t="shared" si="162"/>
        <v>2-KVDA-32</v>
      </c>
      <c r="R888" s="36" t="s">
        <v>57</v>
      </c>
      <c r="S888" s="36">
        <v>32</v>
      </c>
      <c r="T888" s="36" t="str">
        <f>CONCATENATE(R888,IF(S888=0,"","-"),S888)</f>
        <v>KVDA-32</v>
      </c>
      <c r="U888" s="36">
        <v>10</v>
      </c>
      <c r="V888" s="36" t="str">
        <f t="shared" si="160"/>
        <v>10,</v>
      </c>
      <c r="W888" s="36"/>
      <c r="X888" s="36"/>
      <c r="Y888" s="36"/>
      <c r="Z888" s="36" t="str">
        <f t="shared" si="169"/>
        <v>-</v>
      </c>
      <c r="AA888" s="36"/>
      <c r="AB888" s="36"/>
      <c r="AC888" s="36"/>
      <c r="AD888" s="36"/>
      <c r="AE888" s="36"/>
      <c r="AF888" s="36"/>
      <c r="AG888" s="36"/>
      <c r="AH888" s="36"/>
      <c r="AI888" s="36"/>
      <c r="AJ888" s="36"/>
      <c r="AK888" s="36"/>
      <c r="AL888" s="36"/>
      <c r="AM888" s="36"/>
      <c r="AN888" s="36"/>
      <c r="AO888" s="36"/>
      <c r="AP888" s="36"/>
      <c r="AQ888" s="36"/>
      <c r="AR888" s="36"/>
      <c r="AS888" s="36"/>
      <c r="AT888" s="36"/>
      <c r="AU888" s="36"/>
      <c r="AV888" s="36"/>
      <c r="AW888" s="36"/>
      <c r="AX888" s="36"/>
      <c r="AY888" s="36"/>
      <c r="AZ888" s="36"/>
      <c r="BA888" s="36"/>
      <c r="BB888" s="36"/>
      <c r="BC888" s="36"/>
      <c r="BD888" s="36"/>
      <c r="BE888" s="36"/>
      <c r="BF888" s="36"/>
      <c r="BG888" s="36"/>
      <c r="BH888" s="36"/>
      <c r="BI888" s="36"/>
      <c r="BJ888" s="36"/>
      <c r="BL888" s="36"/>
      <c r="BM888" s="36"/>
      <c r="BN888" s="36"/>
      <c r="BO888" s="36"/>
    </row>
    <row r="889" spans="2:67">
      <c r="B889" s="36"/>
      <c r="D889" s="36"/>
      <c r="E889" s="36"/>
      <c r="G889" s="36"/>
      <c r="H889" s="36"/>
      <c r="I889" s="36"/>
      <c r="J889" s="36"/>
      <c r="K889" s="36"/>
      <c r="L889" s="36"/>
      <c r="M889" s="36"/>
      <c r="N889" s="36" t="e">
        <f>SUMIF(#REF!,K889,#REF!)</f>
        <v>#REF!</v>
      </c>
      <c r="O889" s="36">
        <f t="shared" si="161"/>
        <v>0</v>
      </c>
      <c r="P889" s="36">
        <f>COUNTIF($T$1:T889,T889)</f>
        <v>3</v>
      </c>
      <c r="Q889" s="36" t="str">
        <f t="shared" si="162"/>
        <v>3-KVDA-32</v>
      </c>
      <c r="R889" s="36" t="s">
        <v>57</v>
      </c>
      <c r="S889" s="36">
        <v>32</v>
      </c>
      <c r="T889" s="36" t="str">
        <f>CONCATENATE(R889,IF(S889=0,"","-"),S889)</f>
        <v>KVDA-32</v>
      </c>
      <c r="U889" s="36">
        <v>15</v>
      </c>
      <c r="V889" s="36" t="str">
        <f t="shared" si="160"/>
        <v>15,</v>
      </c>
      <c r="W889" s="36"/>
      <c r="X889" s="36"/>
      <c r="Y889" s="36"/>
      <c r="Z889" s="36" t="str">
        <f t="shared" si="169"/>
        <v>-</v>
      </c>
      <c r="AA889" s="36"/>
      <c r="AB889" s="36"/>
      <c r="AC889" s="36"/>
      <c r="AD889" s="36"/>
      <c r="AE889" s="36"/>
      <c r="AF889" s="36"/>
      <c r="AG889" s="36"/>
      <c r="AH889" s="36"/>
      <c r="AI889" s="36"/>
      <c r="AJ889" s="36"/>
      <c r="AK889" s="36"/>
      <c r="AL889" s="36"/>
      <c r="AM889" s="36"/>
      <c r="AN889" s="36"/>
      <c r="AO889" s="36"/>
      <c r="AP889" s="36"/>
      <c r="AQ889" s="36"/>
      <c r="AR889" s="36"/>
      <c r="AS889" s="36"/>
      <c r="AT889" s="36"/>
      <c r="AU889" s="36"/>
      <c r="AV889" s="36"/>
      <c r="AW889" s="36"/>
      <c r="AX889" s="36"/>
      <c r="AY889" s="36"/>
      <c r="AZ889" s="36"/>
      <c r="BA889" s="36"/>
      <c r="BB889" s="36"/>
      <c r="BC889" s="36"/>
      <c r="BD889" s="36"/>
      <c r="BE889" s="36"/>
      <c r="BF889" s="36"/>
      <c r="BG889" s="36"/>
      <c r="BH889" s="36"/>
      <c r="BI889" s="36"/>
      <c r="BJ889" s="36"/>
      <c r="BL889" s="36"/>
      <c r="BM889" s="36"/>
      <c r="BN889" s="36"/>
      <c r="BO889" s="36"/>
    </row>
    <row r="890" spans="2:67">
      <c r="B890" s="36"/>
      <c r="D890" s="36"/>
      <c r="E890" s="36"/>
      <c r="G890" s="36"/>
      <c r="H890" s="36"/>
      <c r="I890" s="36"/>
      <c r="J890" s="36"/>
      <c r="K890" s="36"/>
      <c r="L890" s="36"/>
      <c r="M890" s="36"/>
      <c r="N890" s="36" t="e">
        <f>SUMIF(#REF!,K890,#REF!)</f>
        <v>#REF!</v>
      </c>
      <c r="O890" s="36">
        <f t="shared" si="161"/>
        <v>0</v>
      </c>
      <c r="P890" s="36">
        <f>COUNTIF($T$1:T890,T890)</f>
        <v>4</v>
      </c>
      <c r="Q890" s="36" t="str">
        <f t="shared" si="162"/>
        <v>4-KVDA-32</v>
      </c>
      <c r="R890" s="36" t="s">
        <v>57</v>
      </c>
      <c r="S890" s="36">
        <v>32</v>
      </c>
      <c r="T890" s="36" t="str">
        <f>CONCATENATE(R890,IF(S890=0,"","-"),S890)</f>
        <v>KVDA-32</v>
      </c>
      <c r="U890" s="36">
        <v>25</v>
      </c>
      <c r="V890" s="36" t="str">
        <f t="shared" si="160"/>
        <v>25,</v>
      </c>
      <c r="W890" s="36"/>
      <c r="X890" s="36"/>
      <c r="Y890" s="36"/>
      <c r="Z890" s="36" t="str">
        <f t="shared" si="169"/>
        <v>-</v>
      </c>
      <c r="AA890" s="36"/>
      <c r="AB890" s="36"/>
      <c r="AC890" s="36"/>
      <c r="AD890" s="36"/>
      <c r="AE890" s="36"/>
      <c r="AF890" s="36"/>
      <c r="AG890" s="36"/>
      <c r="AH890" s="36"/>
      <c r="AI890" s="36"/>
      <c r="AJ890" s="36"/>
      <c r="AK890" s="36"/>
      <c r="AL890" s="36"/>
      <c r="AM890" s="36"/>
      <c r="AN890" s="36"/>
      <c r="AO890" s="36"/>
      <c r="AP890" s="36"/>
      <c r="AQ890" s="36"/>
      <c r="AR890" s="36"/>
      <c r="AS890" s="36"/>
      <c r="AT890" s="36"/>
      <c r="AU890" s="36"/>
      <c r="AV890" s="36"/>
      <c r="AW890" s="36"/>
      <c r="AX890" s="36"/>
      <c r="AY890" s="36"/>
      <c r="AZ890" s="36"/>
      <c r="BA890" s="36"/>
      <c r="BB890" s="36"/>
      <c r="BC890" s="36"/>
      <c r="BD890" s="36"/>
      <c r="BE890" s="36"/>
      <c r="BF890" s="36"/>
      <c r="BG890" s="36"/>
      <c r="BH890" s="36"/>
      <c r="BI890" s="36"/>
      <c r="BJ890" s="36"/>
      <c r="BL890" s="36"/>
      <c r="BM890" s="36"/>
      <c r="BN890" s="36"/>
      <c r="BO890" s="36"/>
    </row>
    <row r="891" spans="2:67">
      <c r="B891" s="36"/>
      <c r="D891" s="36"/>
      <c r="E891" s="36"/>
      <c r="G891" s="36"/>
      <c r="H891" s="36"/>
      <c r="I891" s="36"/>
      <c r="J891" s="36"/>
      <c r="K891" s="36"/>
      <c r="L891" s="36"/>
      <c r="M891" s="36"/>
      <c r="N891" s="36" t="e">
        <f>SUMIF(#REF!,K891,#REF!)</f>
        <v>#REF!</v>
      </c>
      <c r="O891" s="36">
        <f t="shared" si="161"/>
        <v>0</v>
      </c>
      <c r="P891" s="36">
        <f>COUNTIF($T$1:T891,T891)</f>
        <v>5</v>
      </c>
      <c r="Q891" s="36" t="str">
        <f t="shared" si="162"/>
        <v>5-KVDA-32</v>
      </c>
      <c r="R891" s="36" t="s">
        <v>57</v>
      </c>
      <c r="S891" s="36">
        <v>32</v>
      </c>
      <c r="T891" s="36" t="str">
        <f t="shared" ref="T891:T954" si="176">CONCATENATE(R891,IF(S891=0,"","-"),S891)</f>
        <v>KVDA-32</v>
      </c>
      <c r="U891" s="36">
        <v>40</v>
      </c>
      <c r="V891" s="36" t="str">
        <f t="shared" si="160"/>
        <v>40,</v>
      </c>
      <c r="W891" s="36"/>
      <c r="X891" s="36"/>
      <c r="Y891" s="36"/>
      <c r="Z891" s="36" t="str">
        <f t="shared" si="169"/>
        <v>-</v>
      </c>
      <c r="AA891" s="36"/>
      <c r="AB891" s="36"/>
      <c r="AC891" s="36"/>
      <c r="AD891" s="36"/>
      <c r="AE891" s="36"/>
      <c r="AF891" s="36"/>
      <c r="AG891" s="36"/>
      <c r="AH891" s="36"/>
      <c r="AI891" s="36"/>
      <c r="AJ891" s="36"/>
      <c r="AK891" s="36"/>
      <c r="AL891" s="36"/>
      <c r="AM891" s="36"/>
      <c r="AN891" s="36"/>
      <c r="AO891" s="36"/>
      <c r="AP891" s="36"/>
      <c r="AQ891" s="36"/>
      <c r="AR891" s="36"/>
      <c r="AS891" s="36"/>
      <c r="AT891" s="36"/>
      <c r="AU891" s="36"/>
      <c r="AV891" s="36"/>
      <c r="AW891" s="36"/>
      <c r="AX891" s="36"/>
      <c r="AY891" s="36"/>
      <c r="AZ891" s="36"/>
      <c r="BA891" s="36"/>
      <c r="BB891" s="36"/>
      <c r="BC891" s="36"/>
      <c r="BD891" s="36"/>
      <c r="BE891" s="36"/>
      <c r="BF891" s="36"/>
      <c r="BG891" s="36"/>
      <c r="BH891" s="36"/>
      <c r="BI891" s="36"/>
      <c r="BJ891" s="36"/>
      <c r="BL891" s="36"/>
      <c r="BM891" s="36"/>
      <c r="BN891" s="36"/>
      <c r="BO891" s="36"/>
    </row>
    <row r="892" spans="2:67">
      <c r="B892" s="36"/>
      <c r="D892" s="36"/>
      <c r="E892" s="36"/>
      <c r="G892" s="36"/>
      <c r="H892" s="36"/>
      <c r="I892" s="36"/>
      <c r="J892" s="36"/>
      <c r="K892" s="36"/>
      <c r="L892" s="36"/>
      <c r="M892" s="36"/>
      <c r="N892" s="36" t="e">
        <f>SUMIF(#REF!,K892,#REF!)</f>
        <v>#REF!</v>
      </c>
      <c r="O892" s="36">
        <f t="shared" si="161"/>
        <v>0</v>
      </c>
      <c r="P892" s="36">
        <f>COUNTIF($T$1:T892,T892)</f>
        <v>6</v>
      </c>
      <c r="Q892" s="36" t="str">
        <f t="shared" si="162"/>
        <v>6-KVDA-32</v>
      </c>
      <c r="R892" s="36" t="s">
        <v>57</v>
      </c>
      <c r="S892" s="36">
        <v>32</v>
      </c>
      <c r="T892" s="36" t="str">
        <f t="shared" si="176"/>
        <v>KVDA-32</v>
      </c>
      <c r="U892" s="36">
        <v>50</v>
      </c>
      <c r="V892" s="36" t="str">
        <f t="shared" si="160"/>
        <v>50,</v>
      </c>
      <c r="W892" s="36"/>
      <c r="X892" s="36"/>
      <c r="Y892" s="36"/>
      <c r="Z892" s="36" t="str">
        <f t="shared" si="169"/>
        <v>-</v>
      </c>
      <c r="AA892" s="36"/>
      <c r="AB892" s="36"/>
      <c r="AC892" s="36"/>
      <c r="AD892" s="36"/>
      <c r="AE892" s="36"/>
      <c r="AF892" s="36"/>
      <c r="AG892" s="36"/>
      <c r="AH892" s="36"/>
      <c r="AI892" s="36"/>
      <c r="AJ892" s="36"/>
      <c r="AK892" s="36"/>
      <c r="AL892" s="36"/>
      <c r="AM892" s="36"/>
      <c r="AN892" s="36"/>
      <c r="AO892" s="36"/>
      <c r="AP892" s="36"/>
      <c r="AQ892" s="36"/>
      <c r="AR892" s="36"/>
      <c r="AS892" s="36"/>
      <c r="AT892" s="36"/>
      <c r="AU892" s="36"/>
      <c r="AV892" s="36"/>
      <c r="AW892" s="36"/>
      <c r="AX892" s="36"/>
      <c r="AY892" s="36"/>
      <c r="AZ892" s="36"/>
      <c r="BA892" s="36"/>
      <c r="BB892" s="36"/>
      <c r="BC892" s="36"/>
      <c r="BD892" s="36"/>
      <c r="BE892" s="36"/>
      <c r="BF892" s="36"/>
      <c r="BG892" s="36"/>
      <c r="BH892" s="36"/>
      <c r="BI892" s="36"/>
      <c r="BJ892" s="36"/>
      <c r="BL892" s="36"/>
      <c r="BM892" s="36"/>
      <c r="BN892" s="36"/>
      <c r="BO892" s="36"/>
    </row>
    <row r="893" spans="2:67">
      <c r="B893" s="36"/>
      <c r="D893" s="36"/>
      <c r="E893" s="36"/>
      <c r="G893" s="36"/>
      <c r="H893" s="36"/>
      <c r="I893" s="36"/>
      <c r="J893" s="36"/>
      <c r="K893" s="36"/>
      <c r="L893" s="36"/>
      <c r="M893" s="36"/>
      <c r="N893" s="36" t="e">
        <f>SUMIF(#REF!,K893,#REF!)</f>
        <v>#REF!</v>
      </c>
      <c r="O893" s="36">
        <f t="shared" si="161"/>
        <v>0</v>
      </c>
      <c r="P893" s="36">
        <f>COUNTIF($T$1:T893,T893)</f>
        <v>7</v>
      </c>
      <c r="Q893" s="36" t="str">
        <f t="shared" si="162"/>
        <v>7-KVDA-32</v>
      </c>
      <c r="R893" s="36" t="s">
        <v>57</v>
      </c>
      <c r="S893" s="36">
        <v>32</v>
      </c>
      <c r="T893" s="36" t="str">
        <f t="shared" si="176"/>
        <v>KVDA-32</v>
      </c>
      <c r="U893" s="36">
        <v>80</v>
      </c>
      <c r="V893" s="36" t="str">
        <f t="shared" si="160"/>
        <v>80,</v>
      </c>
      <c r="W893" s="36"/>
      <c r="X893" s="36"/>
      <c r="Y893" s="36"/>
      <c r="Z893" s="36" t="str">
        <f t="shared" si="169"/>
        <v>-</v>
      </c>
      <c r="AA893" s="36"/>
      <c r="AB893" s="36"/>
      <c r="AC893" s="36"/>
      <c r="AD893" s="36"/>
      <c r="AE893" s="36"/>
      <c r="AF893" s="36"/>
      <c r="AG893" s="36"/>
      <c r="AH893" s="36"/>
      <c r="AI893" s="36"/>
      <c r="AJ893" s="36"/>
      <c r="AK893" s="36"/>
      <c r="AL893" s="36"/>
      <c r="AM893" s="36"/>
      <c r="AN893" s="36"/>
      <c r="AO893" s="36"/>
      <c r="AP893" s="36"/>
      <c r="AQ893" s="36"/>
      <c r="AR893" s="36"/>
      <c r="AS893" s="36"/>
      <c r="AT893" s="36"/>
      <c r="AU893" s="36"/>
      <c r="AV893" s="36"/>
      <c r="AW893" s="36"/>
      <c r="AX893" s="36"/>
      <c r="AY893" s="36"/>
      <c r="AZ893" s="36"/>
      <c r="BA893" s="36"/>
      <c r="BB893" s="36"/>
      <c r="BC893" s="36"/>
      <c r="BD893" s="36"/>
      <c r="BE893" s="36"/>
      <c r="BF893" s="36"/>
      <c r="BG893" s="36"/>
      <c r="BH893" s="36"/>
      <c r="BI893" s="36"/>
      <c r="BJ893" s="36"/>
      <c r="BL893" s="36"/>
      <c r="BM893" s="36"/>
      <c r="BN893" s="36"/>
      <c r="BO893" s="36"/>
    </row>
    <row r="894" spans="2:67">
      <c r="B894" s="36"/>
      <c r="D894" s="36"/>
      <c r="E894" s="36"/>
      <c r="G894" s="36"/>
      <c r="H894" s="36"/>
      <c r="I894" s="36"/>
      <c r="J894" s="36"/>
      <c r="K894" s="36"/>
      <c r="L894" s="36"/>
      <c r="M894" s="36"/>
      <c r="N894" s="36" t="e">
        <f>SUMIF(#REF!,K894,#REF!)</f>
        <v>#REF!</v>
      </c>
      <c r="O894" s="36">
        <f t="shared" si="161"/>
        <v>0</v>
      </c>
      <c r="P894" s="36">
        <f>COUNTIF($T$1:T894,T894)</f>
        <v>8</v>
      </c>
      <c r="Q894" s="36" t="str">
        <f t="shared" si="162"/>
        <v>8-KVDA-32</v>
      </c>
      <c r="R894" s="36" t="s">
        <v>57</v>
      </c>
      <c r="S894" s="36">
        <v>32</v>
      </c>
      <c r="T894" s="36" t="str">
        <f t="shared" si="176"/>
        <v>KVDA-32</v>
      </c>
      <c r="U894" s="36">
        <v>100</v>
      </c>
      <c r="V894" s="36" t="str">
        <f t="shared" si="160"/>
        <v>100,</v>
      </c>
      <c r="W894" s="36"/>
      <c r="X894" s="36"/>
      <c r="Y894" s="36"/>
      <c r="Z894" s="36" t="str">
        <f t="shared" si="169"/>
        <v>-</v>
      </c>
      <c r="AA894" s="36"/>
      <c r="AB894" s="36"/>
      <c r="AC894" s="36"/>
      <c r="AD894" s="36"/>
      <c r="AE894" s="36"/>
      <c r="AF894" s="36"/>
      <c r="AG894" s="36"/>
      <c r="AH894" s="36"/>
      <c r="AI894" s="36"/>
      <c r="AJ894" s="36"/>
      <c r="AK894" s="36"/>
      <c r="AL894" s="36"/>
      <c r="AM894" s="36"/>
      <c r="AN894" s="36"/>
      <c r="AO894" s="36"/>
      <c r="AP894" s="36"/>
      <c r="AQ894" s="36"/>
      <c r="AR894" s="36"/>
      <c r="AS894" s="36"/>
      <c r="AT894" s="36"/>
      <c r="AU894" s="36"/>
      <c r="AV894" s="36"/>
      <c r="AW894" s="36"/>
      <c r="AX894" s="36"/>
      <c r="AY894" s="36"/>
      <c r="AZ894" s="36"/>
      <c r="BA894" s="36"/>
      <c r="BB894" s="36"/>
      <c r="BC894" s="36"/>
      <c r="BD894" s="36"/>
      <c r="BE894" s="36"/>
      <c r="BF894" s="36"/>
      <c r="BG894" s="36"/>
      <c r="BH894" s="36"/>
      <c r="BI894" s="36"/>
      <c r="BJ894" s="36"/>
      <c r="BL894" s="36"/>
      <c r="BM894" s="36"/>
      <c r="BN894" s="36"/>
      <c r="BO894" s="36"/>
    </row>
    <row r="895" spans="2:67">
      <c r="B895" s="36"/>
      <c r="D895" s="36"/>
      <c r="E895" s="36"/>
      <c r="G895" s="36"/>
      <c r="H895" s="36"/>
      <c r="I895" s="36"/>
      <c r="J895" s="36"/>
      <c r="K895" s="36"/>
      <c r="L895" s="36"/>
      <c r="M895" s="36"/>
      <c r="N895" s="36" t="e">
        <f>SUMIF(#REF!,K895,#REF!)</f>
        <v>#REF!</v>
      </c>
      <c r="O895" s="36">
        <f t="shared" si="161"/>
        <v>0</v>
      </c>
      <c r="P895" s="36">
        <f>COUNTIF($T$1:T895,T895)</f>
        <v>9</v>
      </c>
      <c r="Q895" s="36" t="str">
        <f t="shared" si="162"/>
        <v>9-KVDA-32</v>
      </c>
      <c r="R895" s="36" t="s">
        <v>57</v>
      </c>
      <c r="S895" s="36">
        <v>32</v>
      </c>
      <c r="T895" s="36" t="str">
        <f t="shared" si="176"/>
        <v>KVDA-32</v>
      </c>
      <c r="U895" s="36">
        <v>120</v>
      </c>
      <c r="V895" s="36" t="str">
        <f t="shared" si="160"/>
        <v>120,</v>
      </c>
      <c r="W895" s="36"/>
      <c r="X895" s="36"/>
      <c r="Y895" s="36"/>
      <c r="Z895" s="36" t="str">
        <f t="shared" si="169"/>
        <v>-</v>
      </c>
      <c r="AA895" s="36"/>
      <c r="AB895" s="36"/>
      <c r="AC895" s="36"/>
      <c r="AD895" s="36"/>
      <c r="AE895" s="36"/>
      <c r="AF895" s="36"/>
      <c r="AG895" s="36"/>
      <c r="AH895" s="36"/>
      <c r="AI895" s="36"/>
      <c r="AJ895" s="36"/>
      <c r="AK895" s="36"/>
      <c r="AL895" s="36"/>
      <c r="AM895" s="36"/>
      <c r="AN895" s="36"/>
      <c r="AO895" s="36"/>
      <c r="AP895" s="36"/>
      <c r="AQ895" s="36"/>
      <c r="AR895" s="36"/>
      <c r="AS895" s="36"/>
      <c r="AT895" s="36"/>
      <c r="AU895" s="36"/>
      <c r="AV895" s="36"/>
      <c r="AW895" s="36"/>
      <c r="AX895" s="36"/>
      <c r="AY895" s="36"/>
      <c r="AZ895" s="36"/>
      <c r="BA895" s="36"/>
      <c r="BB895" s="36"/>
      <c r="BC895" s="36"/>
      <c r="BD895" s="36"/>
      <c r="BE895" s="36"/>
      <c r="BF895" s="36"/>
      <c r="BG895" s="36"/>
      <c r="BH895" s="36"/>
      <c r="BI895" s="36"/>
      <c r="BJ895" s="36"/>
      <c r="BL895" s="36"/>
      <c r="BM895" s="36"/>
      <c r="BN895" s="36"/>
      <c r="BO895" s="36"/>
    </row>
    <row r="896" spans="2:67">
      <c r="B896" s="36"/>
      <c r="D896" s="36"/>
      <c r="E896" s="36"/>
      <c r="G896" s="36"/>
      <c r="H896" s="36"/>
      <c r="I896" s="36"/>
      <c r="J896" s="36"/>
      <c r="K896" s="36"/>
      <c r="L896" s="36"/>
      <c r="M896" s="36"/>
      <c r="N896" s="36" t="e">
        <f>SUMIF(#REF!,K896,#REF!)</f>
        <v>#REF!</v>
      </c>
      <c r="O896" s="36">
        <f t="shared" si="161"/>
        <v>0</v>
      </c>
      <c r="P896" s="36">
        <f>COUNTIF($T$1:T896,T896)</f>
        <v>10</v>
      </c>
      <c r="Q896" s="36" t="str">
        <f t="shared" si="162"/>
        <v>10-KVDA-32</v>
      </c>
      <c r="R896" s="36" t="s">
        <v>57</v>
      </c>
      <c r="S896" s="36">
        <v>32</v>
      </c>
      <c r="T896" s="36" t="str">
        <f t="shared" si="176"/>
        <v>KVDA-32</v>
      </c>
      <c r="U896" s="36">
        <v>160</v>
      </c>
      <c r="V896" s="36" t="str">
        <f t="shared" si="160"/>
        <v>160,</v>
      </c>
      <c r="W896" s="36"/>
      <c r="X896" s="36"/>
      <c r="Y896" s="36"/>
      <c r="Z896" s="36" t="str">
        <f t="shared" si="169"/>
        <v>-</v>
      </c>
      <c r="AA896" s="36"/>
      <c r="AB896" s="36"/>
      <c r="AC896" s="36"/>
      <c r="AD896" s="36"/>
      <c r="AE896" s="36"/>
      <c r="AF896" s="36"/>
      <c r="AG896" s="36"/>
      <c r="AH896" s="36"/>
      <c r="AI896" s="36"/>
      <c r="AJ896" s="36"/>
      <c r="AK896" s="36"/>
      <c r="AL896" s="36"/>
      <c r="AM896" s="36"/>
      <c r="AN896" s="36"/>
      <c r="AO896" s="36"/>
      <c r="AP896" s="36"/>
      <c r="AQ896" s="36"/>
      <c r="AR896" s="36"/>
      <c r="AS896" s="36"/>
      <c r="AT896" s="36"/>
      <c r="AU896" s="36"/>
      <c r="AV896" s="36"/>
      <c r="AW896" s="36"/>
      <c r="AX896" s="36"/>
      <c r="AY896" s="36"/>
      <c r="AZ896" s="36"/>
      <c r="BA896" s="36"/>
      <c r="BB896" s="36"/>
      <c r="BC896" s="36"/>
      <c r="BD896" s="36"/>
      <c r="BE896" s="36"/>
      <c r="BF896" s="36"/>
      <c r="BG896" s="36"/>
      <c r="BH896" s="36"/>
      <c r="BI896" s="36"/>
      <c r="BJ896" s="36"/>
      <c r="BL896" s="36"/>
      <c r="BM896" s="36"/>
      <c r="BN896" s="36"/>
      <c r="BO896" s="36"/>
    </row>
    <row r="897" spans="2:67">
      <c r="B897" s="36"/>
      <c r="D897" s="36"/>
      <c r="E897" s="36"/>
      <c r="G897" s="36"/>
      <c r="H897" s="36"/>
      <c r="I897" s="36"/>
      <c r="J897" s="36"/>
      <c r="K897" s="36"/>
      <c r="L897" s="36"/>
      <c r="M897" s="36"/>
      <c r="N897" s="36" t="e">
        <f>SUMIF(#REF!,K897,#REF!)</f>
        <v>#REF!</v>
      </c>
      <c r="O897" s="36">
        <f t="shared" si="161"/>
        <v>0</v>
      </c>
      <c r="P897" s="36">
        <f>COUNTIF($T$1:T897,T897)</f>
        <v>11</v>
      </c>
      <c r="Q897" s="36" t="str">
        <f t="shared" si="162"/>
        <v>11-KVDA-32</v>
      </c>
      <c r="R897" s="36" t="s">
        <v>57</v>
      </c>
      <c r="S897" s="36">
        <v>32</v>
      </c>
      <c r="T897" s="36" t="str">
        <f t="shared" si="176"/>
        <v>KVDA-32</v>
      </c>
      <c r="U897" s="36">
        <v>200</v>
      </c>
      <c r="V897" s="36" t="str">
        <f t="shared" si="160"/>
        <v>200,</v>
      </c>
      <c r="W897" s="36"/>
      <c r="X897" s="36"/>
      <c r="Y897" s="36"/>
      <c r="Z897" s="36" t="str">
        <f t="shared" si="169"/>
        <v>-</v>
      </c>
      <c r="AA897" s="36"/>
      <c r="AB897" s="36"/>
      <c r="AC897" s="36"/>
      <c r="AD897" s="36"/>
      <c r="AE897" s="36"/>
      <c r="AF897" s="36"/>
      <c r="AG897" s="36"/>
      <c r="AH897" s="36"/>
      <c r="AI897" s="36"/>
      <c r="AJ897" s="36"/>
      <c r="AK897" s="36"/>
      <c r="AL897" s="36"/>
      <c r="AM897" s="36"/>
      <c r="AN897" s="36"/>
      <c r="AO897" s="36"/>
      <c r="AP897" s="36"/>
      <c r="AQ897" s="36"/>
      <c r="AR897" s="36"/>
      <c r="AS897" s="36"/>
      <c r="AT897" s="36"/>
      <c r="AU897" s="36"/>
      <c r="AV897" s="36"/>
      <c r="AW897" s="36"/>
      <c r="AX897" s="36"/>
      <c r="AY897" s="36"/>
      <c r="AZ897" s="36"/>
      <c r="BA897" s="36"/>
      <c r="BB897" s="36"/>
      <c r="BC897" s="36"/>
      <c r="BD897" s="36"/>
      <c r="BE897" s="36"/>
      <c r="BF897" s="36"/>
      <c r="BG897" s="36"/>
      <c r="BH897" s="36"/>
      <c r="BI897" s="36"/>
      <c r="BJ897" s="36"/>
      <c r="BL897" s="36"/>
      <c r="BM897" s="36"/>
      <c r="BN897" s="36"/>
      <c r="BO897" s="36"/>
    </row>
    <row r="898" spans="2:67">
      <c r="B898" s="36"/>
      <c r="D898" s="36"/>
      <c r="E898" s="36"/>
      <c r="G898" s="36"/>
      <c r="H898" s="36"/>
      <c r="I898" s="36"/>
      <c r="J898" s="36"/>
      <c r="K898" s="36"/>
      <c r="L898" s="36"/>
      <c r="M898" s="36"/>
      <c r="N898" s="36" t="e">
        <f>SUMIF(#REF!,K898,#REF!)</f>
        <v>#REF!</v>
      </c>
      <c r="O898" s="36">
        <f t="shared" si="161"/>
        <v>0</v>
      </c>
      <c r="P898" s="36">
        <f>COUNTIF($T$1:T898,T898)</f>
        <v>12</v>
      </c>
      <c r="Q898" s="36" t="str">
        <f t="shared" si="162"/>
        <v>12-KVDA-32</v>
      </c>
      <c r="R898" s="36" t="s">
        <v>57</v>
      </c>
      <c r="S898" s="36">
        <v>32</v>
      </c>
      <c r="T898" s="36" t="str">
        <f t="shared" si="176"/>
        <v>KVDA-32</v>
      </c>
      <c r="U898" s="36">
        <v>250</v>
      </c>
      <c r="V898" s="36" t="str">
        <f t="shared" ref="V898:V961" si="177">CONCATENATE(U898,IF(P898=COUNTIF(T:T,T898),"",","))</f>
        <v>250,</v>
      </c>
      <c r="W898" s="36"/>
      <c r="X898" s="36"/>
      <c r="Y898" s="36"/>
      <c r="Z898" s="36" t="str">
        <f t="shared" si="169"/>
        <v>-</v>
      </c>
      <c r="AA898" s="36"/>
      <c r="AB898" s="36"/>
      <c r="AC898" s="36"/>
      <c r="AD898" s="36"/>
      <c r="AE898" s="36"/>
      <c r="AF898" s="36"/>
      <c r="AG898" s="36"/>
      <c r="AH898" s="36"/>
      <c r="AI898" s="36"/>
      <c r="AJ898" s="36"/>
      <c r="AK898" s="36"/>
      <c r="AL898" s="36"/>
      <c r="AM898" s="36"/>
      <c r="AN898" s="36"/>
      <c r="AO898" s="36"/>
      <c r="AP898" s="36"/>
      <c r="AQ898" s="36"/>
      <c r="AR898" s="36"/>
      <c r="AS898" s="36"/>
      <c r="AT898" s="36"/>
      <c r="AU898" s="36"/>
      <c r="AV898" s="36"/>
      <c r="AW898" s="36"/>
      <c r="AX898" s="36"/>
      <c r="AY898" s="36"/>
      <c r="AZ898" s="36"/>
      <c r="BA898" s="36"/>
      <c r="BB898" s="36"/>
      <c r="BC898" s="36"/>
      <c r="BD898" s="36"/>
      <c r="BE898" s="36"/>
      <c r="BF898" s="36"/>
      <c r="BG898" s="36"/>
      <c r="BH898" s="36"/>
      <c r="BI898" s="36"/>
      <c r="BJ898" s="36"/>
      <c r="BL898" s="36"/>
      <c r="BM898" s="36"/>
      <c r="BN898" s="36"/>
      <c r="BO898" s="36"/>
    </row>
    <row r="899" spans="2:67">
      <c r="B899" s="36"/>
      <c r="D899" s="36"/>
      <c r="E899" s="36"/>
      <c r="G899" s="36"/>
      <c r="H899" s="36"/>
      <c r="I899" s="36"/>
      <c r="J899" s="36"/>
      <c r="K899" s="36"/>
      <c r="L899" s="36"/>
      <c r="M899" s="36"/>
      <c r="N899" s="36" t="e">
        <f>SUMIF(#REF!,K899,#REF!)</f>
        <v>#REF!</v>
      </c>
      <c r="O899" s="36">
        <f t="shared" ref="O899:O962" si="178">COUNTIF(Z:Z,K899)</f>
        <v>0</v>
      </c>
      <c r="P899" s="36">
        <f>COUNTIF($T$1:T899,T899)</f>
        <v>13</v>
      </c>
      <c r="Q899" s="36" t="str">
        <f t="shared" si="162"/>
        <v>13-KVDA-32</v>
      </c>
      <c r="R899" s="36" t="s">
        <v>57</v>
      </c>
      <c r="S899" s="36">
        <v>32</v>
      </c>
      <c r="T899" s="36" t="str">
        <f t="shared" si="176"/>
        <v>KVDA-32</v>
      </c>
      <c r="U899" s="36">
        <v>300</v>
      </c>
      <c r="V899" s="36" t="str">
        <f t="shared" si="177"/>
        <v>300</v>
      </c>
      <c r="W899" s="36"/>
      <c r="X899" s="36"/>
      <c r="Y899" s="36"/>
      <c r="Z899" s="36" t="str">
        <f t="shared" si="169"/>
        <v>-</v>
      </c>
      <c r="AA899" s="36"/>
      <c r="AB899" s="36"/>
      <c r="AC899" s="36"/>
      <c r="AD899" s="36"/>
      <c r="AE899" s="36"/>
      <c r="AF899" s="36"/>
      <c r="AG899" s="36"/>
      <c r="AH899" s="36"/>
      <c r="AI899" s="36"/>
      <c r="AJ899" s="36"/>
      <c r="AK899" s="36"/>
      <c r="AL899" s="36"/>
      <c r="AM899" s="36"/>
      <c r="AN899" s="36"/>
      <c r="AO899" s="36"/>
      <c r="AP899" s="36"/>
      <c r="AQ899" s="36"/>
      <c r="AR899" s="36"/>
      <c r="AS899" s="36"/>
      <c r="AT899" s="36"/>
      <c r="AU899" s="36"/>
      <c r="AV899" s="36"/>
      <c r="AW899" s="36"/>
      <c r="AX899" s="36"/>
      <c r="AY899" s="36"/>
      <c r="AZ899" s="36"/>
      <c r="BA899" s="36"/>
      <c r="BB899" s="36"/>
      <c r="BC899" s="36"/>
      <c r="BD899" s="36"/>
      <c r="BE899" s="36"/>
      <c r="BF899" s="36"/>
      <c r="BG899" s="36"/>
      <c r="BH899" s="36"/>
      <c r="BI899" s="36"/>
      <c r="BJ899" s="36"/>
      <c r="BL899" s="36"/>
      <c r="BM899" s="36"/>
      <c r="BN899" s="36"/>
      <c r="BO899" s="36"/>
    </row>
    <row r="900" spans="2:67">
      <c r="B900" s="36"/>
      <c r="D900" s="36"/>
      <c r="E900" s="36"/>
      <c r="G900" s="36"/>
      <c r="H900" s="36"/>
      <c r="I900" s="36"/>
      <c r="J900" s="36"/>
      <c r="K900" s="36"/>
      <c r="L900" s="36"/>
      <c r="M900" s="36"/>
      <c r="N900" s="36" t="e">
        <f>SUMIF(#REF!,K900,#REF!)</f>
        <v>#REF!</v>
      </c>
      <c r="O900" s="36">
        <f t="shared" si="178"/>
        <v>0</v>
      </c>
      <c r="P900" s="36">
        <f>COUNTIF($T$1:T900,T900)</f>
        <v>1</v>
      </c>
      <c r="Q900" s="36" t="str">
        <f t="shared" si="162"/>
        <v>1-KVDA-40</v>
      </c>
      <c r="R900" s="36" t="s">
        <v>57</v>
      </c>
      <c r="S900" s="36">
        <v>40</v>
      </c>
      <c r="T900" s="36" t="str">
        <f t="shared" si="176"/>
        <v>KVDA-40</v>
      </c>
      <c r="U900" s="36">
        <v>5</v>
      </c>
      <c r="V900" s="36" t="str">
        <f t="shared" si="177"/>
        <v>5,</v>
      </c>
      <c r="W900" s="36"/>
      <c r="X900" s="36"/>
      <c r="Y900" s="36"/>
      <c r="Z900" s="36" t="str">
        <f t="shared" si="169"/>
        <v>-</v>
      </c>
      <c r="AA900" s="36"/>
      <c r="AB900" s="36"/>
      <c r="AC900" s="36"/>
      <c r="AD900" s="36"/>
      <c r="AE900" s="36"/>
      <c r="AF900" s="36"/>
      <c r="AG900" s="36"/>
      <c r="AH900" s="36"/>
      <c r="AI900" s="36"/>
      <c r="AJ900" s="36"/>
      <c r="AK900" s="36"/>
      <c r="AL900" s="36"/>
      <c r="AM900" s="36"/>
      <c r="AN900" s="36"/>
      <c r="AO900" s="36"/>
      <c r="AP900" s="36"/>
      <c r="AQ900" s="36"/>
      <c r="AR900" s="36"/>
      <c r="AS900" s="36"/>
      <c r="AT900" s="36"/>
      <c r="AU900" s="36"/>
      <c r="AV900" s="36"/>
      <c r="AW900" s="36"/>
      <c r="AX900" s="36"/>
      <c r="AY900" s="36"/>
      <c r="AZ900" s="36"/>
      <c r="BA900" s="36"/>
      <c r="BB900" s="36"/>
      <c r="BC900" s="36"/>
      <c r="BD900" s="36"/>
      <c r="BE900" s="36"/>
      <c r="BF900" s="36"/>
      <c r="BG900" s="36"/>
      <c r="BH900" s="36"/>
      <c r="BI900" s="36"/>
      <c r="BJ900" s="36"/>
      <c r="BL900" s="36"/>
      <c r="BM900" s="36"/>
      <c r="BN900" s="36"/>
      <c r="BO900" s="36"/>
    </row>
    <row r="901" spans="2:67">
      <c r="B901" s="36"/>
      <c r="D901" s="36"/>
      <c r="E901" s="36"/>
      <c r="G901" s="36"/>
      <c r="H901" s="36"/>
      <c r="I901" s="36"/>
      <c r="J901" s="36"/>
      <c r="K901" s="36"/>
      <c r="L901" s="36"/>
      <c r="M901" s="36"/>
      <c r="N901" s="36" t="e">
        <f>SUMIF(#REF!,K901,#REF!)</f>
        <v>#REF!</v>
      </c>
      <c r="O901" s="36">
        <f t="shared" si="178"/>
        <v>0</v>
      </c>
      <c r="P901" s="36">
        <f>COUNTIF($T$1:T901,T901)</f>
        <v>2</v>
      </c>
      <c r="Q901" s="36" t="str">
        <f t="shared" si="162"/>
        <v>2-KVDA-40</v>
      </c>
      <c r="R901" s="36" t="s">
        <v>57</v>
      </c>
      <c r="S901" s="36">
        <v>40</v>
      </c>
      <c r="T901" s="36" t="str">
        <f t="shared" si="176"/>
        <v>KVDA-40</v>
      </c>
      <c r="U901" s="36">
        <v>10</v>
      </c>
      <c r="V901" s="36" t="str">
        <f t="shared" si="177"/>
        <v>10,</v>
      </c>
      <c r="W901" s="36"/>
      <c r="X901" s="36"/>
      <c r="Y901" s="36"/>
      <c r="Z901" s="36" t="str">
        <f t="shared" si="169"/>
        <v>-</v>
      </c>
      <c r="AA901" s="36"/>
      <c r="AB901" s="36"/>
      <c r="AC901" s="36"/>
      <c r="AD901" s="36"/>
      <c r="AE901" s="36"/>
      <c r="AF901" s="36"/>
      <c r="AG901" s="36"/>
      <c r="AH901" s="36"/>
      <c r="AI901" s="36"/>
      <c r="AJ901" s="36"/>
      <c r="AK901" s="36"/>
      <c r="AL901" s="36"/>
      <c r="AM901" s="36"/>
      <c r="AN901" s="36"/>
      <c r="AO901" s="36"/>
      <c r="AP901" s="36"/>
      <c r="AQ901" s="36"/>
      <c r="AR901" s="36"/>
      <c r="AS901" s="36"/>
      <c r="AT901" s="36"/>
      <c r="AU901" s="36"/>
      <c r="AV901" s="36"/>
      <c r="AW901" s="36"/>
      <c r="AX901" s="36"/>
      <c r="AY901" s="36"/>
      <c r="AZ901" s="36"/>
      <c r="BA901" s="36"/>
      <c r="BB901" s="36"/>
      <c r="BC901" s="36"/>
      <c r="BD901" s="36"/>
      <c r="BE901" s="36"/>
      <c r="BF901" s="36"/>
      <c r="BG901" s="36"/>
      <c r="BH901" s="36"/>
      <c r="BI901" s="36"/>
      <c r="BJ901" s="36"/>
      <c r="BL901" s="36"/>
      <c r="BM901" s="36"/>
      <c r="BN901" s="36"/>
      <c r="BO901" s="36"/>
    </row>
    <row r="902" spans="2:67">
      <c r="B902" s="36"/>
      <c r="D902" s="36"/>
      <c r="E902" s="36"/>
      <c r="G902" s="36"/>
      <c r="H902" s="36"/>
      <c r="I902" s="36"/>
      <c r="J902" s="36"/>
      <c r="K902" s="36"/>
      <c r="L902" s="36"/>
      <c r="M902" s="36"/>
      <c r="N902" s="36" t="e">
        <f>SUMIF(#REF!,K902,#REF!)</f>
        <v>#REF!</v>
      </c>
      <c r="O902" s="36">
        <f t="shared" si="178"/>
        <v>0</v>
      </c>
      <c r="P902" s="36">
        <f>COUNTIF($T$1:T902,T902)</f>
        <v>3</v>
      </c>
      <c r="Q902" s="36" t="str">
        <f t="shared" si="162"/>
        <v>3-KVDA-40</v>
      </c>
      <c r="R902" s="36" t="s">
        <v>57</v>
      </c>
      <c r="S902" s="36">
        <v>40</v>
      </c>
      <c r="T902" s="36" t="str">
        <f t="shared" si="176"/>
        <v>KVDA-40</v>
      </c>
      <c r="U902" s="36">
        <v>15</v>
      </c>
      <c r="V902" s="36" t="str">
        <f t="shared" si="177"/>
        <v>15,</v>
      </c>
      <c r="W902" s="36"/>
      <c r="X902" s="36"/>
      <c r="Y902" s="36"/>
      <c r="Z902" s="36" t="str">
        <f t="shared" si="169"/>
        <v>-</v>
      </c>
      <c r="AA902" s="36"/>
      <c r="AB902" s="36"/>
      <c r="AC902" s="36"/>
      <c r="AD902" s="36"/>
      <c r="AE902" s="36"/>
      <c r="AF902" s="36"/>
      <c r="AG902" s="36"/>
      <c r="AH902" s="36"/>
      <c r="AI902" s="36"/>
      <c r="AJ902" s="36"/>
      <c r="AK902" s="36"/>
      <c r="AL902" s="36"/>
      <c r="AM902" s="36"/>
      <c r="AN902" s="36"/>
      <c r="AO902" s="36"/>
      <c r="AP902" s="36"/>
      <c r="AQ902" s="36"/>
      <c r="AR902" s="36"/>
      <c r="AS902" s="36"/>
      <c r="AT902" s="36"/>
      <c r="AU902" s="36"/>
      <c r="AV902" s="36"/>
      <c r="AW902" s="36"/>
      <c r="AX902" s="36"/>
      <c r="AY902" s="36"/>
      <c r="AZ902" s="36"/>
      <c r="BA902" s="36"/>
      <c r="BB902" s="36"/>
      <c r="BC902" s="36"/>
      <c r="BD902" s="36"/>
      <c r="BE902" s="36"/>
      <c r="BF902" s="36"/>
      <c r="BG902" s="36"/>
      <c r="BH902" s="36"/>
      <c r="BI902" s="36"/>
      <c r="BJ902" s="36"/>
      <c r="BL902" s="36"/>
      <c r="BM902" s="36"/>
      <c r="BN902" s="36"/>
      <c r="BO902" s="36"/>
    </row>
    <row r="903" spans="2:67">
      <c r="B903" s="36"/>
      <c r="D903" s="36"/>
      <c r="E903" s="36"/>
      <c r="G903" s="36"/>
      <c r="H903" s="36"/>
      <c r="I903" s="36"/>
      <c r="J903" s="36"/>
      <c r="K903" s="36"/>
      <c r="L903" s="36"/>
      <c r="M903" s="36"/>
      <c r="N903" s="36" t="e">
        <f>SUMIF(#REF!,K903,#REF!)</f>
        <v>#REF!</v>
      </c>
      <c r="O903" s="36">
        <f t="shared" si="178"/>
        <v>0</v>
      </c>
      <c r="P903" s="36">
        <f>COUNTIF($T$1:T903,T903)</f>
        <v>4</v>
      </c>
      <c r="Q903" s="36" t="str">
        <f t="shared" si="162"/>
        <v>4-KVDA-40</v>
      </c>
      <c r="R903" s="36" t="s">
        <v>57</v>
      </c>
      <c r="S903" s="36">
        <v>40</v>
      </c>
      <c r="T903" s="36" t="str">
        <f t="shared" si="176"/>
        <v>KVDA-40</v>
      </c>
      <c r="U903" s="36">
        <v>25</v>
      </c>
      <c r="V903" s="36" t="str">
        <f t="shared" si="177"/>
        <v>25,</v>
      </c>
      <c r="W903" s="36"/>
      <c r="X903" s="36"/>
      <c r="Y903" s="36"/>
      <c r="Z903" s="36" t="str">
        <f t="shared" si="169"/>
        <v>-</v>
      </c>
      <c r="AA903" s="36"/>
      <c r="AB903" s="36"/>
      <c r="AC903" s="36"/>
      <c r="AD903" s="36"/>
      <c r="AE903" s="36"/>
      <c r="AF903" s="36"/>
      <c r="AG903" s="36"/>
      <c r="AH903" s="36"/>
      <c r="AI903" s="36"/>
      <c r="AJ903" s="36"/>
      <c r="AK903" s="36"/>
      <c r="AL903" s="36"/>
      <c r="AM903" s="36"/>
      <c r="AN903" s="36"/>
      <c r="AO903" s="36"/>
      <c r="AP903" s="36"/>
      <c r="AQ903" s="36"/>
      <c r="AR903" s="36"/>
      <c r="AS903" s="36"/>
      <c r="AT903" s="36"/>
      <c r="AU903" s="36"/>
      <c r="AV903" s="36"/>
      <c r="AW903" s="36"/>
      <c r="AX903" s="36"/>
      <c r="AY903" s="36"/>
      <c r="AZ903" s="36"/>
      <c r="BA903" s="36"/>
      <c r="BB903" s="36"/>
      <c r="BC903" s="36"/>
      <c r="BD903" s="36"/>
      <c r="BE903" s="36"/>
      <c r="BF903" s="36"/>
      <c r="BG903" s="36"/>
      <c r="BH903" s="36"/>
      <c r="BI903" s="36"/>
      <c r="BJ903" s="36"/>
      <c r="BL903" s="36"/>
      <c r="BM903" s="36"/>
      <c r="BN903" s="36"/>
      <c r="BO903" s="36"/>
    </row>
    <row r="904" spans="2:67">
      <c r="B904" s="36"/>
      <c r="D904" s="36"/>
      <c r="E904" s="36"/>
      <c r="G904" s="36"/>
      <c r="H904" s="36"/>
      <c r="I904" s="36"/>
      <c r="J904" s="36"/>
      <c r="K904" s="36"/>
      <c r="L904" s="36"/>
      <c r="M904" s="36"/>
      <c r="N904" s="36" t="e">
        <f>SUMIF(#REF!,K904,#REF!)</f>
        <v>#REF!</v>
      </c>
      <c r="O904" s="36">
        <f t="shared" si="178"/>
        <v>0</v>
      </c>
      <c r="P904" s="36">
        <f>COUNTIF($T$1:T904,T904)</f>
        <v>5</v>
      </c>
      <c r="Q904" s="36" t="str">
        <f t="shared" si="162"/>
        <v>5-KVDA-40</v>
      </c>
      <c r="R904" s="36" t="s">
        <v>57</v>
      </c>
      <c r="S904" s="36">
        <v>40</v>
      </c>
      <c r="T904" s="36" t="str">
        <f t="shared" si="176"/>
        <v>KVDA-40</v>
      </c>
      <c r="U904" s="36">
        <v>40</v>
      </c>
      <c r="V904" s="36" t="str">
        <f t="shared" si="177"/>
        <v>40,</v>
      </c>
      <c r="W904" s="36"/>
      <c r="X904" s="36"/>
      <c r="Y904" s="36"/>
      <c r="Z904" s="36" t="str">
        <f t="shared" si="169"/>
        <v>-</v>
      </c>
      <c r="AA904" s="36"/>
      <c r="AB904" s="36"/>
      <c r="AC904" s="36"/>
      <c r="AD904" s="36"/>
      <c r="AE904" s="36"/>
      <c r="AF904" s="36"/>
      <c r="AG904" s="36"/>
      <c r="AH904" s="36"/>
      <c r="AI904" s="36"/>
      <c r="AJ904" s="36"/>
      <c r="AK904" s="36"/>
      <c r="AL904" s="36"/>
      <c r="AM904" s="36"/>
      <c r="AN904" s="36"/>
      <c r="AO904" s="36"/>
      <c r="AP904" s="36"/>
      <c r="AQ904" s="36"/>
      <c r="AR904" s="36"/>
      <c r="AS904" s="36"/>
      <c r="AT904" s="36"/>
      <c r="AU904" s="36"/>
      <c r="AV904" s="36"/>
      <c r="AW904" s="36"/>
      <c r="AX904" s="36"/>
      <c r="AY904" s="36"/>
      <c r="AZ904" s="36"/>
      <c r="BA904" s="36"/>
      <c r="BB904" s="36"/>
      <c r="BC904" s="36"/>
      <c r="BD904" s="36"/>
      <c r="BE904" s="36"/>
      <c r="BF904" s="36"/>
      <c r="BG904" s="36"/>
      <c r="BH904" s="36"/>
      <c r="BI904" s="36"/>
      <c r="BJ904" s="36"/>
      <c r="BL904" s="36"/>
      <c r="BM904" s="36"/>
      <c r="BN904" s="36"/>
      <c r="BO904" s="36"/>
    </row>
    <row r="905" spans="2:67">
      <c r="B905" s="36"/>
      <c r="D905" s="36"/>
      <c r="E905" s="36"/>
      <c r="G905" s="36"/>
      <c r="H905" s="36"/>
      <c r="I905" s="36"/>
      <c r="J905" s="36"/>
      <c r="K905" s="36"/>
      <c r="L905" s="36"/>
      <c r="M905" s="36"/>
      <c r="N905" s="36" t="e">
        <f>SUMIF(#REF!,K905,#REF!)</f>
        <v>#REF!</v>
      </c>
      <c r="O905" s="36">
        <f t="shared" si="178"/>
        <v>0</v>
      </c>
      <c r="P905" s="36">
        <f>COUNTIF($T$1:T905,T905)</f>
        <v>6</v>
      </c>
      <c r="Q905" s="36" t="str">
        <f t="shared" si="162"/>
        <v>6-KVDA-40</v>
      </c>
      <c r="R905" s="36" t="s">
        <v>57</v>
      </c>
      <c r="S905" s="36">
        <v>40</v>
      </c>
      <c r="T905" s="36" t="str">
        <f t="shared" si="176"/>
        <v>KVDA-40</v>
      </c>
      <c r="U905" s="36">
        <v>50</v>
      </c>
      <c r="V905" s="36" t="str">
        <f t="shared" si="177"/>
        <v>50,</v>
      </c>
      <c r="W905" s="36"/>
      <c r="X905" s="36"/>
      <c r="Y905" s="36"/>
      <c r="Z905" s="36" t="str">
        <f t="shared" si="169"/>
        <v>-</v>
      </c>
      <c r="AA905" s="36"/>
      <c r="AB905" s="36"/>
      <c r="AC905" s="36"/>
      <c r="AD905" s="36"/>
      <c r="AE905" s="36"/>
      <c r="AF905" s="36"/>
      <c r="AG905" s="36"/>
      <c r="AH905" s="36"/>
      <c r="AI905" s="36"/>
      <c r="AJ905" s="36"/>
      <c r="AK905" s="36"/>
      <c r="AL905" s="36"/>
      <c r="AM905" s="36"/>
      <c r="AN905" s="36"/>
      <c r="AO905" s="36"/>
      <c r="AP905" s="36"/>
      <c r="AQ905" s="36"/>
      <c r="AR905" s="36"/>
      <c r="AS905" s="36"/>
      <c r="AT905" s="36"/>
      <c r="AU905" s="36"/>
      <c r="AV905" s="36"/>
      <c r="AW905" s="36"/>
      <c r="AX905" s="36"/>
      <c r="AY905" s="36"/>
      <c r="AZ905" s="36"/>
      <c r="BA905" s="36"/>
      <c r="BB905" s="36"/>
      <c r="BC905" s="36"/>
      <c r="BD905" s="36"/>
      <c r="BE905" s="36"/>
      <c r="BF905" s="36"/>
      <c r="BG905" s="36"/>
      <c r="BH905" s="36"/>
      <c r="BI905" s="36"/>
      <c r="BJ905" s="36"/>
      <c r="BL905" s="36"/>
      <c r="BM905" s="36"/>
      <c r="BN905" s="36"/>
      <c r="BO905" s="36"/>
    </row>
    <row r="906" spans="2:67">
      <c r="B906" s="36"/>
      <c r="D906" s="36"/>
      <c r="E906" s="36"/>
      <c r="G906" s="36"/>
      <c r="H906" s="36"/>
      <c r="I906" s="36"/>
      <c r="J906" s="36"/>
      <c r="K906" s="36"/>
      <c r="L906" s="36"/>
      <c r="M906" s="36"/>
      <c r="N906" s="36" t="e">
        <f>SUMIF(#REF!,K906,#REF!)</f>
        <v>#REF!</v>
      </c>
      <c r="O906" s="36">
        <f t="shared" si="178"/>
        <v>0</v>
      </c>
      <c r="P906" s="36">
        <f>COUNTIF($T$1:T906,T906)</f>
        <v>7</v>
      </c>
      <c r="Q906" s="36" t="str">
        <f t="shared" si="162"/>
        <v>7-KVDA-40</v>
      </c>
      <c r="R906" s="36" t="s">
        <v>57</v>
      </c>
      <c r="S906" s="36">
        <v>40</v>
      </c>
      <c r="T906" s="36" t="str">
        <f t="shared" si="176"/>
        <v>KVDA-40</v>
      </c>
      <c r="U906" s="36">
        <v>80</v>
      </c>
      <c r="V906" s="36" t="str">
        <f t="shared" si="177"/>
        <v>80,</v>
      </c>
      <c r="W906" s="36"/>
      <c r="X906" s="36"/>
      <c r="Y906" s="36"/>
      <c r="Z906" s="36" t="str">
        <f t="shared" si="169"/>
        <v>-</v>
      </c>
      <c r="AA906" s="36"/>
      <c r="AB906" s="36"/>
      <c r="AC906" s="36"/>
      <c r="AD906" s="36"/>
      <c r="AE906" s="36"/>
      <c r="AF906" s="36"/>
      <c r="AG906" s="36"/>
      <c r="AH906" s="36"/>
      <c r="AI906" s="36"/>
      <c r="AJ906" s="36"/>
      <c r="AK906" s="36"/>
      <c r="AL906" s="36"/>
      <c r="AM906" s="36"/>
      <c r="AN906" s="36"/>
      <c r="AO906" s="36"/>
      <c r="AP906" s="36"/>
      <c r="AQ906" s="36"/>
      <c r="AR906" s="36"/>
      <c r="AS906" s="36"/>
      <c r="AT906" s="36"/>
      <c r="AU906" s="36"/>
      <c r="AV906" s="36"/>
      <c r="AW906" s="36"/>
      <c r="AX906" s="36"/>
      <c r="AY906" s="36"/>
      <c r="AZ906" s="36"/>
      <c r="BA906" s="36"/>
      <c r="BB906" s="36"/>
      <c r="BC906" s="36"/>
      <c r="BD906" s="36"/>
      <c r="BE906" s="36"/>
      <c r="BF906" s="36"/>
      <c r="BG906" s="36"/>
      <c r="BH906" s="36"/>
      <c r="BI906" s="36"/>
      <c r="BJ906" s="36"/>
      <c r="BL906" s="36"/>
      <c r="BM906" s="36"/>
      <c r="BN906" s="36"/>
      <c r="BO906" s="36"/>
    </row>
    <row r="907" spans="2:67">
      <c r="B907" s="36"/>
      <c r="D907" s="36"/>
      <c r="E907" s="36"/>
      <c r="G907" s="36"/>
      <c r="H907" s="36"/>
      <c r="I907" s="36"/>
      <c r="J907" s="36"/>
      <c r="K907" s="36"/>
      <c r="L907" s="36"/>
      <c r="M907" s="36"/>
      <c r="N907" s="36" t="e">
        <f>SUMIF(#REF!,K907,#REF!)</f>
        <v>#REF!</v>
      </c>
      <c r="O907" s="36">
        <f t="shared" si="178"/>
        <v>0</v>
      </c>
      <c r="P907" s="36">
        <f>COUNTIF($T$1:T907,T907)</f>
        <v>8</v>
      </c>
      <c r="Q907" s="36" t="str">
        <f t="shared" si="162"/>
        <v>8-KVDA-40</v>
      </c>
      <c r="R907" s="36" t="s">
        <v>57</v>
      </c>
      <c r="S907" s="36">
        <v>40</v>
      </c>
      <c r="T907" s="36" t="str">
        <f t="shared" si="176"/>
        <v>KVDA-40</v>
      </c>
      <c r="U907" s="36">
        <v>100</v>
      </c>
      <c r="V907" s="36" t="str">
        <f t="shared" si="177"/>
        <v>100,</v>
      </c>
      <c r="W907" s="36"/>
      <c r="X907" s="36"/>
      <c r="Y907" s="36"/>
      <c r="Z907" s="36" t="str">
        <f t="shared" si="169"/>
        <v>-</v>
      </c>
      <c r="AA907" s="36"/>
      <c r="AB907" s="36"/>
      <c r="AC907" s="36"/>
      <c r="AD907" s="36"/>
      <c r="AE907" s="36"/>
      <c r="AF907" s="36"/>
      <c r="AG907" s="36"/>
      <c r="AH907" s="36"/>
      <c r="AI907" s="36"/>
      <c r="AJ907" s="36"/>
      <c r="AK907" s="36"/>
      <c r="AL907" s="36"/>
      <c r="AM907" s="36"/>
      <c r="AN907" s="36"/>
      <c r="AO907" s="36"/>
      <c r="AP907" s="36"/>
      <c r="AQ907" s="36"/>
      <c r="AR907" s="36"/>
      <c r="AS907" s="36"/>
      <c r="AT907" s="36"/>
      <c r="AU907" s="36"/>
      <c r="AV907" s="36"/>
      <c r="AW907" s="36"/>
      <c r="AX907" s="36"/>
      <c r="AY907" s="36"/>
      <c r="AZ907" s="36"/>
      <c r="BA907" s="36"/>
      <c r="BB907" s="36"/>
      <c r="BC907" s="36"/>
      <c r="BD907" s="36"/>
      <c r="BE907" s="36"/>
      <c r="BF907" s="36"/>
      <c r="BG907" s="36"/>
      <c r="BH907" s="36"/>
      <c r="BI907" s="36"/>
      <c r="BJ907" s="36"/>
      <c r="BL907" s="36"/>
      <c r="BM907" s="36"/>
      <c r="BN907" s="36"/>
      <c r="BO907" s="36"/>
    </row>
    <row r="908" spans="2:67">
      <c r="B908" s="36"/>
      <c r="D908" s="36"/>
      <c r="E908" s="36"/>
      <c r="G908" s="36"/>
      <c r="H908" s="36"/>
      <c r="I908" s="36"/>
      <c r="J908" s="36"/>
      <c r="K908" s="36"/>
      <c r="L908" s="36"/>
      <c r="M908" s="36"/>
      <c r="N908" s="36" t="e">
        <f>SUMIF(#REF!,K908,#REF!)</f>
        <v>#REF!</v>
      </c>
      <c r="O908" s="36">
        <f t="shared" si="178"/>
        <v>0</v>
      </c>
      <c r="P908" s="36">
        <f>COUNTIF($T$1:T908,T908)</f>
        <v>9</v>
      </c>
      <c r="Q908" s="36" t="str">
        <f t="shared" ref="Q908:Q971" si="179">CONCATENATE(P908,"-",T908)</f>
        <v>9-KVDA-40</v>
      </c>
      <c r="R908" s="36" t="s">
        <v>57</v>
      </c>
      <c r="S908" s="36">
        <v>40</v>
      </c>
      <c r="T908" s="36" t="str">
        <f t="shared" si="176"/>
        <v>KVDA-40</v>
      </c>
      <c r="U908" s="36">
        <v>120</v>
      </c>
      <c r="V908" s="36" t="str">
        <f t="shared" si="177"/>
        <v>120,</v>
      </c>
      <c r="W908" s="36"/>
      <c r="X908" s="36"/>
      <c r="Y908" s="36"/>
      <c r="Z908" s="36" t="str">
        <f t="shared" si="169"/>
        <v>-</v>
      </c>
      <c r="AA908" s="36"/>
      <c r="AB908" s="36"/>
      <c r="AC908" s="36"/>
      <c r="AD908" s="36"/>
      <c r="AE908" s="36"/>
      <c r="AF908" s="36"/>
      <c r="AG908" s="36"/>
      <c r="AH908" s="36"/>
      <c r="AI908" s="36"/>
      <c r="AJ908" s="36"/>
      <c r="AK908" s="36"/>
      <c r="AL908" s="36"/>
      <c r="AM908" s="36"/>
      <c r="AN908" s="36"/>
      <c r="AO908" s="36"/>
      <c r="AP908" s="36"/>
      <c r="AQ908" s="36"/>
      <c r="AR908" s="36"/>
      <c r="AS908" s="36"/>
      <c r="AT908" s="36"/>
      <c r="AU908" s="36"/>
      <c r="AV908" s="36"/>
      <c r="AW908" s="36"/>
      <c r="AX908" s="36"/>
      <c r="AY908" s="36"/>
      <c r="AZ908" s="36"/>
      <c r="BA908" s="36"/>
      <c r="BB908" s="36"/>
      <c r="BC908" s="36"/>
      <c r="BD908" s="36"/>
      <c r="BE908" s="36"/>
      <c r="BF908" s="36"/>
      <c r="BG908" s="36"/>
      <c r="BH908" s="36"/>
      <c r="BI908" s="36"/>
      <c r="BJ908" s="36"/>
      <c r="BL908" s="36"/>
      <c r="BM908" s="36"/>
      <c r="BN908" s="36"/>
      <c r="BO908" s="36"/>
    </row>
    <row r="909" spans="2:67">
      <c r="B909" s="36"/>
      <c r="D909" s="36"/>
      <c r="E909" s="36"/>
      <c r="G909" s="36"/>
      <c r="H909" s="36"/>
      <c r="I909" s="36"/>
      <c r="J909" s="36"/>
      <c r="K909" s="36"/>
      <c r="L909" s="36"/>
      <c r="M909" s="36"/>
      <c r="N909" s="36" t="e">
        <f>SUMIF(#REF!,K909,#REF!)</f>
        <v>#REF!</v>
      </c>
      <c r="O909" s="36">
        <f t="shared" si="178"/>
        <v>0</v>
      </c>
      <c r="P909" s="36">
        <f>COUNTIF($T$1:T909,T909)</f>
        <v>10</v>
      </c>
      <c r="Q909" s="36" t="str">
        <f t="shared" si="179"/>
        <v>10-KVDA-40</v>
      </c>
      <c r="R909" s="36" t="s">
        <v>57</v>
      </c>
      <c r="S909" s="36">
        <v>40</v>
      </c>
      <c r="T909" s="36" t="str">
        <f t="shared" si="176"/>
        <v>KVDA-40</v>
      </c>
      <c r="U909" s="36">
        <v>160</v>
      </c>
      <c r="V909" s="36" t="str">
        <f t="shared" si="177"/>
        <v>160,</v>
      </c>
      <c r="W909" s="36"/>
      <c r="X909" s="36"/>
      <c r="Y909" s="36"/>
      <c r="Z909" s="36" t="str">
        <f t="shared" si="169"/>
        <v>-</v>
      </c>
      <c r="AA909" s="36"/>
      <c r="AB909" s="36"/>
      <c r="AC909" s="36"/>
      <c r="AD909" s="36"/>
      <c r="AE909" s="36"/>
      <c r="AF909" s="36"/>
      <c r="AG909" s="36"/>
      <c r="AH909" s="36"/>
      <c r="AI909" s="36"/>
      <c r="AJ909" s="36"/>
      <c r="AK909" s="36"/>
      <c r="AL909" s="36"/>
      <c r="AM909" s="36"/>
      <c r="AN909" s="36"/>
      <c r="AO909" s="36"/>
      <c r="AP909" s="36"/>
      <c r="AQ909" s="36"/>
      <c r="AR909" s="36"/>
      <c r="AS909" s="36"/>
      <c r="AT909" s="36"/>
      <c r="AU909" s="36"/>
      <c r="AV909" s="36"/>
      <c r="AW909" s="36"/>
      <c r="AX909" s="36"/>
      <c r="AY909" s="36"/>
      <c r="AZ909" s="36"/>
      <c r="BA909" s="36"/>
      <c r="BB909" s="36"/>
      <c r="BC909" s="36"/>
      <c r="BD909" s="36"/>
      <c r="BE909" s="36"/>
      <c r="BF909" s="36"/>
      <c r="BG909" s="36"/>
      <c r="BH909" s="36"/>
      <c r="BI909" s="36"/>
      <c r="BJ909" s="36"/>
      <c r="BL909" s="36"/>
      <c r="BM909" s="36"/>
      <c r="BN909" s="36"/>
      <c r="BO909" s="36"/>
    </row>
    <row r="910" spans="2:67">
      <c r="B910" s="36"/>
      <c r="D910" s="36"/>
      <c r="E910" s="36"/>
      <c r="G910" s="36"/>
      <c r="H910" s="36"/>
      <c r="I910" s="36"/>
      <c r="J910" s="36"/>
      <c r="K910" s="36"/>
      <c r="L910" s="36"/>
      <c r="M910" s="36"/>
      <c r="N910" s="36" t="e">
        <f>SUMIF(#REF!,K910,#REF!)</f>
        <v>#REF!</v>
      </c>
      <c r="O910" s="36">
        <f t="shared" si="178"/>
        <v>0</v>
      </c>
      <c r="P910" s="36">
        <f>COUNTIF($T$1:T910,T910)</f>
        <v>11</v>
      </c>
      <c r="Q910" s="36" t="str">
        <f t="shared" si="179"/>
        <v>11-KVDA-40</v>
      </c>
      <c r="R910" s="36" t="s">
        <v>57</v>
      </c>
      <c r="S910" s="36">
        <v>40</v>
      </c>
      <c r="T910" s="36" t="str">
        <f t="shared" si="176"/>
        <v>KVDA-40</v>
      </c>
      <c r="U910" s="36">
        <v>200</v>
      </c>
      <c r="V910" s="36" t="str">
        <f t="shared" si="177"/>
        <v>200,</v>
      </c>
      <c r="W910" s="36"/>
      <c r="X910" s="36"/>
      <c r="Y910" s="36"/>
      <c r="Z910" s="36" t="str">
        <f t="shared" si="169"/>
        <v>-</v>
      </c>
      <c r="AA910" s="36"/>
      <c r="AB910" s="36"/>
      <c r="AC910" s="36"/>
      <c r="AD910" s="36"/>
      <c r="AE910" s="36"/>
      <c r="AF910" s="36"/>
      <c r="AG910" s="36"/>
      <c r="AH910" s="36"/>
      <c r="AI910" s="36"/>
      <c r="AJ910" s="36"/>
      <c r="AK910" s="36"/>
      <c r="AL910" s="36"/>
      <c r="AM910" s="36"/>
      <c r="AN910" s="36"/>
      <c r="AO910" s="36"/>
      <c r="AP910" s="36"/>
      <c r="AQ910" s="36"/>
      <c r="AR910" s="36"/>
      <c r="AS910" s="36"/>
      <c r="AT910" s="36"/>
      <c r="AU910" s="36"/>
      <c r="AV910" s="36"/>
      <c r="AW910" s="36"/>
      <c r="AX910" s="36"/>
      <c r="AY910" s="36"/>
      <c r="AZ910" s="36"/>
      <c r="BA910" s="36"/>
      <c r="BB910" s="36"/>
      <c r="BC910" s="36"/>
      <c r="BD910" s="36"/>
      <c r="BE910" s="36"/>
      <c r="BF910" s="36"/>
      <c r="BG910" s="36"/>
      <c r="BH910" s="36"/>
      <c r="BI910" s="36"/>
      <c r="BJ910" s="36"/>
      <c r="BL910" s="36"/>
      <c r="BM910" s="36"/>
      <c r="BN910" s="36"/>
      <c r="BO910" s="36"/>
    </row>
    <row r="911" spans="2:67">
      <c r="B911" s="36"/>
      <c r="D911" s="36"/>
      <c r="E911" s="36"/>
      <c r="G911" s="36"/>
      <c r="H911" s="36"/>
      <c r="I911" s="36"/>
      <c r="J911" s="36"/>
      <c r="K911" s="36"/>
      <c r="L911" s="36"/>
      <c r="M911" s="36"/>
      <c r="N911" s="36" t="e">
        <f>SUMIF(#REF!,K911,#REF!)</f>
        <v>#REF!</v>
      </c>
      <c r="O911" s="36">
        <f t="shared" si="178"/>
        <v>0</v>
      </c>
      <c r="P911" s="36">
        <f>COUNTIF($T$1:T911,T911)</f>
        <v>12</v>
      </c>
      <c r="Q911" s="36" t="str">
        <f t="shared" si="179"/>
        <v>12-KVDA-40</v>
      </c>
      <c r="R911" s="36" t="s">
        <v>57</v>
      </c>
      <c r="S911" s="36">
        <v>40</v>
      </c>
      <c r="T911" s="36" t="str">
        <f t="shared" si="176"/>
        <v>KVDA-40</v>
      </c>
      <c r="U911" s="36">
        <v>250</v>
      </c>
      <c r="V911" s="36" t="str">
        <f t="shared" si="177"/>
        <v>250,</v>
      </c>
      <c r="W911" s="36"/>
      <c r="X911" s="36"/>
      <c r="Y911" s="36"/>
      <c r="Z911" s="36" t="str">
        <f t="shared" si="169"/>
        <v>-</v>
      </c>
      <c r="AA911" s="36"/>
      <c r="AB911" s="36"/>
      <c r="AC911" s="36"/>
      <c r="AD911" s="36"/>
      <c r="AE911" s="36"/>
      <c r="AF911" s="36"/>
      <c r="AG911" s="36"/>
      <c r="AH911" s="36"/>
      <c r="AI911" s="36"/>
      <c r="AJ911" s="36"/>
      <c r="AK911" s="36"/>
      <c r="AL911" s="36"/>
      <c r="AM911" s="36"/>
      <c r="AN911" s="36"/>
      <c r="AO911" s="36"/>
      <c r="AP911" s="36"/>
      <c r="AQ911" s="36"/>
      <c r="AR911" s="36"/>
      <c r="AS911" s="36"/>
      <c r="AT911" s="36"/>
      <c r="AU911" s="36"/>
      <c r="AV911" s="36"/>
      <c r="AW911" s="36"/>
      <c r="AX911" s="36"/>
      <c r="AY911" s="36"/>
      <c r="AZ911" s="36"/>
      <c r="BA911" s="36"/>
      <c r="BB911" s="36"/>
      <c r="BC911" s="36"/>
      <c r="BD911" s="36"/>
      <c r="BE911" s="36"/>
      <c r="BF911" s="36"/>
      <c r="BG911" s="36"/>
      <c r="BH911" s="36"/>
      <c r="BI911" s="36"/>
      <c r="BJ911" s="36"/>
      <c r="BL911" s="36"/>
      <c r="BM911" s="36"/>
      <c r="BN911" s="36"/>
      <c r="BO911" s="36"/>
    </row>
    <row r="912" spans="2:67">
      <c r="B912" s="36"/>
      <c r="D912" s="36"/>
      <c r="E912" s="36"/>
      <c r="G912" s="36"/>
      <c r="H912" s="36"/>
      <c r="I912" s="36"/>
      <c r="J912" s="36"/>
      <c r="K912" s="36"/>
      <c r="L912" s="36"/>
      <c r="M912" s="36"/>
      <c r="N912" s="36" t="e">
        <f>SUMIF(#REF!,K912,#REF!)</f>
        <v>#REF!</v>
      </c>
      <c r="O912" s="36">
        <f t="shared" si="178"/>
        <v>0</v>
      </c>
      <c r="P912" s="36">
        <f>COUNTIF($T$1:T912,T912)</f>
        <v>13</v>
      </c>
      <c r="Q912" s="36" t="str">
        <f t="shared" si="179"/>
        <v>13-KVDA-40</v>
      </c>
      <c r="R912" s="36" t="s">
        <v>57</v>
      </c>
      <c r="S912" s="36">
        <v>40</v>
      </c>
      <c r="T912" s="36" t="str">
        <f t="shared" si="176"/>
        <v>KVDA-40</v>
      </c>
      <c r="U912" s="36">
        <v>300</v>
      </c>
      <c r="V912" s="36" t="str">
        <f t="shared" si="177"/>
        <v>300</v>
      </c>
      <c r="W912" s="36"/>
      <c r="X912" s="36"/>
      <c r="Y912" s="36"/>
      <c r="Z912" s="36" t="str">
        <f t="shared" si="169"/>
        <v>-</v>
      </c>
      <c r="AA912" s="36"/>
      <c r="AB912" s="36"/>
      <c r="AC912" s="36"/>
      <c r="AD912" s="36"/>
      <c r="AE912" s="36"/>
      <c r="AF912" s="36"/>
      <c r="AG912" s="36"/>
      <c r="AH912" s="36"/>
      <c r="AI912" s="36"/>
      <c r="AJ912" s="36"/>
      <c r="AK912" s="36"/>
      <c r="AL912" s="36"/>
      <c r="AM912" s="36"/>
      <c r="AN912" s="36"/>
      <c r="AO912" s="36"/>
      <c r="AP912" s="36"/>
      <c r="AQ912" s="36"/>
      <c r="AR912" s="36"/>
      <c r="AS912" s="36"/>
      <c r="AT912" s="36"/>
      <c r="AU912" s="36"/>
      <c r="AV912" s="36"/>
      <c r="AW912" s="36"/>
      <c r="AX912" s="36"/>
      <c r="AY912" s="36"/>
      <c r="AZ912" s="36"/>
      <c r="BA912" s="36"/>
      <c r="BB912" s="36"/>
      <c r="BC912" s="36"/>
      <c r="BD912" s="36"/>
      <c r="BE912" s="36"/>
      <c r="BF912" s="36"/>
      <c r="BG912" s="36"/>
      <c r="BH912" s="36"/>
      <c r="BI912" s="36"/>
      <c r="BJ912" s="36"/>
      <c r="BL912" s="36"/>
      <c r="BM912" s="36"/>
      <c r="BN912" s="36"/>
      <c r="BO912" s="36"/>
    </row>
    <row r="913" spans="2:67">
      <c r="B913" s="36"/>
      <c r="D913" s="36"/>
      <c r="E913" s="36"/>
      <c r="G913" s="36"/>
      <c r="H913" s="36"/>
      <c r="I913" s="36"/>
      <c r="J913" s="36"/>
      <c r="K913" s="36"/>
      <c r="L913" s="36"/>
      <c r="M913" s="36"/>
      <c r="N913" s="36" t="e">
        <f>SUMIF(#REF!,K913,#REF!)</f>
        <v>#REF!</v>
      </c>
      <c r="O913" s="36">
        <f t="shared" si="178"/>
        <v>0</v>
      </c>
      <c r="P913" s="36">
        <f>COUNTIF($T$1:T913,T913)</f>
        <v>1</v>
      </c>
      <c r="Q913" s="36" t="str">
        <f t="shared" si="179"/>
        <v>1-KVDA-50</v>
      </c>
      <c r="R913" s="36" t="s">
        <v>57</v>
      </c>
      <c r="S913" s="36">
        <v>50</v>
      </c>
      <c r="T913" s="36" t="str">
        <f t="shared" si="176"/>
        <v>KVDA-50</v>
      </c>
      <c r="U913" s="36">
        <v>5</v>
      </c>
      <c r="V913" s="36" t="str">
        <f t="shared" si="177"/>
        <v>5,</v>
      </c>
      <c r="W913" s="36"/>
      <c r="X913" s="36"/>
      <c r="Y913" s="36"/>
      <c r="Z913" s="36" t="str">
        <f t="shared" si="169"/>
        <v>-</v>
      </c>
      <c r="AA913" s="36"/>
      <c r="AB913" s="36"/>
      <c r="AC913" s="36"/>
      <c r="AD913" s="36"/>
      <c r="AE913" s="36"/>
      <c r="AF913" s="36"/>
      <c r="AG913" s="36"/>
      <c r="AH913" s="36"/>
      <c r="AI913" s="36"/>
      <c r="AJ913" s="36"/>
      <c r="AK913" s="36"/>
      <c r="AL913" s="36"/>
      <c r="AM913" s="36"/>
      <c r="AN913" s="36"/>
      <c r="AO913" s="36"/>
      <c r="AP913" s="36"/>
      <c r="AQ913" s="36"/>
      <c r="AR913" s="36"/>
      <c r="AS913" s="36"/>
      <c r="AT913" s="36"/>
      <c r="AU913" s="36"/>
      <c r="AV913" s="36"/>
      <c r="AW913" s="36"/>
      <c r="AX913" s="36"/>
      <c r="AY913" s="36"/>
      <c r="AZ913" s="36"/>
      <c r="BA913" s="36"/>
      <c r="BB913" s="36"/>
      <c r="BC913" s="36"/>
      <c r="BD913" s="36"/>
      <c r="BE913" s="36"/>
      <c r="BF913" s="36"/>
      <c r="BG913" s="36"/>
      <c r="BH913" s="36"/>
      <c r="BI913" s="36"/>
      <c r="BJ913" s="36"/>
      <c r="BL913" s="36"/>
      <c r="BM913" s="36"/>
      <c r="BN913" s="36"/>
      <c r="BO913" s="36"/>
    </row>
    <row r="914" spans="2:67">
      <c r="B914" s="36"/>
      <c r="D914" s="36"/>
      <c r="E914" s="36"/>
      <c r="G914" s="36"/>
      <c r="H914" s="36"/>
      <c r="I914" s="36"/>
      <c r="J914" s="36"/>
      <c r="K914" s="36"/>
      <c r="L914" s="36"/>
      <c r="M914" s="36"/>
      <c r="N914" s="36" t="e">
        <f>SUMIF(#REF!,K914,#REF!)</f>
        <v>#REF!</v>
      </c>
      <c r="O914" s="36">
        <f t="shared" si="178"/>
        <v>0</v>
      </c>
      <c r="P914" s="36">
        <f>COUNTIF($T$1:T914,T914)</f>
        <v>2</v>
      </c>
      <c r="Q914" s="36" t="str">
        <f t="shared" si="179"/>
        <v>2-KVDA-50</v>
      </c>
      <c r="R914" s="36" t="s">
        <v>57</v>
      </c>
      <c r="S914" s="36">
        <v>50</v>
      </c>
      <c r="T914" s="36" t="str">
        <f t="shared" si="176"/>
        <v>KVDA-50</v>
      </c>
      <c r="U914" s="36">
        <v>10</v>
      </c>
      <c r="V914" s="36" t="str">
        <f t="shared" si="177"/>
        <v>10,</v>
      </c>
      <c r="W914" s="36"/>
      <c r="X914" s="36"/>
      <c r="Y914" s="36"/>
      <c r="Z914" s="36" t="str">
        <f t="shared" si="169"/>
        <v>-</v>
      </c>
      <c r="AA914" s="36"/>
      <c r="AB914" s="36"/>
      <c r="AC914" s="36"/>
      <c r="AD914" s="36"/>
      <c r="AE914" s="36"/>
      <c r="AF914" s="36"/>
      <c r="AG914" s="36"/>
      <c r="AH914" s="36"/>
      <c r="AI914" s="36"/>
      <c r="AJ914" s="36"/>
      <c r="AK914" s="36"/>
      <c r="AL914" s="36"/>
      <c r="AM914" s="36"/>
      <c r="AN914" s="36"/>
      <c r="AO914" s="36"/>
      <c r="AP914" s="36"/>
      <c r="AQ914" s="36"/>
      <c r="AR914" s="36"/>
      <c r="AS914" s="36"/>
      <c r="AT914" s="36"/>
      <c r="AU914" s="36"/>
      <c r="AV914" s="36"/>
      <c r="AW914" s="36"/>
      <c r="AX914" s="36"/>
      <c r="AY914" s="36"/>
      <c r="AZ914" s="36"/>
      <c r="BA914" s="36"/>
      <c r="BB914" s="36"/>
      <c r="BC914" s="36"/>
      <c r="BD914" s="36"/>
      <c r="BE914" s="36"/>
      <c r="BF914" s="36"/>
      <c r="BG914" s="36"/>
      <c r="BH914" s="36"/>
      <c r="BI914" s="36"/>
      <c r="BJ914" s="36"/>
      <c r="BL914" s="36"/>
      <c r="BM914" s="36"/>
      <c r="BN914" s="36"/>
      <c r="BO914" s="36"/>
    </row>
    <row r="915" spans="2:67">
      <c r="B915" s="36"/>
      <c r="D915" s="36"/>
      <c r="E915" s="36"/>
      <c r="G915" s="36"/>
      <c r="H915" s="36"/>
      <c r="I915" s="36"/>
      <c r="J915" s="36"/>
      <c r="K915" s="36"/>
      <c r="L915" s="36"/>
      <c r="M915" s="36"/>
      <c r="N915" s="36" t="e">
        <f>SUMIF(#REF!,K915,#REF!)</f>
        <v>#REF!</v>
      </c>
      <c r="O915" s="36">
        <f t="shared" si="178"/>
        <v>0</v>
      </c>
      <c r="P915" s="36">
        <f>COUNTIF($T$1:T915,T915)</f>
        <v>3</v>
      </c>
      <c r="Q915" s="36" t="str">
        <f t="shared" si="179"/>
        <v>3-KVDA-50</v>
      </c>
      <c r="R915" s="36" t="s">
        <v>57</v>
      </c>
      <c r="S915" s="36">
        <v>50</v>
      </c>
      <c r="T915" s="36" t="str">
        <f t="shared" si="176"/>
        <v>KVDA-50</v>
      </c>
      <c r="U915" s="36">
        <v>15</v>
      </c>
      <c r="V915" s="36" t="str">
        <f t="shared" si="177"/>
        <v>15,</v>
      </c>
      <c r="W915" s="36"/>
      <c r="X915" s="36"/>
      <c r="Y915" s="36"/>
      <c r="Z915" s="36" t="str">
        <f t="shared" si="169"/>
        <v>-</v>
      </c>
      <c r="AA915" s="36"/>
      <c r="AB915" s="36"/>
      <c r="AC915" s="36"/>
      <c r="AD915" s="36"/>
      <c r="AE915" s="36"/>
      <c r="AF915" s="36"/>
      <c r="AG915" s="36"/>
      <c r="AH915" s="36"/>
      <c r="AI915" s="36"/>
      <c r="AJ915" s="36"/>
      <c r="AK915" s="36"/>
      <c r="AL915" s="36"/>
      <c r="AM915" s="36"/>
      <c r="AN915" s="36"/>
      <c r="AO915" s="36"/>
      <c r="AP915" s="36"/>
      <c r="AQ915" s="36"/>
      <c r="AR915" s="36"/>
      <c r="AS915" s="36"/>
      <c r="AT915" s="36"/>
      <c r="AU915" s="36"/>
      <c r="AV915" s="36"/>
      <c r="AW915" s="36"/>
      <c r="AX915" s="36"/>
      <c r="AY915" s="36"/>
      <c r="AZ915" s="36"/>
      <c r="BA915" s="36"/>
      <c r="BB915" s="36"/>
      <c r="BC915" s="36"/>
      <c r="BD915" s="36"/>
      <c r="BE915" s="36"/>
      <c r="BF915" s="36"/>
      <c r="BG915" s="36"/>
      <c r="BH915" s="36"/>
      <c r="BI915" s="36"/>
      <c r="BJ915" s="36"/>
      <c r="BL915" s="36"/>
      <c r="BM915" s="36"/>
      <c r="BN915" s="36"/>
      <c r="BO915" s="36"/>
    </row>
    <row r="916" spans="2:67">
      <c r="B916" s="36"/>
      <c r="D916" s="36"/>
      <c r="E916" s="36"/>
      <c r="G916" s="36"/>
      <c r="H916" s="36"/>
      <c r="I916" s="36"/>
      <c r="J916" s="36"/>
      <c r="K916" s="36"/>
      <c r="L916" s="36"/>
      <c r="M916" s="36"/>
      <c r="N916" s="36" t="e">
        <f>SUMIF(#REF!,K916,#REF!)</f>
        <v>#REF!</v>
      </c>
      <c r="O916" s="36">
        <f t="shared" si="178"/>
        <v>0</v>
      </c>
      <c r="P916" s="36">
        <f>COUNTIF($T$1:T916,T916)</f>
        <v>4</v>
      </c>
      <c r="Q916" s="36" t="str">
        <f t="shared" si="179"/>
        <v>4-KVDA-50</v>
      </c>
      <c r="R916" s="36" t="s">
        <v>57</v>
      </c>
      <c r="S916" s="36">
        <v>50</v>
      </c>
      <c r="T916" s="36" t="str">
        <f t="shared" si="176"/>
        <v>KVDA-50</v>
      </c>
      <c r="U916" s="36">
        <v>25</v>
      </c>
      <c r="V916" s="36" t="str">
        <f t="shared" si="177"/>
        <v>25,</v>
      </c>
      <c r="W916" s="36"/>
      <c r="X916" s="36"/>
      <c r="Y916" s="36"/>
      <c r="Z916" s="36" t="str">
        <f t="shared" si="169"/>
        <v>-</v>
      </c>
      <c r="AA916" s="36"/>
      <c r="AB916" s="36"/>
      <c r="AC916" s="36"/>
      <c r="AD916" s="36"/>
      <c r="AE916" s="36"/>
      <c r="AF916" s="36"/>
      <c r="AG916" s="36"/>
      <c r="AH916" s="36"/>
      <c r="AI916" s="36"/>
      <c r="AJ916" s="36"/>
      <c r="AK916" s="36"/>
      <c r="AL916" s="36"/>
      <c r="AM916" s="36"/>
      <c r="AN916" s="36"/>
      <c r="AO916" s="36"/>
      <c r="AP916" s="36"/>
      <c r="AQ916" s="36"/>
      <c r="AR916" s="36"/>
      <c r="AS916" s="36"/>
      <c r="AT916" s="36"/>
      <c r="AU916" s="36"/>
      <c r="AV916" s="36"/>
      <c r="AW916" s="36"/>
      <c r="AX916" s="36"/>
      <c r="AY916" s="36"/>
      <c r="AZ916" s="36"/>
      <c r="BA916" s="36"/>
      <c r="BB916" s="36"/>
      <c r="BC916" s="36"/>
      <c r="BD916" s="36"/>
      <c r="BE916" s="36"/>
      <c r="BF916" s="36"/>
      <c r="BG916" s="36"/>
      <c r="BH916" s="36"/>
      <c r="BI916" s="36"/>
      <c r="BJ916" s="36"/>
      <c r="BL916" s="36"/>
      <c r="BM916" s="36"/>
      <c r="BN916" s="36"/>
      <c r="BO916" s="36"/>
    </row>
    <row r="917" spans="2:67">
      <c r="B917" s="36"/>
      <c r="D917" s="36"/>
      <c r="E917" s="36"/>
      <c r="G917" s="36"/>
      <c r="H917" s="36"/>
      <c r="I917" s="36"/>
      <c r="J917" s="36"/>
      <c r="K917" s="36"/>
      <c r="L917" s="36"/>
      <c r="M917" s="36"/>
      <c r="N917" s="36" t="e">
        <f>SUMIF(#REF!,K917,#REF!)</f>
        <v>#REF!</v>
      </c>
      <c r="O917" s="36">
        <f t="shared" si="178"/>
        <v>0</v>
      </c>
      <c r="P917" s="36">
        <f>COUNTIF($T$1:T917,T917)</f>
        <v>5</v>
      </c>
      <c r="Q917" s="36" t="str">
        <f t="shared" si="179"/>
        <v>5-KVDA-50</v>
      </c>
      <c r="R917" s="36" t="s">
        <v>57</v>
      </c>
      <c r="S917" s="36">
        <v>50</v>
      </c>
      <c r="T917" s="36" t="str">
        <f t="shared" si="176"/>
        <v>KVDA-50</v>
      </c>
      <c r="U917" s="36">
        <v>40</v>
      </c>
      <c r="V917" s="36" t="str">
        <f t="shared" si="177"/>
        <v>40,</v>
      </c>
      <c r="W917" s="36"/>
      <c r="X917" s="36"/>
      <c r="Y917" s="36"/>
      <c r="Z917" s="36" t="str">
        <f t="shared" si="169"/>
        <v>-</v>
      </c>
      <c r="AA917" s="36"/>
      <c r="AB917" s="36"/>
      <c r="AC917" s="36"/>
      <c r="AD917" s="36"/>
      <c r="AE917" s="36"/>
      <c r="AF917" s="36"/>
      <c r="AG917" s="36"/>
      <c r="AH917" s="36"/>
      <c r="AI917" s="36"/>
      <c r="AJ917" s="36"/>
      <c r="AK917" s="36"/>
      <c r="AL917" s="36"/>
      <c r="AM917" s="36"/>
      <c r="AN917" s="36"/>
      <c r="AO917" s="36"/>
      <c r="AP917" s="36"/>
      <c r="AQ917" s="36"/>
      <c r="AR917" s="36"/>
      <c r="AS917" s="36"/>
      <c r="AT917" s="36"/>
      <c r="AU917" s="36"/>
      <c r="AV917" s="36"/>
      <c r="AW917" s="36"/>
      <c r="AX917" s="36"/>
      <c r="AY917" s="36"/>
      <c r="AZ917" s="36"/>
      <c r="BA917" s="36"/>
      <c r="BB917" s="36"/>
      <c r="BC917" s="36"/>
      <c r="BD917" s="36"/>
      <c r="BE917" s="36"/>
      <c r="BF917" s="36"/>
      <c r="BG917" s="36"/>
      <c r="BH917" s="36"/>
      <c r="BI917" s="36"/>
      <c r="BJ917" s="36"/>
      <c r="BL917" s="36"/>
      <c r="BM917" s="36"/>
      <c r="BN917" s="36"/>
      <c r="BO917" s="36"/>
    </row>
    <row r="918" spans="2:67">
      <c r="B918" s="36"/>
      <c r="D918" s="36"/>
      <c r="E918" s="36"/>
      <c r="G918" s="36"/>
      <c r="H918" s="36"/>
      <c r="I918" s="36"/>
      <c r="J918" s="36"/>
      <c r="K918" s="36"/>
      <c r="L918" s="36"/>
      <c r="M918" s="36"/>
      <c r="N918" s="36" t="e">
        <f>SUMIF(#REF!,K918,#REF!)</f>
        <v>#REF!</v>
      </c>
      <c r="O918" s="36">
        <f t="shared" si="178"/>
        <v>0</v>
      </c>
      <c r="P918" s="36">
        <f>COUNTIF($T$1:T918,T918)</f>
        <v>6</v>
      </c>
      <c r="Q918" s="36" t="str">
        <f t="shared" si="179"/>
        <v>6-KVDA-50</v>
      </c>
      <c r="R918" s="36" t="s">
        <v>57</v>
      </c>
      <c r="S918" s="36">
        <v>50</v>
      </c>
      <c r="T918" s="36" t="str">
        <f t="shared" si="176"/>
        <v>KVDA-50</v>
      </c>
      <c r="U918" s="36">
        <v>50</v>
      </c>
      <c r="V918" s="36" t="str">
        <f t="shared" si="177"/>
        <v>50,</v>
      </c>
      <c r="W918" s="36"/>
      <c r="X918" s="36"/>
      <c r="Y918" s="36"/>
      <c r="Z918" s="36" t="str">
        <f t="shared" si="169"/>
        <v>-</v>
      </c>
      <c r="AA918" s="36"/>
      <c r="AB918" s="36"/>
      <c r="AC918" s="36"/>
      <c r="AD918" s="36"/>
      <c r="AE918" s="36"/>
      <c r="AF918" s="36"/>
      <c r="AG918" s="36"/>
      <c r="AH918" s="36"/>
      <c r="AI918" s="36"/>
      <c r="AJ918" s="36"/>
      <c r="AK918" s="36"/>
      <c r="AL918" s="36"/>
      <c r="AM918" s="36"/>
      <c r="AN918" s="36"/>
      <c r="AO918" s="36"/>
      <c r="AP918" s="36"/>
      <c r="AQ918" s="36"/>
      <c r="AR918" s="36"/>
      <c r="AS918" s="36"/>
      <c r="AT918" s="36"/>
      <c r="AU918" s="36"/>
      <c r="AV918" s="36"/>
      <c r="AW918" s="36"/>
      <c r="AX918" s="36"/>
      <c r="AY918" s="36"/>
      <c r="AZ918" s="36"/>
      <c r="BA918" s="36"/>
      <c r="BB918" s="36"/>
      <c r="BC918" s="36"/>
      <c r="BD918" s="36"/>
      <c r="BE918" s="36"/>
      <c r="BF918" s="36"/>
      <c r="BG918" s="36"/>
      <c r="BH918" s="36"/>
      <c r="BI918" s="36"/>
      <c r="BJ918" s="36"/>
      <c r="BL918" s="36"/>
      <c r="BM918" s="36"/>
      <c r="BN918" s="36"/>
      <c r="BO918" s="36"/>
    </row>
    <row r="919" spans="2:67">
      <c r="B919" s="36"/>
      <c r="D919" s="36"/>
      <c r="E919" s="36"/>
      <c r="G919" s="36"/>
      <c r="H919" s="36"/>
      <c r="I919" s="36"/>
      <c r="J919" s="36"/>
      <c r="K919" s="36"/>
      <c r="L919" s="36"/>
      <c r="M919" s="36"/>
      <c r="N919" s="36" t="e">
        <f>SUMIF(#REF!,K919,#REF!)</f>
        <v>#REF!</v>
      </c>
      <c r="O919" s="36">
        <f t="shared" si="178"/>
        <v>0</v>
      </c>
      <c r="P919" s="36">
        <f>COUNTIF($T$1:T919,T919)</f>
        <v>7</v>
      </c>
      <c r="Q919" s="36" t="str">
        <f t="shared" si="179"/>
        <v>7-KVDA-50</v>
      </c>
      <c r="R919" s="36" t="s">
        <v>57</v>
      </c>
      <c r="S919" s="36">
        <v>50</v>
      </c>
      <c r="T919" s="36" t="str">
        <f t="shared" si="176"/>
        <v>KVDA-50</v>
      </c>
      <c r="U919" s="36">
        <v>80</v>
      </c>
      <c r="V919" s="36" t="str">
        <f t="shared" si="177"/>
        <v>80,</v>
      </c>
      <c r="W919" s="36"/>
      <c r="X919" s="36"/>
      <c r="Y919" s="36"/>
      <c r="Z919" s="36" t="str">
        <f t="shared" si="169"/>
        <v>-</v>
      </c>
      <c r="AA919" s="36"/>
      <c r="AB919" s="36"/>
      <c r="AC919" s="36"/>
      <c r="AD919" s="36"/>
      <c r="AE919" s="36"/>
      <c r="AF919" s="36"/>
      <c r="AG919" s="36"/>
      <c r="AH919" s="36"/>
      <c r="AI919" s="36"/>
      <c r="AJ919" s="36"/>
      <c r="AK919" s="36"/>
      <c r="AL919" s="36"/>
      <c r="AM919" s="36"/>
      <c r="AN919" s="36"/>
      <c r="AO919" s="36"/>
      <c r="AP919" s="36"/>
      <c r="AQ919" s="36"/>
      <c r="AR919" s="36"/>
      <c r="AS919" s="36"/>
      <c r="AT919" s="36"/>
      <c r="AU919" s="36"/>
      <c r="AV919" s="36"/>
      <c r="AW919" s="36"/>
      <c r="AX919" s="36"/>
      <c r="AY919" s="36"/>
      <c r="AZ919" s="36"/>
      <c r="BA919" s="36"/>
      <c r="BB919" s="36"/>
      <c r="BC919" s="36"/>
      <c r="BD919" s="36"/>
      <c r="BE919" s="36"/>
      <c r="BF919" s="36"/>
      <c r="BG919" s="36"/>
      <c r="BH919" s="36"/>
      <c r="BI919" s="36"/>
      <c r="BJ919" s="36"/>
      <c r="BL919" s="36"/>
      <c r="BM919" s="36"/>
      <c r="BN919" s="36"/>
      <c r="BO919" s="36"/>
    </row>
    <row r="920" spans="2:67">
      <c r="B920" s="36"/>
      <c r="D920" s="36"/>
      <c r="E920" s="36"/>
      <c r="G920" s="36"/>
      <c r="H920" s="36"/>
      <c r="I920" s="36"/>
      <c r="J920" s="36"/>
      <c r="K920" s="36"/>
      <c r="L920" s="36"/>
      <c r="M920" s="36"/>
      <c r="N920" s="36" t="e">
        <f>SUMIF(#REF!,K920,#REF!)</f>
        <v>#REF!</v>
      </c>
      <c r="O920" s="36">
        <f t="shared" si="178"/>
        <v>0</v>
      </c>
      <c r="P920" s="36">
        <f>COUNTIF($T$1:T920,T920)</f>
        <v>8</v>
      </c>
      <c r="Q920" s="36" t="str">
        <f t="shared" si="179"/>
        <v>8-KVDA-50</v>
      </c>
      <c r="R920" s="36" t="s">
        <v>57</v>
      </c>
      <c r="S920" s="36">
        <v>50</v>
      </c>
      <c r="T920" s="36" t="str">
        <f t="shared" si="176"/>
        <v>KVDA-50</v>
      </c>
      <c r="U920" s="36">
        <v>100</v>
      </c>
      <c r="V920" s="36" t="str">
        <f t="shared" si="177"/>
        <v>100,</v>
      </c>
      <c r="W920" s="36"/>
      <c r="X920" s="36"/>
      <c r="Y920" s="36"/>
      <c r="Z920" s="36" t="str">
        <f t="shared" si="169"/>
        <v>-</v>
      </c>
      <c r="AA920" s="36"/>
      <c r="AB920" s="36"/>
      <c r="AC920" s="36"/>
      <c r="AD920" s="36"/>
      <c r="AE920" s="36"/>
      <c r="AF920" s="36"/>
      <c r="AG920" s="36"/>
      <c r="AH920" s="36"/>
      <c r="AI920" s="36"/>
      <c r="AJ920" s="36"/>
      <c r="AK920" s="36"/>
      <c r="AL920" s="36"/>
      <c r="AM920" s="36"/>
      <c r="AN920" s="36"/>
      <c r="AO920" s="36"/>
      <c r="AP920" s="36"/>
      <c r="AQ920" s="36"/>
      <c r="AR920" s="36"/>
      <c r="AS920" s="36"/>
      <c r="AT920" s="36"/>
      <c r="AU920" s="36"/>
      <c r="AV920" s="36"/>
      <c r="AW920" s="36"/>
      <c r="AX920" s="36"/>
      <c r="AY920" s="36"/>
      <c r="AZ920" s="36"/>
      <c r="BA920" s="36"/>
      <c r="BB920" s="36"/>
      <c r="BC920" s="36"/>
      <c r="BD920" s="36"/>
      <c r="BE920" s="36"/>
      <c r="BF920" s="36"/>
      <c r="BG920" s="36"/>
      <c r="BH920" s="36"/>
      <c r="BI920" s="36"/>
      <c r="BJ920" s="36"/>
      <c r="BL920" s="36"/>
      <c r="BM920" s="36"/>
      <c r="BN920" s="36"/>
      <c r="BO920" s="36"/>
    </row>
    <row r="921" spans="2:67">
      <c r="B921" s="36"/>
      <c r="D921" s="36"/>
      <c r="E921" s="36"/>
      <c r="G921" s="36"/>
      <c r="H921" s="36"/>
      <c r="I921" s="36"/>
      <c r="J921" s="36"/>
      <c r="K921" s="36"/>
      <c r="L921" s="36"/>
      <c r="M921" s="36"/>
      <c r="N921" s="36" t="e">
        <f>SUMIF(#REF!,K921,#REF!)</f>
        <v>#REF!</v>
      </c>
      <c r="O921" s="36">
        <f t="shared" si="178"/>
        <v>0</v>
      </c>
      <c r="P921" s="36">
        <f>COUNTIF($T$1:T921,T921)</f>
        <v>9</v>
      </c>
      <c r="Q921" s="36" t="str">
        <f t="shared" si="179"/>
        <v>9-KVDA-50</v>
      </c>
      <c r="R921" s="36" t="s">
        <v>57</v>
      </c>
      <c r="S921" s="36">
        <v>50</v>
      </c>
      <c r="T921" s="36" t="str">
        <f t="shared" si="176"/>
        <v>KVDA-50</v>
      </c>
      <c r="U921" s="36">
        <v>120</v>
      </c>
      <c r="V921" s="36" t="str">
        <f t="shared" si="177"/>
        <v>120,</v>
      </c>
      <c r="W921" s="36"/>
      <c r="X921" s="36"/>
      <c r="Y921" s="36"/>
      <c r="Z921" s="36" t="str">
        <f t="shared" si="169"/>
        <v>-</v>
      </c>
      <c r="AA921" s="36"/>
      <c r="AB921" s="36"/>
      <c r="AC921" s="36"/>
      <c r="AD921" s="36"/>
      <c r="AE921" s="36"/>
      <c r="AF921" s="36"/>
      <c r="AG921" s="36"/>
      <c r="AH921" s="36"/>
      <c r="AI921" s="36"/>
      <c r="AJ921" s="36"/>
      <c r="AK921" s="36"/>
      <c r="AL921" s="36"/>
      <c r="AM921" s="36"/>
      <c r="AN921" s="36"/>
      <c r="AO921" s="36"/>
      <c r="AP921" s="36"/>
      <c r="AQ921" s="36"/>
      <c r="AR921" s="36"/>
      <c r="AS921" s="36"/>
      <c r="AT921" s="36"/>
      <c r="AU921" s="36"/>
      <c r="AV921" s="36"/>
      <c r="AW921" s="36"/>
      <c r="AX921" s="36"/>
      <c r="AY921" s="36"/>
      <c r="AZ921" s="36"/>
      <c r="BA921" s="36"/>
      <c r="BB921" s="36"/>
      <c r="BC921" s="36"/>
      <c r="BD921" s="36"/>
      <c r="BE921" s="36"/>
      <c r="BF921" s="36"/>
      <c r="BG921" s="36"/>
      <c r="BH921" s="36"/>
      <c r="BI921" s="36"/>
      <c r="BJ921" s="36"/>
      <c r="BL921" s="36"/>
      <c r="BM921" s="36"/>
      <c r="BN921" s="36"/>
      <c r="BO921" s="36"/>
    </row>
    <row r="922" spans="2:67">
      <c r="B922" s="36"/>
      <c r="D922" s="36"/>
      <c r="E922" s="36"/>
      <c r="G922" s="36"/>
      <c r="H922" s="36"/>
      <c r="I922" s="36"/>
      <c r="J922" s="36"/>
      <c r="K922" s="36"/>
      <c r="L922" s="36"/>
      <c r="M922" s="36"/>
      <c r="N922" s="36" t="e">
        <f>SUMIF(#REF!,K922,#REF!)</f>
        <v>#REF!</v>
      </c>
      <c r="O922" s="36">
        <f t="shared" si="178"/>
        <v>0</v>
      </c>
      <c r="P922" s="36">
        <f>COUNTIF($T$1:T922,T922)</f>
        <v>10</v>
      </c>
      <c r="Q922" s="36" t="str">
        <f t="shared" si="179"/>
        <v>10-KVDA-50</v>
      </c>
      <c r="R922" s="36" t="s">
        <v>57</v>
      </c>
      <c r="S922" s="36">
        <v>50</v>
      </c>
      <c r="T922" s="36" t="str">
        <f t="shared" si="176"/>
        <v>KVDA-50</v>
      </c>
      <c r="U922" s="36">
        <v>160</v>
      </c>
      <c r="V922" s="36" t="str">
        <f t="shared" si="177"/>
        <v>160,</v>
      </c>
      <c r="W922" s="36"/>
      <c r="X922" s="36"/>
      <c r="Y922" s="36"/>
      <c r="Z922" s="36" t="str">
        <f t="shared" si="169"/>
        <v>-</v>
      </c>
      <c r="AA922" s="36"/>
      <c r="AB922" s="36"/>
      <c r="AC922" s="36"/>
      <c r="AD922" s="36"/>
      <c r="AE922" s="36"/>
      <c r="AF922" s="36"/>
      <c r="AG922" s="36"/>
      <c r="AH922" s="36"/>
      <c r="AI922" s="36"/>
      <c r="AJ922" s="36"/>
      <c r="AK922" s="36"/>
      <c r="AL922" s="36"/>
      <c r="AM922" s="36"/>
      <c r="AN922" s="36"/>
      <c r="AO922" s="36"/>
      <c r="AP922" s="36"/>
      <c r="AQ922" s="36"/>
      <c r="AR922" s="36"/>
      <c r="AS922" s="36"/>
      <c r="AT922" s="36"/>
      <c r="AU922" s="36"/>
      <c r="AV922" s="36"/>
      <c r="AW922" s="36"/>
      <c r="AX922" s="36"/>
      <c r="AY922" s="36"/>
      <c r="AZ922" s="36"/>
      <c r="BA922" s="36"/>
      <c r="BB922" s="36"/>
      <c r="BC922" s="36"/>
      <c r="BD922" s="36"/>
      <c r="BE922" s="36"/>
      <c r="BF922" s="36"/>
      <c r="BG922" s="36"/>
      <c r="BH922" s="36"/>
      <c r="BI922" s="36"/>
      <c r="BJ922" s="36"/>
      <c r="BL922" s="36"/>
      <c r="BM922" s="36"/>
      <c r="BN922" s="36"/>
      <c r="BO922" s="36"/>
    </row>
    <row r="923" spans="2:67">
      <c r="B923" s="36"/>
      <c r="D923" s="36"/>
      <c r="E923" s="36"/>
      <c r="G923" s="36"/>
      <c r="H923" s="36"/>
      <c r="I923" s="36"/>
      <c r="J923" s="36"/>
      <c r="K923" s="36"/>
      <c r="L923" s="36"/>
      <c r="M923" s="36"/>
      <c r="N923" s="36" t="e">
        <f>SUMIF(#REF!,K923,#REF!)</f>
        <v>#REF!</v>
      </c>
      <c r="O923" s="36">
        <f t="shared" si="178"/>
        <v>0</v>
      </c>
      <c r="P923" s="36">
        <f>COUNTIF($T$1:T923,T923)</f>
        <v>11</v>
      </c>
      <c r="Q923" s="36" t="str">
        <f t="shared" si="179"/>
        <v>11-KVDA-50</v>
      </c>
      <c r="R923" s="36" t="s">
        <v>57</v>
      </c>
      <c r="S923" s="36">
        <v>50</v>
      </c>
      <c r="T923" s="36" t="str">
        <f t="shared" si="176"/>
        <v>KVDA-50</v>
      </c>
      <c r="U923" s="36">
        <v>200</v>
      </c>
      <c r="V923" s="36" t="str">
        <f t="shared" si="177"/>
        <v>200,</v>
      </c>
      <c r="W923" s="36"/>
      <c r="X923" s="36"/>
      <c r="Y923" s="36"/>
      <c r="Z923" s="36" t="str">
        <f t="shared" si="169"/>
        <v>-</v>
      </c>
      <c r="AA923" s="36"/>
      <c r="AB923" s="36"/>
      <c r="AC923" s="36"/>
      <c r="AD923" s="36"/>
      <c r="AE923" s="36"/>
      <c r="AF923" s="36"/>
      <c r="AG923" s="36"/>
      <c r="AH923" s="36"/>
      <c r="AI923" s="36"/>
      <c r="AJ923" s="36"/>
      <c r="AK923" s="36"/>
      <c r="AL923" s="36"/>
      <c r="AM923" s="36"/>
      <c r="AN923" s="36"/>
      <c r="AO923" s="36"/>
      <c r="AP923" s="36"/>
      <c r="AQ923" s="36"/>
      <c r="AR923" s="36"/>
      <c r="AS923" s="36"/>
      <c r="AT923" s="36"/>
      <c r="AU923" s="36"/>
      <c r="AV923" s="36"/>
      <c r="AW923" s="36"/>
      <c r="AX923" s="36"/>
      <c r="AY923" s="36"/>
      <c r="AZ923" s="36"/>
      <c r="BA923" s="36"/>
      <c r="BB923" s="36"/>
      <c r="BC923" s="36"/>
      <c r="BD923" s="36"/>
      <c r="BE923" s="36"/>
      <c r="BF923" s="36"/>
      <c r="BG923" s="36"/>
      <c r="BH923" s="36"/>
      <c r="BI923" s="36"/>
      <c r="BJ923" s="36"/>
      <c r="BL923" s="36"/>
      <c r="BM923" s="36"/>
      <c r="BN923" s="36"/>
      <c r="BO923" s="36"/>
    </row>
    <row r="924" spans="2:67">
      <c r="B924" s="36"/>
      <c r="D924" s="36"/>
      <c r="E924" s="36"/>
      <c r="G924" s="36"/>
      <c r="H924" s="36"/>
      <c r="I924" s="36"/>
      <c r="J924" s="36"/>
      <c r="K924" s="36"/>
      <c r="L924" s="36"/>
      <c r="M924" s="36"/>
      <c r="N924" s="36" t="e">
        <f>SUMIF(#REF!,K924,#REF!)</f>
        <v>#REF!</v>
      </c>
      <c r="O924" s="36">
        <f t="shared" si="178"/>
        <v>0</v>
      </c>
      <c r="P924" s="36">
        <f>COUNTIF($T$1:T924,T924)</f>
        <v>12</v>
      </c>
      <c r="Q924" s="36" t="str">
        <f t="shared" si="179"/>
        <v>12-KVDA-50</v>
      </c>
      <c r="R924" s="36" t="s">
        <v>57</v>
      </c>
      <c r="S924" s="36">
        <v>50</v>
      </c>
      <c r="T924" s="36" t="str">
        <f t="shared" si="176"/>
        <v>KVDA-50</v>
      </c>
      <c r="U924" s="36">
        <v>250</v>
      </c>
      <c r="V924" s="36" t="str">
        <f t="shared" si="177"/>
        <v>250,</v>
      </c>
      <c r="W924" s="36"/>
      <c r="X924" s="36"/>
      <c r="Y924" s="36"/>
      <c r="Z924" s="36" t="str">
        <f t="shared" si="169"/>
        <v>-</v>
      </c>
      <c r="AA924" s="36"/>
      <c r="AB924" s="36"/>
      <c r="AC924" s="36"/>
      <c r="AD924" s="36"/>
      <c r="AE924" s="36"/>
      <c r="AF924" s="36"/>
      <c r="AG924" s="36"/>
      <c r="AH924" s="36"/>
      <c r="AI924" s="36"/>
      <c r="AJ924" s="36"/>
      <c r="AK924" s="36"/>
      <c r="AL924" s="36"/>
      <c r="AM924" s="36"/>
      <c r="AN924" s="36"/>
      <c r="AO924" s="36"/>
      <c r="AP924" s="36"/>
      <c r="AQ924" s="36"/>
      <c r="AR924" s="36"/>
      <c r="AS924" s="36"/>
      <c r="AT924" s="36"/>
      <c r="AU924" s="36"/>
      <c r="AV924" s="36"/>
      <c r="AW924" s="36"/>
      <c r="AX924" s="36"/>
      <c r="AY924" s="36"/>
      <c r="AZ924" s="36"/>
      <c r="BA924" s="36"/>
      <c r="BB924" s="36"/>
      <c r="BC924" s="36"/>
      <c r="BD924" s="36"/>
      <c r="BE924" s="36"/>
      <c r="BF924" s="36"/>
      <c r="BG924" s="36"/>
      <c r="BH924" s="36"/>
      <c r="BI924" s="36"/>
      <c r="BJ924" s="36"/>
      <c r="BL924" s="36"/>
      <c r="BM924" s="36"/>
      <c r="BN924" s="36"/>
      <c r="BO924" s="36"/>
    </row>
    <row r="925" spans="2:67">
      <c r="B925" s="36"/>
      <c r="D925" s="36"/>
      <c r="E925" s="36"/>
      <c r="G925" s="36"/>
      <c r="H925" s="36"/>
      <c r="I925" s="36"/>
      <c r="J925" s="36"/>
      <c r="K925" s="36"/>
      <c r="L925" s="36"/>
      <c r="M925" s="36"/>
      <c r="N925" s="36" t="e">
        <f>SUMIF(#REF!,K925,#REF!)</f>
        <v>#REF!</v>
      </c>
      <c r="O925" s="36">
        <f t="shared" si="178"/>
        <v>0</v>
      </c>
      <c r="P925" s="36">
        <f>COUNTIF($T$1:T925,T925)</f>
        <v>13</v>
      </c>
      <c r="Q925" s="36" t="str">
        <f t="shared" si="179"/>
        <v>13-KVDA-50</v>
      </c>
      <c r="R925" s="36" t="s">
        <v>57</v>
      </c>
      <c r="S925" s="36">
        <v>50</v>
      </c>
      <c r="T925" s="36" t="str">
        <f t="shared" si="176"/>
        <v>KVDA-50</v>
      </c>
      <c r="U925" s="36">
        <v>300</v>
      </c>
      <c r="V925" s="36" t="str">
        <f t="shared" si="177"/>
        <v>300</v>
      </c>
      <c r="W925" s="36"/>
      <c r="X925" s="36"/>
      <c r="Y925" s="36"/>
      <c r="Z925" s="36" t="str">
        <f t="shared" si="169"/>
        <v>-</v>
      </c>
      <c r="AA925" s="36"/>
      <c r="AB925" s="36"/>
      <c r="AC925" s="36"/>
      <c r="AD925" s="36"/>
      <c r="AE925" s="36"/>
      <c r="AF925" s="36"/>
      <c r="AG925" s="36"/>
      <c r="AH925" s="36"/>
      <c r="AI925" s="36"/>
      <c r="AJ925" s="36"/>
      <c r="AK925" s="36"/>
      <c r="AL925" s="36"/>
      <c r="AM925" s="36"/>
      <c r="AN925" s="36"/>
      <c r="AO925" s="36"/>
      <c r="AP925" s="36"/>
      <c r="AQ925" s="36"/>
      <c r="AR925" s="36"/>
      <c r="AS925" s="36"/>
      <c r="AT925" s="36"/>
      <c r="AU925" s="36"/>
      <c r="AV925" s="36"/>
      <c r="AW925" s="36"/>
      <c r="AX925" s="36"/>
      <c r="AY925" s="36"/>
      <c r="AZ925" s="36"/>
      <c r="BA925" s="36"/>
      <c r="BB925" s="36"/>
      <c r="BC925" s="36"/>
      <c r="BD925" s="36"/>
      <c r="BE925" s="36"/>
      <c r="BF925" s="36"/>
      <c r="BG925" s="36"/>
      <c r="BH925" s="36"/>
      <c r="BI925" s="36"/>
      <c r="BJ925" s="36"/>
      <c r="BL925" s="36"/>
      <c r="BM925" s="36"/>
      <c r="BN925" s="36"/>
      <c r="BO925" s="36"/>
    </row>
    <row r="926" spans="2:67">
      <c r="B926" s="36"/>
      <c r="D926" s="36"/>
      <c r="E926" s="36"/>
      <c r="G926" s="36"/>
      <c r="H926" s="36"/>
      <c r="I926" s="36"/>
      <c r="J926" s="36"/>
      <c r="K926" s="36"/>
      <c r="L926" s="36"/>
      <c r="M926" s="36"/>
      <c r="N926" s="36" t="e">
        <f>SUMIF(#REF!,K926,#REF!)</f>
        <v>#REF!</v>
      </c>
      <c r="O926" s="36">
        <f t="shared" si="178"/>
        <v>0</v>
      </c>
      <c r="P926" s="36">
        <f>COUNTIF($T$1:T926,T926)</f>
        <v>1</v>
      </c>
      <c r="Q926" s="36" t="str">
        <f t="shared" si="179"/>
        <v>1-KVDA-63</v>
      </c>
      <c r="R926" s="36" t="s">
        <v>57</v>
      </c>
      <c r="S926" s="36">
        <v>63</v>
      </c>
      <c r="T926" s="36" t="str">
        <f t="shared" si="176"/>
        <v>KVDA-63</v>
      </c>
      <c r="U926" s="36">
        <v>5</v>
      </c>
      <c r="V926" s="36" t="str">
        <f t="shared" si="177"/>
        <v>5,</v>
      </c>
      <c r="W926" s="36"/>
      <c r="X926" s="36"/>
      <c r="Y926" s="36"/>
      <c r="Z926" s="36" t="str">
        <f t="shared" si="169"/>
        <v>-</v>
      </c>
      <c r="AA926" s="36"/>
      <c r="AB926" s="36"/>
      <c r="AC926" s="36"/>
      <c r="AD926" s="36"/>
      <c r="AE926" s="36"/>
      <c r="AF926" s="36"/>
      <c r="AG926" s="36"/>
      <c r="AH926" s="36"/>
      <c r="AI926" s="36"/>
      <c r="AJ926" s="36"/>
      <c r="AK926" s="36"/>
      <c r="AL926" s="36"/>
      <c r="AM926" s="36"/>
      <c r="AN926" s="36"/>
      <c r="AO926" s="36"/>
      <c r="AP926" s="36"/>
      <c r="AQ926" s="36"/>
      <c r="AR926" s="36"/>
      <c r="AS926" s="36"/>
      <c r="AT926" s="36"/>
      <c r="AU926" s="36"/>
      <c r="AV926" s="36"/>
      <c r="AW926" s="36"/>
      <c r="AX926" s="36"/>
      <c r="AY926" s="36"/>
      <c r="AZ926" s="36"/>
      <c r="BA926" s="36"/>
      <c r="BB926" s="36"/>
      <c r="BC926" s="36"/>
      <c r="BD926" s="36"/>
      <c r="BE926" s="36"/>
      <c r="BF926" s="36"/>
      <c r="BG926" s="36"/>
      <c r="BH926" s="36"/>
      <c r="BI926" s="36"/>
      <c r="BJ926" s="36"/>
      <c r="BL926" s="36"/>
      <c r="BM926" s="36"/>
      <c r="BN926" s="36"/>
      <c r="BO926" s="36"/>
    </row>
    <row r="927" spans="2:67">
      <c r="B927" s="36"/>
      <c r="D927" s="36"/>
      <c r="E927" s="36"/>
      <c r="G927" s="36"/>
      <c r="H927" s="36"/>
      <c r="I927" s="36"/>
      <c r="J927" s="36"/>
      <c r="K927" s="36"/>
      <c r="L927" s="36"/>
      <c r="M927" s="36"/>
      <c r="N927" s="36" t="e">
        <f>SUMIF(#REF!,K927,#REF!)</f>
        <v>#REF!</v>
      </c>
      <c r="O927" s="36">
        <f t="shared" si="178"/>
        <v>0</v>
      </c>
      <c r="P927" s="36">
        <f>COUNTIF($T$1:T927,T927)</f>
        <v>2</v>
      </c>
      <c r="Q927" s="36" t="str">
        <f t="shared" si="179"/>
        <v>2-KVDA-63</v>
      </c>
      <c r="R927" s="36" t="s">
        <v>57</v>
      </c>
      <c r="S927" s="36">
        <v>63</v>
      </c>
      <c r="T927" s="36" t="str">
        <f t="shared" si="176"/>
        <v>KVDA-63</v>
      </c>
      <c r="U927" s="36">
        <v>10</v>
      </c>
      <c r="V927" s="36" t="str">
        <f t="shared" si="177"/>
        <v>10,</v>
      </c>
      <c r="W927" s="36"/>
      <c r="X927" s="36"/>
      <c r="Y927" s="36"/>
      <c r="Z927" s="36" t="str">
        <f t="shared" si="169"/>
        <v>-</v>
      </c>
      <c r="AA927" s="36"/>
      <c r="AB927" s="36"/>
      <c r="AC927" s="36"/>
      <c r="AD927" s="36"/>
      <c r="AE927" s="36"/>
      <c r="AF927" s="36"/>
      <c r="AG927" s="36"/>
      <c r="AH927" s="36"/>
      <c r="AI927" s="36"/>
      <c r="AJ927" s="36"/>
      <c r="AK927" s="36"/>
      <c r="AL927" s="36"/>
      <c r="AM927" s="36"/>
      <c r="AN927" s="36"/>
      <c r="AO927" s="36"/>
      <c r="AP927" s="36"/>
      <c r="AQ927" s="36"/>
      <c r="AR927" s="36"/>
      <c r="AS927" s="36"/>
      <c r="AT927" s="36"/>
      <c r="AU927" s="36"/>
      <c r="AV927" s="36"/>
      <c r="AW927" s="36"/>
      <c r="AX927" s="36"/>
      <c r="AY927" s="36"/>
      <c r="AZ927" s="36"/>
      <c r="BA927" s="36"/>
      <c r="BB927" s="36"/>
      <c r="BC927" s="36"/>
      <c r="BD927" s="36"/>
      <c r="BE927" s="36"/>
      <c r="BF927" s="36"/>
      <c r="BG927" s="36"/>
      <c r="BH927" s="36"/>
      <c r="BI927" s="36"/>
      <c r="BJ927" s="36"/>
      <c r="BL927" s="36"/>
      <c r="BM927" s="36"/>
      <c r="BN927" s="36"/>
      <c r="BO927" s="36"/>
    </row>
    <row r="928" spans="2:67">
      <c r="B928" s="36"/>
      <c r="D928" s="36"/>
      <c r="E928" s="36"/>
      <c r="G928" s="36"/>
      <c r="H928" s="36"/>
      <c r="I928" s="36"/>
      <c r="J928" s="36"/>
      <c r="K928" s="36"/>
      <c r="L928" s="36"/>
      <c r="M928" s="36"/>
      <c r="N928" s="36" t="e">
        <f>SUMIF(#REF!,K928,#REF!)</f>
        <v>#REF!</v>
      </c>
      <c r="O928" s="36">
        <f t="shared" si="178"/>
        <v>0</v>
      </c>
      <c r="P928" s="36">
        <f>COUNTIF($T$1:T928,T928)</f>
        <v>3</v>
      </c>
      <c r="Q928" s="36" t="str">
        <f t="shared" si="179"/>
        <v>3-KVDA-63</v>
      </c>
      <c r="R928" s="36" t="s">
        <v>57</v>
      </c>
      <c r="S928" s="36">
        <v>63</v>
      </c>
      <c r="T928" s="36" t="str">
        <f t="shared" si="176"/>
        <v>KVDA-63</v>
      </c>
      <c r="U928" s="36">
        <v>15</v>
      </c>
      <c r="V928" s="36" t="str">
        <f t="shared" si="177"/>
        <v>15,</v>
      </c>
      <c r="W928" s="36"/>
      <c r="X928" s="36"/>
      <c r="Y928" s="36"/>
      <c r="Z928" s="36" t="str">
        <f t="shared" si="169"/>
        <v>-</v>
      </c>
      <c r="AA928" s="36"/>
      <c r="AB928" s="36"/>
      <c r="AC928" s="36"/>
      <c r="AD928" s="36"/>
      <c r="AE928" s="36"/>
      <c r="AF928" s="36"/>
      <c r="AG928" s="36"/>
      <c r="AH928" s="36"/>
      <c r="AI928" s="36"/>
      <c r="AJ928" s="36"/>
      <c r="AK928" s="36"/>
      <c r="AL928" s="36"/>
      <c r="AM928" s="36"/>
      <c r="AN928" s="36"/>
      <c r="AO928" s="36"/>
      <c r="AP928" s="36"/>
      <c r="AQ928" s="36"/>
      <c r="AR928" s="36"/>
      <c r="AS928" s="36"/>
      <c r="AT928" s="36"/>
      <c r="AU928" s="36"/>
      <c r="AV928" s="36"/>
      <c r="AW928" s="36"/>
      <c r="AX928" s="36"/>
      <c r="AY928" s="36"/>
      <c r="AZ928" s="36"/>
      <c r="BA928" s="36"/>
      <c r="BB928" s="36"/>
      <c r="BC928" s="36"/>
      <c r="BD928" s="36"/>
      <c r="BE928" s="36"/>
      <c r="BF928" s="36"/>
      <c r="BG928" s="36"/>
      <c r="BH928" s="36"/>
      <c r="BI928" s="36"/>
      <c r="BJ928" s="36"/>
      <c r="BL928" s="36"/>
      <c r="BM928" s="36"/>
      <c r="BN928" s="36"/>
      <c r="BO928" s="36"/>
    </row>
    <row r="929" spans="2:67">
      <c r="B929" s="36"/>
      <c r="D929" s="36"/>
      <c r="E929" s="36"/>
      <c r="G929" s="36"/>
      <c r="H929" s="36"/>
      <c r="I929" s="36"/>
      <c r="J929" s="36"/>
      <c r="K929" s="36"/>
      <c r="L929" s="36"/>
      <c r="M929" s="36"/>
      <c r="N929" s="36" t="e">
        <f>SUMIF(#REF!,K929,#REF!)</f>
        <v>#REF!</v>
      </c>
      <c r="O929" s="36">
        <f t="shared" si="178"/>
        <v>0</v>
      </c>
      <c r="P929" s="36">
        <f>COUNTIF($T$1:T929,T929)</f>
        <v>4</v>
      </c>
      <c r="Q929" s="36" t="str">
        <f t="shared" si="179"/>
        <v>4-KVDA-63</v>
      </c>
      <c r="R929" s="36" t="s">
        <v>57</v>
      </c>
      <c r="S929" s="36">
        <v>63</v>
      </c>
      <c r="T929" s="36" t="str">
        <f t="shared" si="176"/>
        <v>KVDA-63</v>
      </c>
      <c r="U929" s="36">
        <v>25</v>
      </c>
      <c r="V929" s="36" t="str">
        <f t="shared" si="177"/>
        <v>25,</v>
      </c>
      <c r="W929" s="36"/>
      <c r="X929" s="36"/>
      <c r="Y929" s="36"/>
      <c r="Z929" s="36" t="str">
        <f t="shared" si="169"/>
        <v>-</v>
      </c>
      <c r="AA929" s="36"/>
      <c r="AB929" s="36"/>
      <c r="AC929" s="36"/>
      <c r="AD929" s="36"/>
      <c r="AE929" s="36"/>
      <c r="AF929" s="36"/>
      <c r="AG929" s="36"/>
      <c r="AH929" s="36"/>
      <c r="AI929" s="36"/>
      <c r="AJ929" s="36"/>
      <c r="AK929" s="36"/>
      <c r="AL929" s="36"/>
      <c r="AM929" s="36"/>
      <c r="AN929" s="36"/>
      <c r="AO929" s="36"/>
      <c r="AP929" s="36"/>
      <c r="AQ929" s="36"/>
      <c r="AR929" s="36"/>
      <c r="AS929" s="36"/>
      <c r="AT929" s="36"/>
      <c r="AU929" s="36"/>
      <c r="AV929" s="36"/>
      <c r="AW929" s="36"/>
      <c r="AX929" s="36"/>
      <c r="AY929" s="36"/>
      <c r="AZ929" s="36"/>
      <c r="BA929" s="36"/>
      <c r="BB929" s="36"/>
      <c r="BC929" s="36"/>
      <c r="BD929" s="36"/>
      <c r="BE929" s="36"/>
      <c r="BF929" s="36"/>
      <c r="BG929" s="36"/>
      <c r="BH929" s="36"/>
      <c r="BI929" s="36"/>
      <c r="BJ929" s="36"/>
      <c r="BL929" s="36"/>
      <c r="BM929" s="36"/>
      <c r="BN929" s="36"/>
      <c r="BO929" s="36"/>
    </row>
    <row r="930" spans="2:67">
      <c r="B930" s="36"/>
      <c r="D930" s="36"/>
      <c r="E930" s="36"/>
      <c r="G930" s="36"/>
      <c r="H930" s="36"/>
      <c r="I930" s="36"/>
      <c r="J930" s="36"/>
      <c r="K930" s="36"/>
      <c r="L930" s="36"/>
      <c r="M930" s="36"/>
      <c r="N930" s="36" t="e">
        <f>SUMIF(#REF!,K930,#REF!)</f>
        <v>#REF!</v>
      </c>
      <c r="O930" s="36">
        <f t="shared" si="178"/>
        <v>0</v>
      </c>
      <c r="P930" s="36">
        <f>COUNTIF($T$1:T930,T930)</f>
        <v>5</v>
      </c>
      <c r="Q930" s="36" t="str">
        <f t="shared" si="179"/>
        <v>5-KVDA-63</v>
      </c>
      <c r="R930" s="36" t="s">
        <v>57</v>
      </c>
      <c r="S930" s="36">
        <v>63</v>
      </c>
      <c r="T930" s="36" t="str">
        <f t="shared" si="176"/>
        <v>KVDA-63</v>
      </c>
      <c r="U930" s="36">
        <v>40</v>
      </c>
      <c r="V930" s="36" t="str">
        <f t="shared" si="177"/>
        <v>40,</v>
      </c>
      <c r="W930" s="36"/>
      <c r="X930" s="36"/>
      <c r="Y930" s="36"/>
      <c r="Z930" s="36" t="str">
        <f t="shared" si="169"/>
        <v>-</v>
      </c>
      <c r="AA930" s="36"/>
      <c r="AB930" s="36"/>
      <c r="AC930" s="36"/>
      <c r="AD930" s="36"/>
      <c r="AE930" s="36"/>
      <c r="AF930" s="36"/>
      <c r="AG930" s="36"/>
      <c r="AH930" s="36"/>
      <c r="AI930" s="36"/>
      <c r="AJ930" s="36"/>
      <c r="AK930" s="36"/>
      <c r="AL930" s="36"/>
      <c r="AM930" s="36"/>
      <c r="AN930" s="36"/>
      <c r="AO930" s="36"/>
      <c r="AP930" s="36"/>
      <c r="AQ930" s="36"/>
      <c r="AR930" s="36"/>
      <c r="AS930" s="36"/>
      <c r="AT930" s="36"/>
      <c r="AU930" s="36"/>
      <c r="AV930" s="36"/>
      <c r="AW930" s="36"/>
      <c r="AX930" s="36"/>
      <c r="AY930" s="36"/>
      <c r="AZ930" s="36"/>
      <c r="BA930" s="36"/>
      <c r="BB930" s="36"/>
      <c r="BC930" s="36"/>
      <c r="BD930" s="36"/>
      <c r="BE930" s="36"/>
      <c r="BF930" s="36"/>
      <c r="BG930" s="36"/>
      <c r="BH930" s="36"/>
      <c r="BI930" s="36"/>
      <c r="BJ930" s="36"/>
      <c r="BL930" s="36"/>
      <c r="BM930" s="36"/>
      <c r="BN930" s="36"/>
      <c r="BO930" s="36"/>
    </row>
    <row r="931" spans="2:67">
      <c r="B931" s="36"/>
      <c r="D931" s="36"/>
      <c r="E931" s="36"/>
      <c r="G931" s="36"/>
      <c r="H931" s="36"/>
      <c r="I931" s="36"/>
      <c r="J931" s="36"/>
      <c r="K931" s="36"/>
      <c r="L931" s="36"/>
      <c r="M931" s="36"/>
      <c r="N931" s="36" t="e">
        <f>SUMIF(#REF!,K931,#REF!)</f>
        <v>#REF!</v>
      </c>
      <c r="O931" s="36">
        <f t="shared" si="178"/>
        <v>0</v>
      </c>
      <c r="P931" s="36">
        <f>COUNTIF($T$1:T931,T931)</f>
        <v>6</v>
      </c>
      <c r="Q931" s="36" t="str">
        <f t="shared" si="179"/>
        <v>6-KVDA-63</v>
      </c>
      <c r="R931" s="36" t="s">
        <v>57</v>
      </c>
      <c r="S931" s="36">
        <v>63</v>
      </c>
      <c r="T931" s="36" t="str">
        <f t="shared" si="176"/>
        <v>KVDA-63</v>
      </c>
      <c r="U931" s="36">
        <v>50</v>
      </c>
      <c r="V931" s="36" t="str">
        <f t="shared" si="177"/>
        <v>50,</v>
      </c>
      <c r="W931" s="36"/>
      <c r="X931" s="36"/>
      <c r="Y931" s="36"/>
      <c r="Z931" s="36" t="str">
        <f t="shared" si="169"/>
        <v>-</v>
      </c>
      <c r="AA931" s="36"/>
      <c r="AB931" s="36"/>
      <c r="AC931" s="36"/>
      <c r="AD931" s="36"/>
      <c r="AE931" s="36"/>
      <c r="AF931" s="36"/>
      <c r="AG931" s="36"/>
      <c r="AH931" s="36"/>
      <c r="AI931" s="36"/>
      <c r="AJ931" s="36"/>
      <c r="AK931" s="36"/>
      <c r="AL931" s="36"/>
      <c r="AM931" s="36"/>
      <c r="AN931" s="36"/>
      <c r="AO931" s="36"/>
      <c r="AP931" s="36"/>
      <c r="AQ931" s="36"/>
      <c r="AR931" s="36"/>
      <c r="AS931" s="36"/>
      <c r="AT931" s="36"/>
      <c r="AU931" s="36"/>
      <c r="AV931" s="36"/>
      <c r="AW931" s="36"/>
      <c r="AX931" s="36"/>
      <c r="AY931" s="36"/>
      <c r="AZ931" s="36"/>
      <c r="BA931" s="36"/>
      <c r="BB931" s="36"/>
      <c r="BC931" s="36"/>
      <c r="BD931" s="36"/>
      <c r="BE931" s="36"/>
      <c r="BF931" s="36"/>
      <c r="BG931" s="36"/>
      <c r="BH931" s="36"/>
      <c r="BI931" s="36"/>
      <c r="BJ931" s="36"/>
      <c r="BL931" s="36"/>
      <c r="BM931" s="36"/>
      <c r="BN931" s="36"/>
      <c r="BO931" s="36"/>
    </row>
    <row r="932" spans="2:67">
      <c r="B932" s="36"/>
      <c r="D932" s="36"/>
      <c r="E932" s="36"/>
      <c r="G932" s="36"/>
      <c r="H932" s="36"/>
      <c r="I932" s="36"/>
      <c r="J932" s="36"/>
      <c r="K932" s="36"/>
      <c r="L932" s="36"/>
      <c r="M932" s="36"/>
      <c r="N932" s="36" t="e">
        <f>SUMIF(#REF!,K932,#REF!)</f>
        <v>#REF!</v>
      </c>
      <c r="O932" s="36">
        <f t="shared" si="178"/>
        <v>0</v>
      </c>
      <c r="P932" s="36">
        <f>COUNTIF($T$1:T932,T932)</f>
        <v>7</v>
      </c>
      <c r="Q932" s="36" t="str">
        <f t="shared" si="179"/>
        <v>7-KVDA-63</v>
      </c>
      <c r="R932" s="36" t="s">
        <v>57</v>
      </c>
      <c r="S932" s="36">
        <v>63</v>
      </c>
      <c r="T932" s="36" t="str">
        <f t="shared" si="176"/>
        <v>KVDA-63</v>
      </c>
      <c r="U932" s="36">
        <v>80</v>
      </c>
      <c r="V932" s="36" t="str">
        <f t="shared" si="177"/>
        <v>80,</v>
      </c>
      <c r="W932" s="36"/>
      <c r="X932" s="36"/>
      <c r="Y932" s="36"/>
      <c r="Z932" s="36" t="str">
        <f t="shared" si="169"/>
        <v>-</v>
      </c>
      <c r="AA932" s="36"/>
      <c r="AB932" s="36"/>
      <c r="AC932" s="36"/>
      <c r="AD932" s="36"/>
      <c r="AE932" s="36"/>
      <c r="AF932" s="36"/>
      <c r="AG932" s="36"/>
      <c r="AH932" s="36"/>
      <c r="AI932" s="36"/>
      <c r="AJ932" s="36"/>
      <c r="AK932" s="36"/>
      <c r="AL932" s="36"/>
      <c r="AM932" s="36"/>
      <c r="AN932" s="36"/>
      <c r="AO932" s="36"/>
      <c r="AP932" s="36"/>
      <c r="AQ932" s="36"/>
      <c r="AR932" s="36"/>
      <c r="AS932" s="36"/>
      <c r="AT932" s="36"/>
      <c r="AU932" s="36"/>
      <c r="AV932" s="36"/>
      <c r="AW932" s="36"/>
      <c r="AX932" s="36"/>
      <c r="AY932" s="36"/>
      <c r="AZ932" s="36"/>
      <c r="BA932" s="36"/>
      <c r="BB932" s="36"/>
      <c r="BC932" s="36"/>
      <c r="BD932" s="36"/>
      <c r="BE932" s="36"/>
      <c r="BF932" s="36"/>
      <c r="BG932" s="36"/>
      <c r="BH932" s="36"/>
      <c r="BI932" s="36"/>
      <c r="BJ932" s="36"/>
      <c r="BL932" s="36"/>
      <c r="BM932" s="36"/>
      <c r="BN932" s="36"/>
      <c r="BO932" s="36"/>
    </row>
    <row r="933" spans="2:67">
      <c r="B933" s="36"/>
      <c r="D933" s="36"/>
      <c r="E933" s="36"/>
      <c r="G933" s="36"/>
      <c r="H933" s="36"/>
      <c r="I933" s="36"/>
      <c r="J933" s="36"/>
      <c r="K933" s="36"/>
      <c r="L933" s="36"/>
      <c r="M933" s="36"/>
      <c r="N933" s="36" t="e">
        <f>SUMIF(#REF!,K933,#REF!)</f>
        <v>#REF!</v>
      </c>
      <c r="O933" s="36">
        <f t="shared" si="178"/>
        <v>0</v>
      </c>
      <c r="P933" s="36">
        <f>COUNTIF($T$1:T933,T933)</f>
        <v>8</v>
      </c>
      <c r="Q933" s="36" t="str">
        <f t="shared" si="179"/>
        <v>8-KVDA-63</v>
      </c>
      <c r="R933" s="36" t="s">
        <v>57</v>
      </c>
      <c r="S933" s="36">
        <v>63</v>
      </c>
      <c r="T933" s="36" t="str">
        <f t="shared" si="176"/>
        <v>KVDA-63</v>
      </c>
      <c r="U933" s="36">
        <v>100</v>
      </c>
      <c r="V933" s="36" t="str">
        <f t="shared" si="177"/>
        <v>100,</v>
      </c>
      <c r="W933" s="36"/>
      <c r="X933" s="36"/>
      <c r="Y933" s="36"/>
      <c r="Z933" s="36" t="str">
        <f t="shared" si="169"/>
        <v>-</v>
      </c>
      <c r="AA933" s="36"/>
      <c r="AB933" s="36"/>
      <c r="AC933" s="36"/>
      <c r="AD933" s="36"/>
      <c r="AE933" s="36"/>
      <c r="AF933" s="36"/>
      <c r="AG933" s="36"/>
      <c r="AH933" s="36"/>
      <c r="AI933" s="36"/>
      <c r="AJ933" s="36"/>
      <c r="AK933" s="36"/>
      <c r="AL933" s="36"/>
      <c r="AM933" s="36"/>
      <c r="AN933" s="36"/>
      <c r="AO933" s="36"/>
      <c r="AP933" s="36"/>
      <c r="AQ933" s="36"/>
      <c r="AR933" s="36"/>
      <c r="AS933" s="36"/>
      <c r="AT933" s="36"/>
      <c r="AU933" s="36"/>
      <c r="AV933" s="36"/>
      <c r="AW933" s="36"/>
      <c r="AX933" s="36"/>
      <c r="AY933" s="36"/>
      <c r="AZ933" s="36"/>
      <c r="BA933" s="36"/>
      <c r="BB933" s="36"/>
      <c r="BC933" s="36"/>
      <c r="BD933" s="36"/>
      <c r="BE933" s="36"/>
      <c r="BF933" s="36"/>
      <c r="BG933" s="36"/>
      <c r="BH933" s="36"/>
      <c r="BI933" s="36"/>
      <c r="BJ933" s="36"/>
      <c r="BL933" s="36"/>
      <c r="BM933" s="36"/>
      <c r="BN933" s="36"/>
      <c r="BO933" s="36"/>
    </row>
    <row r="934" spans="2:67">
      <c r="B934" s="36"/>
      <c r="D934" s="36"/>
      <c r="E934" s="36"/>
      <c r="G934" s="36"/>
      <c r="H934" s="36"/>
      <c r="I934" s="36"/>
      <c r="J934" s="36"/>
      <c r="K934" s="36"/>
      <c r="L934" s="36"/>
      <c r="M934" s="36"/>
      <c r="N934" s="36" t="e">
        <f>SUMIF(#REF!,K934,#REF!)</f>
        <v>#REF!</v>
      </c>
      <c r="O934" s="36">
        <f t="shared" si="178"/>
        <v>0</v>
      </c>
      <c r="P934" s="36">
        <f>COUNTIF($T$1:T934,T934)</f>
        <v>9</v>
      </c>
      <c r="Q934" s="36" t="str">
        <f t="shared" si="179"/>
        <v>9-KVDA-63</v>
      </c>
      <c r="R934" s="36" t="s">
        <v>57</v>
      </c>
      <c r="S934" s="36">
        <v>63</v>
      </c>
      <c r="T934" s="36" t="str">
        <f t="shared" si="176"/>
        <v>KVDA-63</v>
      </c>
      <c r="U934" s="36">
        <v>120</v>
      </c>
      <c r="V934" s="36" t="str">
        <f t="shared" si="177"/>
        <v>120,</v>
      </c>
      <c r="W934" s="36"/>
      <c r="X934" s="36"/>
      <c r="Y934" s="36"/>
      <c r="Z934" s="36" t="str">
        <f t="shared" ref="Z934:Z997" si="180">CONCATENATE(X934,"-",Y934)</f>
        <v>-</v>
      </c>
      <c r="AA934" s="36"/>
      <c r="AB934" s="36"/>
      <c r="AC934" s="36"/>
      <c r="AD934" s="36"/>
      <c r="AE934" s="36"/>
      <c r="AF934" s="36"/>
      <c r="AG934" s="36"/>
      <c r="AH934" s="36"/>
      <c r="AI934" s="36"/>
      <c r="AJ934" s="36"/>
      <c r="AK934" s="36"/>
      <c r="AL934" s="36"/>
      <c r="AM934" s="36"/>
      <c r="AN934" s="36"/>
      <c r="AO934" s="36"/>
      <c r="AP934" s="36"/>
      <c r="AQ934" s="36"/>
      <c r="AR934" s="36"/>
      <c r="AS934" s="36"/>
      <c r="AT934" s="36"/>
      <c r="AU934" s="36"/>
      <c r="AV934" s="36"/>
      <c r="AW934" s="36"/>
      <c r="AX934" s="36"/>
      <c r="AY934" s="36"/>
      <c r="AZ934" s="36"/>
      <c r="BA934" s="36"/>
      <c r="BB934" s="36"/>
      <c r="BC934" s="36"/>
      <c r="BD934" s="36"/>
      <c r="BE934" s="36"/>
      <c r="BF934" s="36"/>
      <c r="BG934" s="36"/>
      <c r="BH934" s="36"/>
      <c r="BI934" s="36"/>
      <c r="BJ934" s="36"/>
      <c r="BL934" s="36"/>
      <c r="BM934" s="36"/>
      <c r="BN934" s="36"/>
      <c r="BO934" s="36"/>
    </row>
    <row r="935" spans="2:67">
      <c r="B935" s="36"/>
      <c r="D935" s="36"/>
      <c r="E935" s="36"/>
      <c r="G935" s="36"/>
      <c r="H935" s="36"/>
      <c r="I935" s="36"/>
      <c r="J935" s="36"/>
      <c r="K935" s="36"/>
      <c r="L935" s="36"/>
      <c r="M935" s="36"/>
      <c r="N935" s="36" t="e">
        <f>SUMIF(#REF!,K935,#REF!)</f>
        <v>#REF!</v>
      </c>
      <c r="O935" s="36">
        <f t="shared" si="178"/>
        <v>0</v>
      </c>
      <c r="P935" s="36">
        <f>COUNTIF($T$1:T935,T935)</f>
        <v>10</v>
      </c>
      <c r="Q935" s="36" t="str">
        <f t="shared" si="179"/>
        <v>10-KVDA-63</v>
      </c>
      <c r="R935" s="36" t="s">
        <v>57</v>
      </c>
      <c r="S935" s="36">
        <v>63</v>
      </c>
      <c r="T935" s="36" t="str">
        <f t="shared" si="176"/>
        <v>KVDA-63</v>
      </c>
      <c r="U935" s="36">
        <v>160</v>
      </c>
      <c r="V935" s="36" t="str">
        <f t="shared" si="177"/>
        <v>160,</v>
      </c>
      <c r="W935" s="36"/>
      <c r="X935" s="36"/>
      <c r="Y935" s="36"/>
      <c r="Z935" s="36" t="str">
        <f t="shared" si="180"/>
        <v>-</v>
      </c>
      <c r="AA935" s="36"/>
      <c r="AB935" s="36"/>
      <c r="AC935" s="36"/>
      <c r="AD935" s="36"/>
      <c r="AE935" s="36"/>
      <c r="AF935" s="36"/>
      <c r="AG935" s="36"/>
      <c r="AH935" s="36"/>
      <c r="AI935" s="36"/>
      <c r="AJ935" s="36"/>
      <c r="AK935" s="36"/>
      <c r="AL935" s="36"/>
      <c r="AM935" s="36"/>
      <c r="AN935" s="36"/>
      <c r="AO935" s="36"/>
      <c r="AP935" s="36"/>
      <c r="AQ935" s="36"/>
      <c r="AR935" s="36"/>
      <c r="AS935" s="36"/>
      <c r="AT935" s="36"/>
      <c r="AU935" s="36"/>
      <c r="AV935" s="36"/>
      <c r="AW935" s="36"/>
      <c r="AX935" s="36"/>
      <c r="AY935" s="36"/>
      <c r="AZ935" s="36"/>
      <c r="BA935" s="36"/>
      <c r="BB935" s="36"/>
      <c r="BC935" s="36"/>
      <c r="BD935" s="36"/>
      <c r="BE935" s="36"/>
      <c r="BF935" s="36"/>
      <c r="BG935" s="36"/>
      <c r="BH935" s="36"/>
      <c r="BI935" s="36"/>
      <c r="BJ935" s="36"/>
      <c r="BL935" s="36"/>
      <c r="BM935" s="36"/>
      <c r="BN935" s="36"/>
      <c r="BO935" s="36"/>
    </row>
    <row r="936" spans="2:67">
      <c r="B936" s="36"/>
      <c r="D936" s="36"/>
      <c r="E936" s="36"/>
      <c r="G936" s="36"/>
      <c r="H936" s="36"/>
      <c r="I936" s="36"/>
      <c r="J936" s="36"/>
      <c r="K936" s="36"/>
      <c r="L936" s="36"/>
      <c r="M936" s="36"/>
      <c r="N936" s="36" t="e">
        <f>SUMIF(#REF!,K936,#REF!)</f>
        <v>#REF!</v>
      </c>
      <c r="O936" s="36">
        <f t="shared" si="178"/>
        <v>0</v>
      </c>
      <c r="P936" s="36">
        <f>COUNTIF($T$1:T936,T936)</f>
        <v>11</v>
      </c>
      <c r="Q936" s="36" t="str">
        <f t="shared" si="179"/>
        <v>11-KVDA-63</v>
      </c>
      <c r="R936" s="36" t="s">
        <v>57</v>
      </c>
      <c r="S936" s="36">
        <v>63</v>
      </c>
      <c r="T936" s="36" t="str">
        <f t="shared" si="176"/>
        <v>KVDA-63</v>
      </c>
      <c r="U936" s="36">
        <v>200</v>
      </c>
      <c r="V936" s="36" t="str">
        <f t="shared" si="177"/>
        <v>200,</v>
      </c>
      <c r="W936" s="36"/>
      <c r="X936" s="36"/>
      <c r="Y936" s="36"/>
      <c r="Z936" s="36" t="str">
        <f t="shared" si="180"/>
        <v>-</v>
      </c>
      <c r="AA936" s="36"/>
      <c r="AB936" s="36"/>
      <c r="AC936" s="36"/>
      <c r="AD936" s="36"/>
      <c r="AE936" s="36"/>
      <c r="AF936" s="36"/>
      <c r="AG936" s="36"/>
      <c r="AH936" s="36"/>
      <c r="AI936" s="36"/>
      <c r="AJ936" s="36"/>
      <c r="AK936" s="36"/>
      <c r="AL936" s="36"/>
      <c r="AM936" s="36"/>
      <c r="AN936" s="36"/>
      <c r="AO936" s="36"/>
      <c r="AP936" s="36"/>
      <c r="AQ936" s="36"/>
      <c r="AR936" s="36"/>
      <c r="AS936" s="36"/>
      <c r="AT936" s="36"/>
      <c r="AU936" s="36"/>
      <c r="AV936" s="36"/>
      <c r="AW936" s="36"/>
      <c r="AX936" s="36"/>
      <c r="AY936" s="36"/>
      <c r="AZ936" s="36"/>
      <c r="BA936" s="36"/>
      <c r="BB936" s="36"/>
      <c r="BC936" s="36"/>
      <c r="BD936" s="36"/>
      <c r="BE936" s="36"/>
      <c r="BF936" s="36"/>
      <c r="BG936" s="36"/>
      <c r="BH936" s="36"/>
      <c r="BI936" s="36"/>
      <c r="BJ936" s="36"/>
      <c r="BL936" s="36"/>
      <c r="BM936" s="36"/>
      <c r="BN936" s="36"/>
      <c r="BO936" s="36"/>
    </row>
    <row r="937" spans="2:67">
      <c r="B937" s="36"/>
      <c r="D937" s="36"/>
      <c r="E937" s="36"/>
      <c r="G937" s="36"/>
      <c r="H937" s="36"/>
      <c r="I937" s="36"/>
      <c r="J937" s="36"/>
      <c r="K937" s="36"/>
      <c r="L937" s="36"/>
      <c r="M937" s="36"/>
      <c r="N937" s="36" t="e">
        <f>SUMIF(#REF!,K937,#REF!)</f>
        <v>#REF!</v>
      </c>
      <c r="O937" s="36">
        <f t="shared" si="178"/>
        <v>0</v>
      </c>
      <c r="P937" s="36">
        <f>COUNTIF($T$1:T937,T937)</f>
        <v>12</v>
      </c>
      <c r="Q937" s="36" t="str">
        <f t="shared" si="179"/>
        <v>12-KVDA-63</v>
      </c>
      <c r="R937" s="36" t="s">
        <v>57</v>
      </c>
      <c r="S937" s="36">
        <v>63</v>
      </c>
      <c r="T937" s="36" t="str">
        <f t="shared" si="176"/>
        <v>KVDA-63</v>
      </c>
      <c r="U937" s="36">
        <v>250</v>
      </c>
      <c r="V937" s="36" t="str">
        <f t="shared" si="177"/>
        <v>250,</v>
      </c>
      <c r="W937" s="36"/>
      <c r="X937" s="36"/>
      <c r="Y937" s="36"/>
      <c r="Z937" s="36" t="str">
        <f t="shared" si="180"/>
        <v>-</v>
      </c>
      <c r="AA937" s="36"/>
      <c r="AB937" s="36"/>
      <c r="AC937" s="36"/>
      <c r="AD937" s="36"/>
      <c r="AE937" s="36"/>
      <c r="AF937" s="36"/>
      <c r="AG937" s="36"/>
      <c r="AH937" s="36"/>
      <c r="AI937" s="36"/>
      <c r="AJ937" s="36"/>
      <c r="AK937" s="36"/>
      <c r="AL937" s="36"/>
      <c r="AM937" s="36"/>
      <c r="AN937" s="36"/>
      <c r="AO937" s="36"/>
      <c r="AP937" s="36"/>
      <c r="AQ937" s="36"/>
      <c r="AR937" s="36"/>
      <c r="AS937" s="36"/>
      <c r="AT937" s="36"/>
      <c r="AU937" s="36"/>
      <c r="AV937" s="36"/>
      <c r="AW937" s="36"/>
      <c r="AX937" s="36"/>
      <c r="AY937" s="36"/>
      <c r="AZ937" s="36"/>
      <c r="BA937" s="36"/>
      <c r="BB937" s="36"/>
      <c r="BC937" s="36"/>
      <c r="BD937" s="36"/>
      <c r="BE937" s="36"/>
      <c r="BF937" s="36"/>
      <c r="BG937" s="36"/>
      <c r="BH937" s="36"/>
      <c r="BI937" s="36"/>
      <c r="BJ937" s="36"/>
      <c r="BL937" s="36"/>
      <c r="BM937" s="36"/>
      <c r="BN937" s="36"/>
      <c r="BO937" s="36"/>
    </row>
    <row r="938" spans="2:67">
      <c r="B938" s="36"/>
      <c r="D938" s="36"/>
      <c r="E938" s="36"/>
      <c r="G938" s="36"/>
      <c r="H938" s="36"/>
      <c r="I938" s="36"/>
      <c r="J938" s="36"/>
      <c r="K938" s="36"/>
      <c r="L938" s="36"/>
      <c r="M938" s="36"/>
      <c r="N938" s="36" t="e">
        <f>SUMIF(#REF!,K938,#REF!)</f>
        <v>#REF!</v>
      </c>
      <c r="O938" s="36">
        <f t="shared" si="178"/>
        <v>0</v>
      </c>
      <c r="P938" s="36">
        <f>COUNTIF($T$1:T938,T938)</f>
        <v>13</v>
      </c>
      <c r="Q938" s="36" t="str">
        <f t="shared" si="179"/>
        <v>13-KVDA-63</v>
      </c>
      <c r="R938" s="36" t="s">
        <v>57</v>
      </c>
      <c r="S938" s="36">
        <v>63</v>
      </c>
      <c r="T938" s="36" t="str">
        <f t="shared" si="176"/>
        <v>KVDA-63</v>
      </c>
      <c r="U938" s="36">
        <v>300</v>
      </c>
      <c r="V938" s="36" t="str">
        <f t="shared" si="177"/>
        <v>300</v>
      </c>
      <c r="W938" s="36"/>
      <c r="X938" s="36"/>
      <c r="Y938" s="36"/>
      <c r="Z938" s="36" t="str">
        <f t="shared" si="180"/>
        <v>-</v>
      </c>
      <c r="AA938" s="36"/>
      <c r="AB938" s="36"/>
      <c r="AC938" s="36"/>
      <c r="AD938" s="36"/>
      <c r="AE938" s="36"/>
      <c r="AF938" s="36"/>
      <c r="AG938" s="36"/>
      <c r="AH938" s="36"/>
      <c r="AI938" s="36"/>
      <c r="AJ938" s="36"/>
      <c r="AK938" s="36"/>
      <c r="AL938" s="36"/>
      <c r="AM938" s="36"/>
      <c r="AN938" s="36"/>
      <c r="AO938" s="36"/>
      <c r="AP938" s="36"/>
      <c r="AQ938" s="36"/>
      <c r="AR938" s="36"/>
      <c r="AS938" s="36"/>
      <c r="AT938" s="36"/>
      <c r="AU938" s="36"/>
      <c r="AV938" s="36"/>
      <c r="AW938" s="36"/>
      <c r="AX938" s="36"/>
      <c r="AY938" s="36"/>
      <c r="AZ938" s="36"/>
      <c r="BA938" s="36"/>
      <c r="BB938" s="36"/>
      <c r="BC938" s="36"/>
      <c r="BD938" s="36"/>
      <c r="BE938" s="36"/>
      <c r="BF938" s="36"/>
      <c r="BG938" s="36"/>
      <c r="BH938" s="36"/>
      <c r="BI938" s="36"/>
      <c r="BJ938" s="36"/>
      <c r="BL938" s="36"/>
      <c r="BM938" s="36"/>
      <c r="BN938" s="36"/>
      <c r="BO938" s="36"/>
    </row>
    <row r="939" spans="2:67">
      <c r="B939" s="36"/>
      <c r="D939" s="36"/>
      <c r="E939" s="36"/>
      <c r="G939" s="36"/>
      <c r="H939" s="36"/>
      <c r="I939" s="36"/>
      <c r="J939" s="36"/>
      <c r="K939" s="36"/>
      <c r="L939" s="36"/>
      <c r="M939" s="36"/>
      <c r="N939" s="36" t="e">
        <f>SUMIF(#REF!,K939,#REF!)</f>
        <v>#REF!</v>
      </c>
      <c r="O939" s="36">
        <f t="shared" si="178"/>
        <v>0</v>
      </c>
      <c r="P939" s="36">
        <f>COUNTIF($T$1:T939,T939)</f>
        <v>1</v>
      </c>
      <c r="Q939" s="36" t="str">
        <f t="shared" si="179"/>
        <v>1-KVDA-80</v>
      </c>
      <c r="R939" s="36" t="s">
        <v>57</v>
      </c>
      <c r="S939" s="36">
        <v>80</v>
      </c>
      <c r="T939" s="36" t="str">
        <f t="shared" si="176"/>
        <v>KVDA-80</v>
      </c>
      <c r="U939" s="36">
        <v>5</v>
      </c>
      <c r="V939" s="36" t="str">
        <f t="shared" si="177"/>
        <v>5,</v>
      </c>
      <c r="W939" s="36"/>
      <c r="X939" s="36"/>
      <c r="Y939" s="36"/>
      <c r="Z939" s="36" t="str">
        <f t="shared" si="180"/>
        <v>-</v>
      </c>
      <c r="AA939" s="36"/>
      <c r="AB939" s="36"/>
      <c r="AC939" s="36"/>
      <c r="AD939" s="36"/>
      <c r="AE939" s="36"/>
      <c r="AF939" s="36"/>
      <c r="AG939" s="36"/>
      <c r="AH939" s="36"/>
      <c r="AI939" s="36"/>
      <c r="AJ939" s="36"/>
      <c r="AK939" s="36"/>
      <c r="AL939" s="36"/>
      <c r="AM939" s="36"/>
      <c r="AN939" s="36"/>
      <c r="AO939" s="36"/>
      <c r="AP939" s="36"/>
      <c r="AQ939" s="36"/>
      <c r="AR939" s="36"/>
      <c r="AS939" s="36"/>
      <c r="AT939" s="36"/>
      <c r="AU939" s="36"/>
      <c r="AV939" s="36"/>
      <c r="AW939" s="36"/>
      <c r="AX939" s="36"/>
      <c r="AY939" s="36"/>
      <c r="AZ939" s="36"/>
      <c r="BA939" s="36"/>
      <c r="BB939" s="36"/>
      <c r="BC939" s="36"/>
      <c r="BD939" s="36"/>
      <c r="BE939" s="36"/>
      <c r="BF939" s="36"/>
      <c r="BG939" s="36"/>
      <c r="BH939" s="36"/>
      <c r="BI939" s="36"/>
      <c r="BJ939" s="36"/>
      <c r="BL939" s="36"/>
      <c r="BM939" s="36"/>
      <c r="BN939" s="36"/>
      <c r="BO939" s="36"/>
    </row>
    <row r="940" spans="2:67">
      <c r="B940" s="36"/>
      <c r="D940" s="36"/>
      <c r="E940" s="36"/>
      <c r="G940" s="36"/>
      <c r="H940" s="36"/>
      <c r="I940" s="36"/>
      <c r="J940" s="36"/>
      <c r="K940" s="36"/>
      <c r="L940" s="36"/>
      <c r="M940" s="36"/>
      <c r="N940" s="36" t="e">
        <f>SUMIF(#REF!,K940,#REF!)</f>
        <v>#REF!</v>
      </c>
      <c r="O940" s="36">
        <f t="shared" si="178"/>
        <v>0</v>
      </c>
      <c r="P940" s="36">
        <f>COUNTIF($T$1:T940,T940)</f>
        <v>2</v>
      </c>
      <c r="Q940" s="36" t="str">
        <f t="shared" si="179"/>
        <v>2-KVDA-80</v>
      </c>
      <c r="R940" s="36" t="s">
        <v>57</v>
      </c>
      <c r="S940" s="36">
        <v>80</v>
      </c>
      <c r="T940" s="36" t="str">
        <f t="shared" si="176"/>
        <v>KVDA-80</v>
      </c>
      <c r="U940" s="36">
        <v>10</v>
      </c>
      <c r="V940" s="36" t="str">
        <f t="shared" si="177"/>
        <v>10,</v>
      </c>
      <c r="W940" s="36"/>
      <c r="X940" s="36"/>
      <c r="Y940" s="36"/>
      <c r="Z940" s="36" t="str">
        <f t="shared" si="180"/>
        <v>-</v>
      </c>
      <c r="AA940" s="36"/>
      <c r="AB940" s="36"/>
      <c r="AC940" s="36"/>
      <c r="AD940" s="36"/>
      <c r="AE940" s="36"/>
      <c r="AF940" s="36"/>
      <c r="AG940" s="36"/>
      <c r="AH940" s="36"/>
      <c r="AI940" s="36"/>
      <c r="AJ940" s="36"/>
      <c r="AK940" s="36"/>
      <c r="AL940" s="36"/>
      <c r="AM940" s="36"/>
      <c r="AN940" s="36"/>
      <c r="AO940" s="36"/>
      <c r="AP940" s="36"/>
      <c r="AQ940" s="36"/>
      <c r="AR940" s="36"/>
      <c r="AS940" s="36"/>
      <c r="AT940" s="36"/>
      <c r="AU940" s="36"/>
      <c r="AV940" s="36"/>
      <c r="AW940" s="36"/>
      <c r="AX940" s="36"/>
      <c r="AY940" s="36"/>
      <c r="AZ940" s="36"/>
      <c r="BA940" s="36"/>
      <c r="BB940" s="36"/>
      <c r="BC940" s="36"/>
      <c r="BD940" s="36"/>
      <c r="BE940" s="36"/>
      <c r="BF940" s="36"/>
      <c r="BG940" s="36"/>
      <c r="BH940" s="36"/>
      <c r="BI940" s="36"/>
      <c r="BJ940" s="36"/>
      <c r="BL940" s="36"/>
      <c r="BM940" s="36"/>
      <c r="BN940" s="36"/>
      <c r="BO940" s="36"/>
    </row>
    <row r="941" spans="2:67">
      <c r="B941" s="36"/>
      <c r="D941" s="36"/>
      <c r="E941" s="36"/>
      <c r="G941" s="36"/>
      <c r="H941" s="36"/>
      <c r="I941" s="36"/>
      <c r="J941" s="36"/>
      <c r="K941" s="36"/>
      <c r="L941" s="36"/>
      <c r="M941" s="36"/>
      <c r="N941" s="36" t="e">
        <f>SUMIF(#REF!,K941,#REF!)</f>
        <v>#REF!</v>
      </c>
      <c r="O941" s="36">
        <f t="shared" si="178"/>
        <v>0</v>
      </c>
      <c r="P941" s="36">
        <f>COUNTIF($T$1:T941,T941)</f>
        <v>3</v>
      </c>
      <c r="Q941" s="36" t="str">
        <f t="shared" si="179"/>
        <v>3-KVDA-80</v>
      </c>
      <c r="R941" s="36" t="s">
        <v>57</v>
      </c>
      <c r="S941" s="36">
        <v>80</v>
      </c>
      <c r="T941" s="36" t="str">
        <f t="shared" si="176"/>
        <v>KVDA-80</v>
      </c>
      <c r="U941" s="36">
        <v>15</v>
      </c>
      <c r="V941" s="36" t="str">
        <f t="shared" si="177"/>
        <v>15,</v>
      </c>
      <c r="W941" s="36"/>
      <c r="X941" s="36"/>
      <c r="Y941" s="36"/>
      <c r="Z941" s="36" t="str">
        <f t="shared" si="180"/>
        <v>-</v>
      </c>
      <c r="AA941" s="36"/>
      <c r="AB941" s="36"/>
      <c r="AC941" s="36"/>
      <c r="AD941" s="36"/>
      <c r="AE941" s="36"/>
      <c r="AF941" s="36"/>
      <c r="AG941" s="36"/>
      <c r="AH941" s="36"/>
      <c r="AI941" s="36"/>
      <c r="AJ941" s="36"/>
      <c r="AK941" s="36"/>
      <c r="AL941" s="36"/>
      <c r="AM941" s="36"/>
      <c r="AN941" s="36"/>
      <c r="AO941" s="36"/>
      <c r="AP941" s="36"/>
      <c r="AQ941" s="36"/>
      <c r="AR941" s="36"/>
      <c r="AS941" s="36"/>
      <c r="AT941" s="36"/>
      <c r="AU941" s="36"/>
      <c r="AV941" s="36"/>
      <c r="AW941" s="36"/>
      <c r="AX941" s="36"/>
      <c r="AY941" s="36"/>
      <c r="AZ941" s="36"/>
      <c r="BA941" s="36"/>
      <c r="BB941" s="36"/>
      <c r="BC941" s="36"/>
      <c r="BD941" s="36"/>
      <c r="BE941" s="36"/>
      <c r="BF941" s="36"/>
      <c r="BG941" s="36"/>
      <c r="BH941" s="36"/>
      <c r="BI941" s="36"/>
      <c r="BJ941" s="36"/>
      <c r="BL941" s="36"/>
      <c r="BM941" s="36"/>
      <c r="BN941" s="36"/>
      <c r="BO941" s="36"/>
    </row>
    <row r="942" spans="2:67">
      <c r="B942" s="36"/>
      <c r="D942" s="36"/>
      <c r="E942" s="36"/>
      <c r="G942" s="36"/>
      <c r="H942" s="36"/>
      <c r="I942" s="36"/>
      <c r="J942" s="36"/>
      <c r="K942" s="36"/>
      <c r="L942" s="36"/>
      <c r="M942" s="36"/>
      <c r="N942" s="36" t="e">
        <f>SUMIF(#REF!,K942,#REF!)</f>
        <v>#REF!</v>
      </c>
      <c r="O942" s="36">
        <f t="shared" si="178"/>
        <v>0</v>
      </c>
      <c r="P942" s="36">
        <f>COUNTIF($T$1:T942,T942)</f>
        <v>4</v>
      </c>
      <c r="Q942" s="36" t="str">
        <f t="shared" si="179"/>
        <v>4-KVDA-80</v>
      </c>
      <c r="R942" s="36" t="s">
        <v>57</v>
      </c>
      <c r="S942" s="36">
        <v>80</v>
      </c>
      <c r="T942" s="36" t="str">
        <f t="shared" si="176"/>
        <v>KVDA-80</v>
      </c>
      <c r="U942" s="36">
        <v>25</v>
      </c>
      <c r="V942" s="36" t="str">
        <f t="shared" si="177"/>
        <v>25,</v>
      </c>
      <c r="W942" s="36"/>
      <c r="X942" s="36"/>
      <c r="Y942" s="36"/>
      <c r="Z942" s="36" t="str">
        <f t="shared" si="180"/>
        <v>-</v>
      </c>
      <c r="AA942" s="36"/>
      <c r="AB942" s="36"/>
      <c r="AC942" s="36"/>
      <c r="AD942" s="36"/>
      <c r="AE942" s="36"/>
      <c r="AF942" s="36"/>
      <c r="AG942" s="36"/>
      <c r="AH942" s="36"/>
      <c r="AI942" s="36"/>
      <c r="AJ942" s="36"/>
      <c r="AK942" s="36"/>
      <c r="AL942" s="36"/>
      <c r="AM942" s="36"/>
      <c r="AN942" s="36"/>
      <c r="AO942" s="36"/>
      <c r="AP942" s="36"/>
      <c r="AQ942" s="36"/>
      <c r="AR942" s="36"/>
      <c r="AS942" s="36"/>
      <c r="AT942" s="36"/>
      <c r="AU942" s="36"/>
      <c r="AV942" s="36"/>
      <c r="AW942" s="36"/>
      <c r="AX942" s="36"/>
      <c r="AY942" s="36"/>
      <c r="AZ942" s="36"/>
      <c r="BA942" s="36"/>
      <c r="BB942" s="36"/>
      <c r="BC942" s="36"/>
      <c r="BD942" s="36"/>
      <c r="BE942" s="36"/>
      <c r="BF942" s="36"/>
      <c r="BG942" s="36"/>
      <c r="BH942" s="36"/>
      <c r="BI942" s="36"/>
      <c r="BJ942" s="36"/>
      <c r="BL942" s="36"/>
      <c r="BM942" s="36"/>
      <c r="BN942" s="36"/>
      <c r="BO942" s="36"/>
    </row>
    <row r="943" spans="2:67">
      <c r="B943" s="36"/>
      <c r="D943" s="36"/>
      <c r="E943" s="36"/>
      <c r="G943" s="36"/>
      <c r="H943" s="36"/>
      <c r="I943" s="36"/>
      <c r="J943" s="36"/>
      <c r="K943" s="36"/>
      <c r="L943" s="36"/>
      <c r="M943" s="36"/>
      <c r="N943" s="36" t="e">
        <f>SUMIF(#REF!,K943,#REF!)</f>
        <v>#REF!</v>
      </c>
      <c r="O943" s="36">
        <f t="shared" si="178"/>
        <v>0</v>
      </c>
      <c r="P943" s="36">
        <f>COUNTIF($T$1:T943,T943)</f>
        <v>5</v>
      </c>
      <c r="Q943" s="36" t="str">
        <f t="shared" si="179"/>
        <v>5-KVDA-80</v>
      </c>
      <c r="R943" s="36" t="s">
        <v>57</v>
      </c>
      <c r="S943" s="36">
        <v>80</v>
      </c>
      <c r="T943" s="36" t="str">
        <f t="shared" si="176"/>
        <v>KVDA-80</v>
      </c>
      <c r="U943" s="36">
        <v>40</v>
      </c>
      <c r="V943" s="36" t="str">
        <f t="shared" si="177"/>
        <v>40,</v>
      </c>
      <c r="W943" s="36"/>
      <c r="X943" s="36"/>
      <c r="Y943" s="36"/>
      <c r="Z943" s="36" t="str">
        <f t="shared" si="180"/>
        <v>-</v>
      </c>
      <c r="AA943" s="36"/>
      <c r="AB943" s="36"/>
      <c r="AC943" s="36"/>
      <c r="AD943" s="36"/>
      <c r="AE943" s="36"/>
      <c r="AF943" s="36"/>
      <c r="AG943" s="36"/>
      <c r="AH943" s="36"/>
      <c r="AI943" s="36"/>
      <c r="AJ943" s="36"/>
      <c r="AK943" s="36"/>
      <c r="AL943" s="36"/>
      <c r="AM943" s="36"/>
      <c r="AN943" s="36"/>
      <c r="AO943" s="36"/>
      <c r="AP943" s="36"/>
      <c r="AQ943" s="36"/>
      <c r="AR943" s="36"/>
      <c r="AS943" s="36"/>
      <c r="AT943" s="36"/>
      <c r="AU943" s="36"/>
      <c r="AV943" s="36"/>
      <c r="AW943" s="36"/>
      <c r="AX943" s="36"/>
      <c r="AY943" s="36"/>
      <c r="AZ943" s="36"/>
      <c r="BA943" s="36"/>
      <c r="BB943" s="36"/>
      <c r="BC943" s="36"/>
      <c r="BD943" s="36"/>
      <c r="BE943" s="36"/>
      <c r="BF943" s="36"/>
      <c r="BG943" s="36"/>
      <c r="BH943" s="36"/>
      <c r="BI943" s="36"/>
      <c r="BJ943" s="36"/>
      <c r="BL943" s="36"/>
      <c r="BM943" s="36"/>
      <c r="BN943" s="36"/>
      <c r="BO943" s="36"/>
    </row>
    <row r="944" spans="2:67">
      <c r="B944" s="36"/>
      <c r="D944" s="36"/>
      <c r="E944" s="36"/>
      <c r="G944" s="36"/>
      <c r="H944" s="36"/>
      <c r="I944" s="36"/>
      <c r="J944" s="36"/>
      <c r="K944" s="36"/>
      <c r="L944" s="36"/>
      <c r="M944" s="36"/>
      <c r="N944" s="36" t="e">
        <f>SUMIF(#REF!,K944,#REF!)</f>
        <v>#REF!</v>
      </c>
      <c r="O944" s="36">
        <f t="shared" si="178"/>
        <v>0</v>
      </c>
      <c r="P944" s="36">
        <f>COUNTIF($T$1:T944,T944)</f>
        <v>6</v>
      </c>
      <c r="Q944" s="36" t="str">
        <f t="shared" si="179"/>
        <v>6-KVDA-80</v>
      </c>
      <c r="R944" s="36" t="s">
        <v>57</v>
      </c>
      <c r="S944" s="36">
        <v>80</v>
      </c>
      <c r="T944" s="36" t="str">
        <f t="shared" si="176"/>
        <v>KVDA-80</v>
      </c>
      <c r="U944" s="36">
        <v>50</v>
      </c>
      <c r="V944" s="36" t="str">
        <f t="shared" si="177"/>
        <v>50,</v>
      </c>
      <c r="W944" s="36"/>
      <c r="X944" s="36"/>
      <c r="Y944" s="36"/>
      <c r="Z944" s="36" t="str">
        <f t="shared" si="180"/>
        <v>-</v>
      </c>
      <c r="AA944" s="36"/>
      <c r="AB944" s="36"/>
      <c r="AC944" s="36"/>
      <c r="AD944" s="36"/>
      <c r="AE944" s="36"/>
      <c r="AF944" s="36"/>
      <c r="AG944" s="36"/>
      <c r="AH944" s="36"/>
      <c r="AI944" s="36"/>
      <c r="AJ944" s="36"/>
      <c r="AK944" s="36"/>
      <c r="AL944" s="36"/>
      <c r="AM944" s="36"/>
      <c r="AN944" s="36"/>
      <c r="AO944" s="36"/>
      <c r="AP944" s="36"/>
      <c r="AQ944" s="36"/>
      <c r="AR944" s="36"/>
      <c r="AS944" s="36"/>
      <c r="AT944" s="36"/>
      <c r="AU944" s="36"/>
      <c r="AV944" s="36"/>
      <c r="AW944" s="36"/>
      <c r="AX944" s="36"/>
      <c r="AY944" s="36"/>
      <c r="AZ944" s="36"/>
      <c r="BA944" s="36"/>
      <c r="BB944" s="36"/>
      <c r="BC944" s="36"/>
      <c r="BD944" s="36"/>
      <c r="BE944" s="36"/>
      <c r="BF944" s="36"/>
      <c r="BG944" s="36"/>
      <c r="BH944" s="36"/>
      <c r="BI944" s="36"/>
      <c r="BJ944" s="36"/>
      <c r="BL944" s="36"/>
      <c r="BM944" s="36"/>
      <c r="BN944" s="36"/>
      <c r="BO944" s="36"/>
    </row>
    <row r="945" spans="2:67">
      <c r="B945" s="36"/>
      <c r="D945" s="36"/>
      <c r="E945" s="36"/>
      <c r="G945" s="36"/>
      <c r="H945" s="36"/>
      <c r="I945" s="36"/>
      <c r="J945" s="36"/>
      <c r="K945" s="36"/>
      <c r="L945" s="36"/>
      <c r="M945" s="36"/>
      <c r="N945" s="36" t="e">
        <f>SUMIF(#REF!,K945,#REF!)</f>
        <v>#REF!</v>
      </c>
      <c r="O945" s="36">
        <f t="shared" si="178"/>
        <v>0</v>
      </c>
      <c r="P945" s="36">
        <f>COUNTIF($T$1:T945,T945)</f>
        <v>7</v>
      </c>
      <c r="Q945" s="36" t="str">
        <f t="shared" si="179"/>
        <v>7-KVDA-80</v>
      </c>
      <c r="R945" s="36" t="s">
        <v>57</v>
      </c>
      <c r="S945" s="36">
        <v>80</v>
      </c>
      <c r="T945" s="36" t="str">
        <f t="shared" si="176"/>
        <v>KVDA-80</v>
      </c>
      <c r="U945" s="36">
        <v>80</v>
      </c>
      <c r="V945" s="36" t="str">
        <f t="shared" si="177"/>
        <v>80,</v>
      </c>
      <c r="W945" s="36"/>
      <c r="X945" s="36"/>
      <c r="Y945" s="36"/>
      <c r="Z945" s="36" t="str">
        <f t="shared" si="180"/>
        <v>-</v>
      </c>
      <c r="AA945" s="36"/>
      <c r="AB945" s="36"/>
      <c r="AC945" s="36"/>
      <c r="AD945" s="36"/>
      <c r="AE945" s="36"/>
      <c r="AF945" s="36"/>
      <c r="AG945" s="36"/>
      <c r="AH945" s="36"/>
      <c r="AI945" s="36"/>
      <c r="AJ945" s="36"/>
      <c r="AK945" s="36"/>
      <c r="AL945" s="36"/>
      <c r="AM945" s="36"/>
      <c r="AN945" s="36"/>
      <c r="AO945" s="36"/>
      <c r="AP945" s="36"/>
      <c r="AQ945" s="36"/>
      <c r="AR945" s="36"/>
      <c r="AS945" s="36"/>
      <c r="AT945" s="36"/>
      <c r="AU945" s="36"/>
      <c r="AV945" s="36"/>
      <c r="AW945" s="36"/>
      <c r="AX945" s="36"/>
      <c r="AY945" s="36"/>
      <c r="AZ945" s="36"/>
      <c r="BA945" s="36"/>
      <c r="BB945" s="36"/>
      <c r="BC945" s="36"/>
      <c r="BD945" s="36"/>
      <c r="BE945" s="36"/>
      <c r="BF945" s="36"/>
      <c r="BG945" s="36"/>
      <c r="BH945" s="36"/>
      <c r="BI945" s="36"/>
      <c r="BJ945" s="36"/>
      <c r="BL945" s="36"/>
      <c r="BM945" s="36"/>
      <c r="BN945" s="36"/>
      <c r="BO945" s="36"/>
    </row>
    <row r="946" spans="2:67">
      <c r="B946" s="36"/>
      <c r="D946" s="36"/>
      <c r="E946" s="36"/>
      <c r="G946" s="36"/>
      <c r="H946" s="36"/>
      <c r="I946" s="36"/>
      <c r="J946" s="36"/>
      <c r="K946" s="36"/>
      <c r="L946" s="36"/>
      <c r="M946" s="36"/>
      <c r="N946" s="36" t="e">
        <f>SUMIF(#REF!,K946,#REF!)</f>
        <v>#REF!</v>
      </c>
      <c r="O946" s="36">
        <f t="shared" si="178"/>
        <v>0</v>
      </c>
      <c r="P946" s="36">
        <f>COUNTIF($T$1:T946,T946)</f>
        <v>8</v>
      </c>
      <c r="Q946" s="36" t="str">
        <f t="shared" si="179"/>
        <v>8-KVDA-80</v>
      </c>
      <c r="R946" s="36" t="s">
        <v>57</v>
      </c>
      <c r="S946" s="36">
        <v>80</v>
      </c>
      <c r="T946" s="36" t="str">
        <f t="shared" si="176"/>
        <v>KVDA-80</v>
      </c>
      <c r="U946" s="36">
        <v>100</v>
      </c>
      <c r="V946" s="36" t="str">
        <f t="shared" si="177"/>
        <v>100,</v>
      </c>
      <c r="W946" s="36"/>
      <c r="X946" s="36"/>
      <c r="Y946" s="36"/>
      <c r="Z946" s="36" t="str">
        <f t="shared" si="180"/>
        <v>-</v>
      </c>
      <c r="AA946" s="36"/>
      <c r="AB946" s="36"/>
      <c r="AC946" s="36"/>
      <c r="AD946" s="36"/>
      <c r="AE946" s="36"/>
      <c r="AF946" s="36"/>
      <c r="AG946" s="36"/>
      <c r="AH946" s="36"/>
      <c r="AI946" s="36"/>
      <c r="AJ946" s="36"/>
      <c r="AK946" s="36"/>
      <c r="AL946" s="36"/>
      <c r="AM946" s="36"/>
      <c r="AN946" s="36"/>
      <c r="AO946" s="36"/>
      <c r="AP946" s="36"/>
      <c r="AQ946" s="36"/>
      <c r="AR946" s="36"/>
      <c r="AS946" s="36"/>
      <c r="AT946" s="36"/>
      <c r="AU946" s="36"/>
      <c r="AV946" s="36"/>
      <c r="AW946" s="36"/>
      <c r="AX946" s="36"/>
      <c r="AY946" s="36"/>
      <c r="AZ946" s="36"/>
      <c r="BA946" s="36"/>
      <c r="BB946" s="36"/>
      <c r="BC946" s="36"/>
      <c r="BD946" s="36"/>
      <c r="BE946" s="36"/>
      <c r="BF946" s="36"/>
      <c r="BG946" s="36"/>
      <c r="BH946" s="36"/>
      <c r="BI946" s="36"/>
      <c r="BJ946" s="36"/>
      <c r="BL946" s="36"/>
      <c r="BM946" s="36"/>
      <c r="BN946" s="36"/>
      <c r="BO946" s="36"/>
    </row>
    <row r="947" spans="2:67">
      <c r="B947" s="36"/>
      <c r="D947" s="36"/>
      <c r="E947" s="36"/>
      <c r="G947" s="36"/>
      <c r="H947" s="36"/>
      <c r="I947" s="36"/>
      <c r="J947" s="36"/>
      <c r="K947" s="36"/>
      <c r="L947" s="36"/>
      <c r="M947" s="36"/>
      <c r="N947" s="36" t="e">
        <f>SUMIF(#REF!,K947,#REF!)</f>
        <v>#REF!</v>
      </c>
      <c r="O947" s="36">
        <f t="shared" si="178"/>
        <v>0</v>
      </c>
      <c r="P947" s="36">
        <f>COUNTIF($T$1:T947,T947)</f>
        <v>9</v>
      </c>
      <c r="Q947" s="36" t="str">
        <f t="shared" si="179"/>
        <v>9-KVDA-80</v>
      </c>
      <c r="R947" s="36" t="s">
        <v>57</v>
      </c>
      <c r="S947" s="36">
        <v>80</v>
      </c>
      <c r="T947" s="36" t="str">
        <f t="shared" si="176"/>
        <v>KVDA-80</v>
      </c>
      <c r="U947" s="36">
        <v>120</v>
      </c>
      <c r="V947" s="36" t="str">
        <f t="shared" si="177"/>
        <v>120,</v>
      </c>
      <c r="W947" s="36"/>
      <c r="X947" s="36"/>
      <c r="Y947" s="36"/>
      <c r="Z947" s="36" t="str">
        <f t="shared" si="180"/>
        <v>-</v>
      </c>
      <c r="AA947" s="36"/>
      <c r="AB947" s="36"/>
      <c r="AC947" s="36"/>
      <c r="AD947" s="36"/>
      <c r="AE947" s="36"/>
      <c r="AF947" s="36"/>
      <c r="AG947" s="36"/>
      <c r="AH947" s="36"/>
      <c r="AI947" s="36"/>
      <c r="AJ947" s="36"/>
      <c r="AK947" s="36"/>
      <c r="AL947" s="36"/>
      <c r="AM947" s="36"/>
      <c r="AN947" s="36"/>
      <c r="AO947" s="36"/>
      <c r="AP947" s="36"/>
      <c r="AQ947" s="36"/>
      <c r="AR947" s="36"/>
      <c r="AS947" s="36"/>
      <c r="AT947" s="36"/>
      <c r="AU947" s="36"/>
      <c r="AV947" s="36"/>
      <c r="AW947" s="36"/>
      <c r="AX947" s="36"/>
      <c r="AY947" s="36"/>
      <c r="AZ947" s="36"/>
      <c r="BA947" s="36"/>
      <c r="BB947" s="36"/>
      <c r="BC947" s="36"/>
      <c r="BD947" s="36"/>
      <c r="BE947" s="36"/>
      <c r="BF947" s="36"/>
      <c r="BG947" s="36"/>
      <c r="BH947" s="36"/>
      <c r="BI947" s="36"/>
      <c r="BJ947" s="36"/>
      <c r="BL947" s="36"/>
      <c r="BM947" s="36"/>
      <c r="BN947" s="36"/>
      <c r="BO947" s="36"/>
    </row>
    <row r="948" spans="2:67">
      <c r="B948" s="36"/>
      <c r="D948" s="36"/>
      <c r="E948" s="36"/>
      <c r="G948" s="36"/>
      <c r="H948" s="36"/>
      <c r="I948" s="36"/>
      <c r="J948" s="36"/>
      <c r="K948" s="36"/>
      <c r="L948" s="36"/>
      <c r="M948" s="36"/>
      <c r="N948" s="36" t="e">
        <f>SUMIF(#REF!,K948,#REF!)</f>
        <v>#REF!</v>
      </c>
      <c r="O948" s="36">
        <f t="shared" si="178"/>
        <v>0</v>
      </c>
      <c r="P948" s="36">
        <f>COUNTIF($T$1:T948,T948)</f>
        <v>10</v>
      </c>
      <c r="Q948" s="36" t="str">
        <f t="shared" si="179"/>
        <v>10-KVDA-80</v>
      </c>
      <c r="R948" s="36" t="s">
        <v>57</v>
      </c>
      <c r="S948" s="36">
        <v>80</v>
      </c>
      <c r="T948" s="36" t="str">
        <f t="shared" si="176"/>
        <v>KVDA-80</v>
      </c>
      <c r="U948" s="36">
        <v>160</v>
      </c>
      <c r="V948" s="36" t="str">
        <f t="shared" si="177"/>
        <v>160,</v>
      </c>
      <c r="W948" s="36"/>
      <c r="X948" s="36"/>
      <c r="Y948" s="36"/>
      <c r="Z948" s="36" t="str">
        <f t="shared" si="180"/>
        <v>-</v>
      </c>
      <c r="AA948" s="36"/>
      <c r="AB948" s="36"/>
      <c r="AC948" s="36"/>
      <c r="AD948" s="36"/>
      <c r="AE948" s="36"/>
      <c r="AF948" s="36"/>
      <c r="AG948" s="36"/>
      <c r="AH948" s="36"/>
      <c r="AI948" s="36"/>
      <c r="AJ948" s="36"/>
      <c r="AK948" s="36"/>
      <c r="AL948" s="36"/>
      <c r="AM948" s="36"/>
      <c r="AN948" s="36"/>
      <c r="AO948" s="36"/>
      <c r="AP948" s="36"/>
      <c r="AQ948" s="36"/>
      <c r="AR948" s="36"/>
      <c r="AS948" s="36"/>
      <c r="AT948" s="36"/>
      <c r="AU948" s="36"/>
      <c r="AV948" s="36"/>
      <c r="AW948" s="36"/>
      <c r="AX948" s="36"/>
      <c r="AY948" s="36"/>
      <c r="AZ948" s="36"/>
      <c r="BA948" s="36"/>
      <c r="BB948" s="36"/>
      <c r="BC948" s="36"/>
      <c r="BD948" s="36"/>
      <c r="BE948" s="36"/>
      <c r="BF948" s="36"/>
      <c r="BG948" s="36"/>
      <c r="BH948" s="36"/>
      <c r="BI948" s="36"/>
      <c r="BJ948" s="36"/>
      <c r="BL948" s="36"/>
      <c r="BM948" s="36"/>
      <c r="BN948" s="36"/>
      <c r="BO948" s="36"/>
    </row>
    <row r="949" spans="2:67">
      <c r="B949" s="36"/>
      <c r="D949" s="36"/>
      <c r="E949" s="36"/>
      <c r="G949" s="36"/>
      <c r="H949" s="36"/>
      <c r="I949" s="36"/>
      <c r="J949" s="36"/>
      <c r="K949" s="36"/>
      <c r="L949" s="36"/>
      <c r="M949" s="36"/>
      <c r="N949" s="36" t="e">
        <f>SUMIF(#REF!,K949,#REF!)</f>
        <v>#REF!</v>
      </c>
      <c r="O949" s="36">
        <f t="shared" si="178"/>
        <v>0</v>
      </c>
      <c r="P949" s="36">
        <f>COUNTIF($T$1:T949,T949)</f>
        <v>11</v>
      </c>
      <c r="Q949" s="36" t="str">
        <f t="shared" si="179"/>
        <v>11-KVDA-80</v>
      </c>
      <c r="R949" s="36" t="s">
        <v>57</v>
      </c>
      <c r="S949" s="36">
        <v>80</v>
      </c>
      <c r="T949" s="36" t="str">
        <f t="shared" si="176"/>
        <v>KVDA-80</v>
      </c>
      <c r="U949" s="36">
        <v>200</v>
      </c>
      <c r="V949" s="36" t="str">
        <f t="shared" si="177"/>
        <v>200,</v>
      </c>
      <c r="W949" s="36"/>
      <c r="X949" s="36"/>
      <c r="Y949" s="36"/>
      <c r="Z949" s="36" t="str">
        <f t="shared" si="180"/>
        <v>-</v>
      </c>
      <c r="AA949" s="36"/>
      <c r="AB949" s="36"/>
      <c r="AC949" s="36"/>
      <c r="AD949" s="36"/>
      <c r="AE949" s="36"/>
      <c r="AF949" s="36"/>
      <c r="AG949" s="36"/>
      <c r="AH949" s="36"/>
      <c r="AI949" s="36"/>
      <c r="AJ949" s="36"/>
      <c r="AK949" s="36"/>
      <c r="AL949" s="36"/>
      <c r="AM949" s="36"/>
      <c r="AN949" s="36"/>
      <c r="AO949" s="36"/>
      <c r="AP949" s="36"/>
      <c r="AQ949" s="36"/>
      <c r="AR949" s="36"/>
      <c r="AS949" s="36"/>
      <c r="AT949" s="36"/>
      <c r="AU949" s="36"/>
      <c r="AV949" s="36"/>
      <c r="AW949" s="36"/>
      <c r="AX949" s="36"/>
      <c r="AY949" s="36"/>
      <c r="AZ949" s="36"/>
      <c r="BA949" s="36"/>
      <c r="BB949" s="36"/>
      <c r="BC949" s="36"/>
      <c r="BD949" s="36"/>
      <c r="BE949" s="36"/>
      <c r="BF949" s="36"/>
      <c r="BG949" s="36"/>
      <c r="BH949" s="36"/>
      <c r="BI949" s="36"/>
      <c r="BJ949" s="36"/>
      <c r="BL949" s="36"/>
      <c r="BM949" s="36"/>
      <c r="BN949" s="36"/>
      <c r="BO949" s="36"/>
    </row>
    <row r="950" spans="2:67">
      <c r="B950" s="36"/>
      <c r="D950" s="36"/>
      <c r="E950" s="36"/>
      <c r="G950" s="36"/>
      <c r="H950" s="36"/>
      <c r="I950" s="36"/>
      <c r="J950" s="36"/>
      <c r="K950" s="36"/>
      <c r="L950" s="36"/>
      <c r="M950" s="36"/>
      <c r="N950" s="36" t="e">
        <f>SUMIF(#REF!,K950,#REF!)</f>
        <v>#REF!</v>
      </c>
      <c r="O950" s="36">
        <f t="shared" si="178"/>
        <v>0</v>
      </c>
      <c r="P950" s="36">
        <f>COUNTIF($T$1:T950,T950)</f>
        <v>12</v>
      </c>
      <c r="Q950" s="36" t="str">
        <f t="shared" si="179"/>
        <v>12-KVDA-80</v>
      </c>
      <c r="R950" s="36" t="s">
        <v>57</v>
      </c>
      <c r="S950" s="36">
        <v>80</v>
      </c>
      <c r="T950" s="36" t="str">
        <f t="shared" si="176"/>
        <v>KVDA-80</v>
      </c>
      <c r="U950" s="36">
        <v>250</v>
      </c>
      <c r="V950" s="36" t="str">
        <f t="shared" si="177"/>
        <v>250,</v>
      </c>
      <c r="W950" s="36"/>
      <c r="X950" s="36"/>
      <c r="Y950" s="36"/>
      <c r="Z950" s="36" t="str">
        <f t="shared" si="180"/>
        <v>-</v>
      </c>
      <c r="AA950" s="36"/>
      <c r="AB950" s="36"/>
      <c r="AC950" s="36"/>
      <c r="AD950" s="36"/>
      <c r="AE950" s="36"/>
      <c r="AF950" s="36"/>
      <c r="AG950" s="36"/>
      <c r="AH950" s="36"/>
      <c r="AI950" s="36"/>
      <c r="AJ950" s="36"/>
      <c r="AK950" s="36"/>
      <c r="AL950" s="36"/>
      <c r="AM950" s="36"/>
      <c r="AN950" s="36"/>
      <c r="AO950" s="36"/>
      <c r="AP950" s="36"/>
      <c r="AQ950" s="36"/>
      <c r="AR950" s="36"/>
      <c r="AS950" s="36"/>
      <c r="AT950" s="36"/>
      <c r="AU950" s="36"/>
      <c r="AV950" s="36"/>
      <c r="AW950" s="36"/>
      <c r="AX950" s="36"/>
      <c r="AY950" s="36"/>
      <c r="AZ950" s="36"/>
      <c r="BA950" s="36"/>
      <c r="BB950" s="36"/>
      <c r="BC950" s="36"/>
      <c r="BD950" s="36"/>
      <c r="BE950" s="36"/>
      <c r="BF950" s="36"/>
      <c r="BG950" s="36"/>
      <c r="BH950" s="36"/>
      <c r="BI950" s="36"/>
      <c r="BJ950" s="36"/>
      <c r="BL950" s="36"/>
      <c r="BM950" s="36"/>
      <c r="BN950" s="36"/>
      <c r="BO950" s="36"/>
    </row>
    <row r="951" spans="2:67">
      <c r="B951" s="36"/>
      <c r="D951" s="36"/>
      <c r="E951" s="36"/>
      <c r="G951" s="36"/>
      <c r="H951" s="36"/>
      <c r="I951" s="36"/>
      <c r="J951" s="36"/>
      <c r="K951" s="36"/>
      <c r="L951" s="36"/>
      <c r="M951" s="36"/>
      <c r="N951" s="36" t="e">
        <f>SUMIF(#REF!,K951,#REF!)</f>
        <v>#REF!</v>
      </c>
      <c r="O951" s="36">
        <f t="shared" si="178"/>
        <v>0</v>
      </c>
      <c r="P951" s="36">
        <f>COUNTIF($T$1:T951,T951)</f>
        <v>13</v>
      </c>
      <c r="Q951" s="36" t="str">
        <f t="shared" si="179"/>
        <v>13-KVDA-80</v>
      </c>
      <c r="R951" s="36" t="s">
        <v>57</v>
      </c>
      <c r="S951" s="36">
        <v>80</v>
      </c>
      <c r="T951" s="36" t="str">
        <f t="shared" si="176"/>
        <v>KVDA-80</v>
      </c>
      <c r="U951" s="36">
        <v>300</v>
      </c>
      <c r="V951" s="36" t="str">
        <f t="shared" si="177"/>
        <v>300,</v>
      </c>
      <c r="W951" s="36"/>
      <c r="X951" s="36"/>
      <c r="Y951" s="36"/>
      <c r="Z951" s="36" t="str">
        <f t="shared" si="180"/>
        <v>-</v>
      </c>
      <c r="AA951" s="36"/>
      <c r="AB951" s="36"/>
      <c r="AC951" s="36"/>
      <c r="AD951" s="36"/>
      <c r="AE951" s="36"/>
      <c r="AF951" s="36"/>
      <c r="AG951" s="36"/>
      <c r="AH951" s="36"/>
      <c r="AI951" s="36"/>
      <c r="AJ951" s="36"/>
      <c r="AK951" s="36"/>
      <c r="AL951" s="36"/>
      <c r="AM951" s="36"/>
      <c r="AN951" s="36"/>
      <c r="AO951" s="36"/>
      <c r="AP951" s="36"/>
      <c r="AQ951" s="36"/>
      <c r="AR951" s="36"/>
      <c r="AS951" s="36"/>
      <c r="AT951" s="36"/>
      <c r="AU951" s="36"/>
      <c r="AV951" s="36"/>
      <c r="AW951" s="36"/>
      <c r="AX951" s="36"/>
      <c r="AY951" s="36"/>
      <c r="AZ951" s="36"/>
      <c r="BA951" s="36"/>
      <c r="BB951" s="36"/>
      <c r="BC951" s="36"/>
      <c r="BD951" s="36"/>
      <c r="BE951" s="36"/>
      <c r="BF951" s="36"/>
      <c r="BG951" s="36"/>
      <c r="BH951" s="36"/>
      <c r="BI951" s="36"/>
      <c r="BJ951" s="36"/>
      <c r="BL951" s="36"/>
      <c r="BM951" s="36"/>
      <c r="BN951" s="36"/>
      <c r="BO951" s="36"/>
    </row>
    <row r="952" spans="2:67">
      <c r="B952" s="36"/>
      <c r="D952" s="36"/>
      <c r="E952" s="36"/>
      <c r="G952" s="36"/>
      <c r="H952" s="36"/>
      <c r="I952" s="36"/>
      <c r="J952" s="36"/>
      <c r="K952" s="36"/>
      <c r="L952" s="36"/>
      <c r="M952" s="36"/>
      <c r="N952" s="36" t="e">
        <f>SUMIF(#REF!,K952,#REF!)</f>
        <v>#REF!</v>
      </c>
      <c r="O952" s="36">
        <f t="shared" si="178"/>
        <v>0</v>
      </c>
      <c r="P952" s="36">
        <f>COUNTIF($T$1:T952,T952)</f>
        <v>14</v>
      </c>
      <c r="Q952" s="36" t="str">
        <f t="shared" si="179"/>
        <v>14-KVDA-80</v>
      </c>
      <c r="R952" s="36" t="s">
        <v>57</v>
      </c>
      <c r="S952" s="36">
        <v>80</v>
      </c>
      <c r="T952" s="36" t="str">
        <f t="shared" si="176"/>
        <v>KVDA-80</v>
      </c>
      <c r="U952" s="36">
        <v>320</v>
      </c>
      <c r="V952" s="36" t="str">
        <f t="shared" si="177"/>
        <v>320,</v>
      </c>
      <c r="W952" s="36"/>
      <c r="X952" s="36"/>
      <c r="Y952" s="36"/>
      <c r="Z952" s="36" t="str">
        <f t="shared" si="180"/>
        <v>-</v>
      </c>
      <c r="AA952" s="36"/>
      <c r="AB952" s="36"/>
      <c r="AC952" s="36"/>
      <c r="AD952" s="36"/>
      <c r="AE952" s="36"/>
      <c r="AF952" s="36"/>
      <c r="AG952" s="36"/>
      <c r="AH952" s="36"/>
      <c r="AI952" s="36"/>
      <c r="AJ952" s="36"/>
      <c r="AK952" s="36"/>
      <c r="AL952" s="36"/>
      <c r="AM952" s="36"/>
      <c r="AN952" s="36"/>
      <c r="AO952" s="36"/>
      <c r="AP952" s="36"/>
      <c r="AQ952" s="36"/>
      <c r="AR952" s="36"/>
      <c r="AS952" s="36"/>
      <c r="AT952" s="36"/>
      <c r="AU952" s="36"/>
      <c r="AV952" s="36"/>
      <c r="AW952" s="36"/>
      <c r="AX952" s="36"/>
      <c r="AY952" s="36"/>
      <c r="AZ952" s="36"/>
      <c r="BA952" s="36"/>
      <c r="BB952" s="36"/>
      <c r="BC952" s="36"/>
      <c r="BD952" s="36"/>
      <c r="BE952" s="36"/>
      <c r="BF952" s="36"/>
      <c r="BG952" s="36"/>
      <c r="BH952" s="36"/>
      <c r="BI952" s="36"/>
      <c r="BJ952" s="36"/>
      <c r="BL952" s="36"/>
      <c r="BM952" s="36"/>
      <c r="BN952" s="36"/>
      <c r="BO952" s="36"/>
    </row>
    <row r="953" spans="2:67">
      <c r="B953" s="36"/>
      <c r="D953" s="36"/>
      <c r="E953" s="36"/>
      <c r="G953" s="36"/>
      <c r="H953" s="36"/>
      <c r="I953" s="36"/>
      <c r="J953" s="36"/>
      <c r="K953" s="36"/>
      <c r="L953" s="36"/>
      <c r="M953" s="36"/>
      <c r="N953" s="36" t="e">
        <f>SUMIF(#REF!,K953,#REF!)</f>
        <v>#REF!</v>
      </c>
      <c r="O953" s="36">
        <f t="shared" si="178"/>
        <v>0</v>
      </c>
      <c r="P953" s="36">
        <f>COUNTIF($T$1:T953,T953)</f>
        <v>15</v>
      </c>
      <c r="Q953" s="36" t="str">
        <f t="shared" si="179"/>
        <v>15-KVDA-80</v>
      </c>
      <c r="R953" s="36" t="s">
        <v>57</v>
      </c>
      <c r="S953" s="36">
        <v>80</v>
      </c>
      <c r="T953" s="36" t="str">
        <f t="shared" si="176"/>
        <v>KVDA-80</v>
      </c>
      <c r="U953" s="36">
        <v>400</v>
      </c>
      <c r="V953" s="36" t="str">
        <f t="shared" si="177"/>
        <v>400</v>
      </c>
      <c r="W953" s="36"/>
      <c r="X953" s="36"/>
      <c r="Y953" s="36"/>
      <c r="Z953" s="36" t="str">
        <f t="shared" si="180"/>
        <v>-</v>
      </c>
      <c r="AA953" s="36"/>
      <c r="AB953" s="36"/>
      <c r="AC953" s="36"/>
      <c r="AD953" s="36"/>
      <c r="AE953" s="36"/>
      <c r="AF953" s="36"/>
      <c r="AG953" s="36"/>
      <c r="AH953" s="36"/>
      <c r="AI953" s="36"/>
      <c r="AJ953" s="36"/>
      <c r="AK953" s="36"/>
      <c r="AL953" s="36"/>
      <c r="AM953" s="36"/>
      <c r="AN953" s="36"/>
      <c r="AO953" s="36"/>
      <c r="AP953" s="36"/>
      <c r="AQ953" s="36"/>
      <c r="AR953" s="36"/>
      <c r="AS953" s="36"/>
      <c r="AT953" s="36"/>
      <c r="AU953" s="36"/>
      <c r="AV953" s="36"/>
      <c r="AW953" s="36"/>
      <c r="AX953" s="36"/>
      <c r="AY953" s="36"/>
      <c r="AZ953" s="36"/>
      <c r="BA953" s="36"/>
      <c r="BB953" s="36"/>
      <c r="BC953" s="36"/>
      <c r="BD953" s="36"/>
      <c r="BE953" s="36"/>
      <c r="BF953" s="36"/>
      <c r="BG953" s="36"/>
      <c r="BH953" s="36"/>
      <c r="BI953" s="36"/>
      <c r="BJ953" s="36"/>
      <c r="BL953" s="36"/>
      <c r="BM953" s="36"/>
      <c r="BN953" s="36"/>
      <c r="BO953" s="36"/>
    </row>
    <row r="954" spans="2:67">
      <c r="B954" s="36"/>
      <c r="D954" s="36"/>
      <c r="E954" s="36"/>
      <c r="G954" s="36"/>
      <c r="H954" s="36"/>
      <c r="I954" s="36"/>
      <c r="J954" s="36"/>
      <c r="K954" s="36"/>
      <c r="L954" s="36"/>
      <c r="M954" s="36"/>
      <c r="N954" s="36" t="e">
        <f>SUMIF(#REF!,K954,#REF!)</f>
        <v>#REF!</v>
      </c>
      <c r="O954" s="36">
        <f t="shared" si="178"/>
        <v>0</v>
      </c>
      <c r="P954" s="36">
        <f>COUNTIF($T$1:T954,T954)</f>
        <v>1</v>
      </c>
      <c r="Q954" s="36" t="str">
        <f t="shared" si="179"/>
        <v>1-KVDA-100</v>
      </c>
      <c r="R954" s="36" t="s">
        <v>57</v>
      </c>
      <c r="S954" s="36">
        <v>100</v>
      </c>
      <c r="T954" s="36" t="str">
        <f t="shared" si="176"/>
        <v>KVDA-100</v>
      </c>
      <c r="U954" s="36">
        <v>5</v>
      </c>
      <c r="V954" s="36" t="str">
        <f t="shared" si="177"/>
        <v>5,</v>
      </c>
      <c r="W954" s="36"/>
      <c r="X954" s="36"/>
      <c r="Y954" s="36"/>
      <c r="Z954" s="36" t="str">
        <f t="shared" si="180"/>
        <v>-</v>
      </c>
      <c r="AA954" s="36"/>
      <c r="AB954" s="36"/>
      <c r="AC954" s="36"/>
      <c r="AD954" s="36"/>
      <c r="AE954" s="36"/>
      <c r="AF954" s="36"/>
      <c r="AG954" s="36"/>
      <c r="AH954" s="36"/>
      <c r="AI954" s="36"/>
      <c r="AJ954" s="36"/>
      <c r="AK954" s="36"/>
      <c r="AL954" s="36"/>
      <c r="AM954" s="36"/>
      <c r="AN954" s="36"/>
      <c r="AO954" s="36"/>
      <c r="AP954" s="36"/>
      <c r="AQ954" s="36"/>
      <c r="AR954" s="36"/>
      <c r="AS954" s="36"/>
      <c r="AT954" s="36"/>
      <c r="AU954" s="36"/>
      <c r="AV954" s="36"/>
      <c r="AW954" s="36"/>
      <c r="AX954" s="36"/>
      <c r="AY954" s="36"/>
      <c r="AZ954" s="36"/>
      <c r="BA954" s="36"/>
      <c r="BB954" s="36"/>
      <c r="BC954" s="36"/>
      <c r="BD954" s="36"/>
      <c r="BE954" s="36"/>
      <c r="BF954" s="36"/>
      <c r="BG954" s="36"/>
      <c r="BH954" s="36"/>
      <c r="BI954" s="36"/>
      <c r="BJ954" s="36"/>
      <c r="BL954" s="36"/>
      <c r="BM954" s="36"/>
      <c r="BN954" s="36"/>
      <c r="BO954" s="36"/>
    </row>
    <row r="955" spans="2:67">
      <c r="B955" s="36"/>
      <c r="D955" s="36"/>
      <c r="E955" s="36"/>
      <c r="G955" s="36"/>
      <c r="H955" s="36"/>
      <c r="I955" s="36"/>
      <c r="J955" s="36"/>
      <c r="K955" s="36"/>
      <c r="L955" s="36"/>
      <c r="M955" s="36"/>
      <c r="N955" s="36" t="e">
        <f>SUMIF(#REF!,K955,#REF!)</f>
        <v>#REF!</v>
      </c>
      <c r="O955" s="36">
        <f t="shared" si="178"/>
        <v>0</v>
      </c>
      <c r="P955" s="36">
        <f>COUNTIF($T$1:T955,T955)</f>
        <v>2</v>
      </c>
      <c r="Q955" s="36" t="str">
        <f t="shared" si="179"/>
        <v>2-KVDA-100</v>
      </c>
      <c r="R955" s="36" t="s">
        <v>57</v>
      </c>
      <c r="S955" s="36">
        <v>100</v>
      </c>
      <c r="T955" s="36" t="str">
        <f t="shared" ref="T955:T1018" si="181">CONCATENATE(R955,IF(S955=0,"","-"),S955)</f>
        <v>KVDA-100</v>
      </c>
      <c r="U955" s="36">
        <v>10</v>
      </c>
      <c r="V955" s="36" t="str">
        <f t="shared" si="177"/>
        <v>10,</v>
      </c>
      <c r="W955" s="36"/>
      <c r="X955" s="36"/>
      <c r="Y955" s="36"/>
      <c r="Z955" s="36" t="str">
        <f t="shared" si="180"/>
        <v>-</v>
      </c>
      <c r="AA955" s="36"/>
      <c r="AB955" s="36"/>
      <c r="AC955" s="36"/>
      <c r="AD955" s="36"/>
      <c r="AE955" s="36"/>
      <c r="AF955" s="36"/>
      <c r="AG955" s="36"/>
      <c r="AH955" s="36"/>
      <c r="AI955" s="36"/>
      <c r="AJ955" s="36"/>
      <c r="AK955" s="36"/>
      <c r="AL955" s="36"/>
      <c r="AM955" s="36"/>
      <c r="AN955" s="36"/>
      <c r="AO955" s="36"/>
      <c r="AP955" s="36"/>
      <c r="AQ955" s="36"/>
      <c r="AR955" s="36"/>
      <c r="AS955" s="36"/>
      <c r="AT955" s="36"/>
      <c r="AU955" s="36"/>
      <c r="AV955" s="36"/>
      <c r="AW955" s="36"/>
      <c r="AX955" s="36"/>
      <c r="AY955" s="36"/>
      <c r="AZ955" s="36"/>
      <c r="BA955" s="36"/>
      <c r="BB955" s="36"/>
      <c r="BC955" s="36"/>
      <c r="BD955" s="36"/>
      <c r="BE955" s="36"/>
      <c r="BF955" s="36"/>
      <c r="BG955" s="36"/>
      <c r="BH955" s="36"/>
      <c r="BI955" s="36"/>
      <c r="BJ955" s="36"/>
      <c r="BL955" s="36"/>
      <c r="BM955" s="36"/>
      <c r="BN955" s="36"/>
      <c r="BO955" s="36"/>
    </row>
    <row r="956" spans="2:67">
      <c r="B956" s="36"/>
      <c r="D956" s="36"/>
      <c r="E956" s="36"/>
      <c r="G956" s="36"/>
      <c r="H956" s="36"/>
      <c r="I956" s="36"/>
      <c r="J956" s="36"/>
      <c r="K956" s="36"/>
      <c r="L956" s="36"/>
      <c r="M956" s="36"/>
      <c r="N956" s="36" t="e">
        <f>SUMIF(#REF!,K956,#REF!)</f>
        <v>#REF!</v>
      </c>
      <c r="O956" s="36">
        <f t="shared" si="178"/>
        <v>0</v>
      </c>
      <c r="P956" s="36">
        <f>COUNTIF($T$1:T956,T956)</f>
        <v>3</v>
      </c>
      <c r="Q956" s="36" t="str">
        <f t="shared" si="179"/>
        <v>3-KVDA-100</v>
      </c>
      <c r="R956" s="36" t="s">
        <v>57</v>
      </c>
      <c r="S956" s="36">
        <v>100</v>
      </c>
      <c r="T956" s="36" t="str">
        <f t="shared" si="181"/>
        <v>KVDA-100</v>
      </c>
      <c r="U956" s="36">
        <v>15</v>
      </c>
      <c r="V956" s="36" t="str">
        <f t="shared" si="177"/>
        <v>15,</v>
      </c>
      <c r="W956" s="36"/>
      <c r="X956" s="36"/>
      <c r="Y956" s="36"/>
      <c r="Z956" s="36" t="str">
        <f t="shared" si="180"/>
        <v>-</v>
      </c>
      <c r="AA956" s="36"/>
      <c r="AB956" s="36"/>
      <c r="AC956" s="36"/>
      <c r="AD956" s="36"/>
      <c r="AE956" s="36"/>
      <c r="AF956" s="36"/>
      <c r="AG956" s="36"/>
      <c r="AH956" s="36"/>
      <c r="AI956" s="36"/>
      <c r="AJ956" s="36"/>
      <c r="AK956" s="36"/>
      <c r="AL956" s="36"/>
      <c r="AM956" s="36"/>
      <c r="AN956" s="36"/>
      <c r="AO956" s="36"/>
      <c r="AP956" s="36"/>
      <c r="AQ956" s="36"/>
      <c r="AR956" s="36"/>
      <c r="AS956" s="36"/>
      <c r="AT956" s="36"/>
      <c r="AU956" s="36"/>
      <c r="AV956" s="36"/>
      <c r="AW956" s="36"/>
      <c r="AX956" s="36"/>
      <c r="AY956" s="36"/>
      <c r="AZ956" s="36"/>
      <c r="BA956" s="36"/>
      <c r="BB956" s="36"/>
      <c r="BC956" s="36"/>
      <c r="BD956" s="36"/>
      <c r="BE956" s="36"/>
      <c r="BF956" s="36"/>
      <c r="BG956" s="36"/>
      <c r="BH956" s="36"/>
      <c r="BI956" s="36"/>
      <c r="BJ956" s="36"/>
      <c r="BL956" s="36"/>
      <c r="BM956" s="36"/>
      <c r="BN956" s="36"/>
      <c r="BO956" s="36"/>
    </row>
    <row r="957" spans="2:67">
      <c r="B957" s="36"/>
      <c r="D957" s="36"/>
      <c r="E957" s="36"/>
      <c r="G957" s="36"/>
      <c r="H957" s="36"/>
      <c r="I957" s="36"/>
      <c r="J957" s="36"/>
      <c r="K957" s="36"/>
      <c r="L957" s="36"/>
      <c r="M957" s="36"/>
      <c r="N957" s="36" t="e">
        <f>SUMIF(#REF!,K957,#REF!)</f>
        <v>#REF!</v>
      </c>
      <c r="O957" s="36">
        <f t="shared" si="178"/>
        <v>0</v>
      </c>
      <c r="P957" s="36">
        <f>COUNTIF($T$1:T957,T957)</f>
        <v>4</v>
      </c>
      <c r="Q957" s="36" t="str">
        <f t="shared" si="179"/>
        <v>4-KVDA-100</v>
      </c>
      <c r="R957" s="36" t="s">
        <v>57</v>
      </c>
      <c r="S957" s="36">
        <v>100</v>
      </c>
      <c r="T957" s="36" t="str">
        <f t="shared" si="181"/>
        <v>KVDA-100</v>
      </c>
      <c r="U957" s="36">
        <v>25</v>
      </c>
      <c r="V957" s="36" t="str">
        <f t="shared" si="177"/>
        <v>25,</v>
      </c>
      <c r="W957" s="36"/>
      <c r="X957" s="36"/>
      <c r="Y957" s="36"/>
      <c r="Z957" s="36" t="str">
        <f t="shared" si="180"/>
        <v>-</v>
      </c>
      <c r="AA957" s="36"/>
      <c r="AB957" s="36"/>
      <c r="AC957" s="36"/>
      <c r="AD957" s="36"/>
      <c r="AE957" s="36"/>
      <c r="AF957" s="36"/>
      <c r="AG957" s="36"/>
      <c r="AH957" s="36"/>
      <c r="AI957" s="36"/>
      <c r="AJ957" s="36"/>
      <c r="AK957" s="36"/>
      <c r="AL957" s="36"/>
      <c r="AM957" s="36"/>
      <c r="AN957" s="36"/>
      <c r="AO957" s="36"/>
      <c r="AP957" s="36"/>
      <c r="AQ957" s="36"/>
      <c r="AR957" s="36"/>
      <c r="AS957" s="36"/>
      <c r="AT957" s="36"/>
      <c r="AU957" s="36"/>
      <c r="AV957" s="36"/>
      <c r="AW957" s="36"/>
      <c r="AX957" s="36"/>
      <c r="AY957" s="36"/>
      <c r="AZ957" s="36"/>
      <c r="BA957" s="36"/>
      <c r="BB957" s="36"/>
      <c r="BC957" s="36"/>
      <c r="BD957" s="36"/>
      <c r="BE957" s="36"/>
      <c r="BF957" s="36"/>
      <c r="BG957" s="36"/>
      <c r="BH957" s="36"/>
      <c r="BI957" s="36"/>
      <c r="BJ957" s="36"/>
      <c r="BL957" s="36"/>
      <c r="BM957" s="36"/>
      <c r="BN957" s="36"/>
      <c r="BO957" s="36"/>
    </row>
    <row r="958" spans="2:67">
      <c r="B958" s="36"/>
      <c r="D958" s="36"/>
      <c r="E958" s="36"/>
      <c r="G958" s="36"/>
      <c r="H958" s="36"/>
      <c r="I958" s="36"/>
      <c r="J958" s="36"/>
      <c r="K958" s="36"/>
      <c r="L958" s="36"/>
      <c r="M958" s="36"/>
      <c r="N958" s="36" t="e">
        <f>SUMIF(#REF!,K958,#REF!)</f>
        <v>#REF!</v>
      </c>
      <c r="O958" s="36">
        <f t="shared" si="178"/>
        <v>0</v>
      </c>
      <c r="P958" s="36">
        <f>COUNTIF($T$1:T958,T958)</f>
        <v>5</v>
      </c>
      <c r="Q958" s="36" t="str">
        <f t="shared" si="179"/>
        <v>5-KVDA-100</v>
      </c>
      <c r="R958" s="36" t="s">
        <v>57</v>
      </c>
      <c r="S958" s="36">
        <v>100</v>
      </c>
      <c r="T958" s="36" t="str">
        <f t="shared" si="181"/>
        <v>KVDA-100</v>
      </c>
      <c r="U958" s="36">
        <v>40</v>
      </c>
      <c r="V958" s="36" t="str">
        <f t="shared" si="177"/>
        <v>40,</v>
      </c>
      <c r="W958" s="36"/>
      <c r="X958" s="36"/>
      <c r="Y958" s="36"/>
      <c r="Z958" s="36" t="str">
        <f t="shared" si="180"/>
        <v>-</v>
      </c>
      <c r="AA958" s="36"/>
      <c r="AB958" s="36"/>
      <c r="AC958" s="36"/>
      <c r="AD958" s="36"/>
      <c r="AE958" s="36"/>
      <c r="AF958" s="36"/>
      <c r="AG958" s="36"/>
      <c r="AH958" s="36"/>
      <c r="AI958" s="36"/>
      <c r="AJ958" s="36"/>
      <c r="AK958" s="36"/>
      <c r="AL958" s="36"/>
      <c r="AM958" s="36"/>
      <c r="AN958" s="36"/>
      <c r="AO958" s="36"/>
      <c r="AP958" s="36"/>
      <c r="AQ958" s="36"/>
      <c r="AR958" s="36"/>
      <c r="AS958" s="36"/>
      <c r="AT958" s="36"/>
      <c r="AU958" s="36"/>
      <c r="AV958" s="36"/>
      <c r="AW958" s="36"/>
      <c r="AX958" s="36"/>
      <c r="AY958" s="36"/>
      <c r="AZ958" s="36"/>
      <c r="BA958" s="36"/>
      <c r="BB958" s="36"/>
      <c r="BC958" s="36"/>
      <c r="BD958" s="36"/>
      <c r="BE958" s="36"/>
      <c r="BF958" s="36"/>
      <c r="BG958" s="36"/>
      <c r="BH958" s="36"/>
      <c r="BI958" s="36"/>
      <c r="BJ958" s="36"/>
      <c r="BL958" s="36"/>
      <c r="BM958" s="36"/>
      <c r="BN958" s="36"/>
      <c r="BO958" s="36"/>
    </row>
    <row r="959" spans="2:67">
      <c r="B959" s="36"/>
      <c r="D959" s="36"/>
      <c r="E959" s="36"/>
      <c r="G959" s="36"/>
      <c r="H959" s="36"/>
      <c r="I959" s="36"/>
      <c r="J959" s="36"/>
      <c r="K959" s="36"/>
      <c r="L959" s="36"/>
      <c r="M959" s="36"/>
      <c r="N959" s="36" t="e">
        <f>SUMIF(#REF!,K959,#REF!)</f>
        <v>#REF!</v>
      </c>
      <c r="O959" s="36">
        <f t="shared" si="178"/>
        <v>0</v>
      </c>
      <c r="P959" s="36">
        <f>COUNTIF($T$1:T959,T959)</f>
        <v>6</v>
      </c>
      <c r="Q959" s="36" t="str">
        <f t="shared" si="179"/>
        <v>6-KVDA-100</v>
      </c>
      <c r="R959" s="36" t="s">
        <v>57</v>
      </c>
      <c r="S959" s="36">
        <v>100</v>
      </c>
      <c r="T959" s="36" t="str">
        <f t="shared" si="181"/>
        <v>KVDA-100</v>
      </c>
      <c r="U959" s="36">
        <v>50</v>
      </c>
      <c r="V959" s="36" t="str">
        <f t="shared" si="177"/>
        <v>50,</v>
      </c>
      <c r="W959" s="36"/>
      <c r="X959" s="36"/>
      <c r="Y959" s="36"/>
      <c r="Z959" s="36" t="str">
        <f t="shared" si="180"/>
        <v>-</v>
      </c>
      <c r="AA959" s="36"/>
      <c r="AB959" s="36"/>
      <c r="AC959" s="36"/>
      <c r="AD959" s="36"/>
      <c r="AE959" s="36"/>
      <c r="AF959" s="36"/>
      <c r="AG959" s="36"/>
      <c r="AH959" s="36"/>
      <c r="AI959" s="36"/>
      <c r="AJ959" s="36"/>
      <c r="AK959" s="36"/>
      <c r="AL959" s="36"/>
      <c r="AM959" s="36"/>
      <c r="AN959" s="36"/>
      <c r="AO959" s="36"/>
      <c r="AP959" s="36"/>
      <c r="AQ959" s="36"/>
      <c r="AR959" s="36"/>
      <c r="AS959" s="36"/>
      <c r="AT959" s="36"/>
      <c r="AU959" s="36"/>
      <c r="AV959" s="36"/>
      <c r="AW959" s="36"/>
      <c r="AX959" s="36"/>
      <c r="AY959" s="36"/>
      <c r="AZ959" s="36"/>
      <c r="BA959" s="36"/>
      <c r="BB959" s="36"/>
      <c r="BC959" s="36"/>
      <c r="BD959" s="36"/>
      <c r="BE959" s="36"/>
      <c r="BF959" s="36"/>
      <c r="BG959" s="36"/>
      <c r="BH959" s="36"/>
      <c r="BI959" s="36"/>
      <c r="BJ959" s="36"/>
      <c r="BL959" s="36"/>
      <c r="BM959" s="36"/>
      <c r="BN959" s="36"/>
      <c r="BO959" s="36"/>
    </row>
    <row r="960" spans="2:67">
      <c r="B960" s="36"/>
      <c r="D960" s="36"/>
      <c r="E960" s="36"/>
      <c r="G960" s="36"/>
      <c r="H960" s="36"/>
      <c r="I960" s="36"/>
      <c r="J960" s="36"/>
      <c r="K960" s="36"/>
      <c r="L960" s="36"/>
      <c r="M960" s="36"/>
      <c r="N960" s="36" t="e">
        <f>SUMIF(#REF!,K960,#REF!)</f>
        <v>#REF!</v>
      </c>
      <c r="O960" s="36">
        <f t="shared" si="178"/>
        <v>0</v>
      </c>
      <c r="P960" s="36">
        <f>COUNTIF($T$1:T960,T960)</f>
        <v>7</v>
      </c>
      <c r="Q960" s="36" t="str">
        <f t="shared" si="179"/>
        <v>7-KVDA-100</v>
      </c>
      <c r="R960" s="36" t="s">
        <v>57</v>
      </c>
      <c r="S960" s="36">
        <v>100</v>
      </c>
      <c r="T960" s="36" t="str">
        <f t="shared" si="181"/>
        <v>KVDA-100</v>
      </c>
      <c r="U960" s="36">
        <v>80</v>
      </c>
      <c r="V960" s="36" t="str">
        <f t="shared" si="177"/>
        <v>80,</v>
      </c>
      <c r="W960" s="36"/>
      <c r="X960" s="36"/>
      <c r="Y960" s="36"/>
      <c r="Z960" s="36" t="str">
        <f t="shared" si="180"/>
        <v>-</v>
      </c>
      <c r="AA960" s="36"/>
      <c r="AB960" s="36"/>
      <c r="AC960" s="36"/>
      <c r="AD960" s="36"/>
      <c r="AE960" s="36"/>
      <c r="AF960" s="36"/>
      <c r="AG960" s="36"/>
      <c r="AH960" s="36"/>
      <c r="AI960" s="36"/>
      <c r="AJ960" s="36"/>
      <c r="AK960" s="36"/>
      <c r="AL960" s="36"/>
      <c r="AM960" s="36"/>
      <c r="AN960" s="36"/>
      <c r="AO960" s="36"/>
      <c r="AP960" s="36"/>
      <c r="AQ960" s="36"/>
      <c r="AR960" s="36"/>
      <c r="AS960" s="36"/>
      <c r="AT960" s="36"/>
      <c r="AU960" s="36"/>
      <c r="AV960" s="36"/>
      <c r="AW960" s="36"/>
      <c r="AX960" s="36"/>
      <c r="AY960" s="36"/>
      <c r="AZ960" s="36"/>
      <c r="BA960" s="36"/>
      <c r="BB960" s="36"/>
      <c r="BC960" s="36"/>
      <c r="BD960" s="36"/>
      <c r="BE960" s="36"/>
      <c r="BF960" s="36"/>
      <c r="BG960" s="36"/>
      <c r="BH960" s="36"/>
      <c r="BI960" s="36"/>
      <c r="BJ960" s="36"/>
      <c r="BL960" s="36"/>
      <c r="BM960" s="36"/>
      <c r="BN960" s="36"/>
      <c r="BO960" s="36"/>
    </row>
    <row r="961" spans="2:67">
      <c r="B961" s="36"/>
      <c r="D961" s="36"/>
      <c r="E961" s="36"/>
      <c r="G961" s="36"/>
      <c r="H961" s="36"/>
      <c r="I961" s="36"/>
      <c r="J961" s="36"/>
      <c r="K961" s="36"/>
      <c r="L961" s="36"/>
      <c r="M961" s="36"/>
      <c r="N961" s="36" t="e">
        <f>SUMIF(#REF!,K961,#REF!)</f>
        <v>#REF!</v>
      </c>
      <c r="O961" s="36">
        <f t="shared" si="178"/>
        <v>0</v>
      </c>
      <c r="P961" s="36">
        <f>COUNTIF($T$1:T961,T961)</f>
        <v>8</v>
      </c>
      <c r="Q961" s="36" t="str">
        <f t="shared" si="179"/>
        <v>8-KVDA-100</v>
      </c>
      <c r="R961" s="36" t="s">
        <v>57</v>
      </c>
      <c r="S961" s="36">
        <v>100</v>
      </c>
      <c r="T961" s="36" t="str">
        <f t="shared" si="181"/>
        <v>KVDA-100</v>
      </c>
      <c r="U961" s="36">
        <v>100</v>
      </c>
      <c r="V961" s="36" t="str">
        <f t="shared" si="177"/>
        <v>100,</v>
      </c>
      <c r="W961" s="36"/>
      <c r="X961" s="36"/>
      <c r="Y961" s="36"/>
      <c r="Z961" s="36" t="str">
        <f t="shared" si="180"/>
        <v>-</v>
      </c>
      <c r="AA961" s="36"/>
      <c r="AB961" s="36"/>
      <c r="AC961" s="36"/>
      <c r="AD961" s="36"/>
      <c r="AE961" s="36"/>
      <c r="AF961" s="36"/>
      <c r="AG961" s="36"/>
      <c r="AH961" s="36"/>
      <c r="AI961" s="36"/>
      <c r="AJ961" s="36"/>
      <c r="AK961" s="36"/>
      <c r="AL961" s="36"/>
      <c r="AM961" s="36"/>
      <c r="AN961" s="36"/>
      <c r="AO961" s="36"/>
      <c r="AP961" s="36"/>
      <c r="AQ961" s="36"/>
      <c r="AR961" s="36"/>
      <c r="AS961" s="36"/>
      <c r="AT961" s="36"/>
      <c r="AU961" s="36"/>
      <c r="AV961" s="36"/>
      <c r="AW961" s="36"/>
      <c r="AX961" s="36"/>
      <c r="AY961" s="36"/>
      <c r="AZ961" s="36"/>
      <c r="BA961" s="36"/>
      <c r="BB961" s="36"/>
      <c r="BC961" s="36"/>
      <c r="BD961" s="36"/>
      <c r="BE961" s="36"/>
      <c r="BF961" s="36"/>
      <c r="BG961" s="36"/>
      <c r="BH961" s="36"/>
      <c r="BI961" s="36"/>
      <c r="BJ961" s="36"/>
      <c r="BL961" s="36"/>
      <c r="BM961" s="36"/>
      <c r="BN961" s="36"/>
      <c r="BO961" s="36"/>
    </row>
    <row r="962" spans="2:67">
      <c r="B962" s="36"/>
      <c r="D962" s="36"/>
      <c r="E962" s="36"/>
      <c r="G962" s="36"/>
      <c r="H962" s="36"/>
      <c r="I962" s="36"/>
      <c r="J962" s="36"/>
      <c r="K962" s="36"/>
      <c r="L962" s="36"/>
      <c r="M962" s="36"/>
      <c r="N962" s="36" t="e">
        <f>SUMIF(#REF!,K962,#REF!)</f>
        <v>#REF!</v>
      </c>
      <c r="O962" s="36">
        <f t="shared" si="178"/>
        <v>0</v>
      </c>
      <c r="P962" s="36">
        <f>COUNTIF($T$1:T962,T962)</f>
        <v>9</v>
      </c>
      <c r="Q962" s="36" t="str">
        <f t="shared" si="179"/>
        <v>9-KVDA-100</v>
      </c>
      <c r="R962" s="36" t="s">
        <v>57</v>
      </c>
      <c r="S962" s="36">
        <v>100</v>
      </c>
      <c r="T962" s="36" t="str">
        <f t="shared" si="181"/>
        <v>KVDA-100</v>
      </c>
      <c r="U962" s="36">
        <v>120</v>
      </c>
      <c r="V962" s="36" t="str">
        <f t="shared" ref="V962:V1025" si="182">CONCATENATE(U962,IF(P962=COUNTIF(T:T,T962),"",","))</f>
        <v>120,</v>
      </c>
      <c r="W962" s="36"/>
      <c r="X962" s="36"/>
      <c r="Y962" s="36"/>
      <c r="Z962" s="36" t="str">
        <f t="shared" si="180"/>
        <v>-</v>
      </c>
      <c r="AA962" s="36"/>
      <c r="AB962" s="36"/>
      <c r="AC962" s="36"/>
      <c r="AD962" s="36"/>
      <c r="AE962" s="36"/>
      <c r="AF962" s="36"/>
      <c r="AG962" s="36"/>
      <c r="AH962" s="36"/>
      <c r="AI962" s="36"/>
      <c r="AJ962" s="36"/>
      <c r="AK962" s="36"/>
      <c r="AL962" s="36"/>
      <c r="AM962" s="36"/>
      <c r="AN962" s="36"/>
      <c r="AO962" s="36"/>
      <c r="AP962" s="36"/>
      <c r="AQ962" s="36"/>
      <c r="AR962" s="36"/>
      <c r="AS962" s="36"/>
      <c r="AT962" s="36"/>
      <c r="AU962" s="36"/>
      <c r="AV962" s="36"/>
      <c r="AW962" s="36"/>
      <c r="AX962" s="36"/>
      <c r="AY962" s="36"/>
      <c r="AZ962" s="36"/>
      <c r="BA962" s="36"/>
      <c r="BB962" s="36"/>
      <c r="BC962" s="36"/>
      <c r="BD962" s="36"/>
      <c r="BE962" s="36"/>
      <c r="BF962" s="36"/>
      <c r="BG962" s="36"/>
      <c r="BH962" s="36"/>
      <c r="BI962" s="36"/>
      <c r="BJ962" s="36"/>
      <c r="BL962" s="36"/>
      <c r="BM962" s="36"/>
      <c r="BN962" s="36"/>
      <c r="BO962" s="36"/>
    </row>
    <row r="963" spans="2:67">
      <c r="B963" s="36"/>
      <c r="D963" s="36"/>
      <c r="E963" s="36"/>
      <c r="G963" s="36"/>
      <c r="H963" s="36"/>
      <c r="I963" s="36"/>
      <c r="J963" s="36"/>
      <c r="K963" s="36"/>
      <c r="L963" s="36"/>
      <c r="M963" s="36"/>
      <c r="N963" s="36" t="e">
        <f>SUMIF(#REF!,K963,#REF!)</f>
        <v>#REF!</v>
      </c>
      <c r="O963" s="36">
        <f t="shared" ref="O963:O1026" si="183">COUNTIF(Z:Z,K963)</f>
        <v>0</v>
      </c>
      <c r="P963" s="36">
        <f>COUNTIF($T$1:T963,T963)</f>
        <v>10</v>
      </c>
      <c r="Q963" s="36" t="str">
        <f t="shared" si="179"/>
        <v>10-KVDA-100</v>
      </c>
      <c r="R963" s="36" t="s">
        <v>57</v>
      </c>
      <c r="S963" s="36">
        <v>100</v>
      </c>
      <c r="T963" s="36" t="str">
        <f t="shared" si="181"/>
        <v>KVDA-100</v>
      </c>
      <c r="U963" s="36">
        <v>160</v>
      </c>
      <c r="V963" s="36" t="str">
        <f t="shared" si="182"/>
        <v>160,</v>
      </c>
      <c r="W963" s="36"/>
      <c r="X963" s="36"/>
      <c r="Y963" s="36"/>
      <c r="Z963" s="36" t="str">
        <f t="shared" si="180"/>
        <v>-</v>
      </c>
      <c r="AA963" s="36"/>
      <c r="AB963" s="36"/>
      <c r="AC963" s="36"/>
      <c r="AD963" s="36"/>
      <c r="AE963" s="36"/>
      <c r="AF963" s="36"/>
      <c r="AG963" s="36"/>
      <c r="AH963" s="36"/>
      <c r="AI963" s="36"/>
      <c r="AJ963" s="36"/>
      <c r="AK963" s="36"/>
      <c r="AL963" s="36"/>
      <c r="AM963" s="36"/>
      <c r="AN963" s="36"/>
      <c r="AO963" s="36"/>
      <c r="AP963" s="36"/>
      <c r="AQ963" s="36"/>
      <c r="AR963" s="36"/>
      <c r="AS963" s="36"/>
      <c r="AT963" s="36"/>
      <c r="AU963" s="36"/>
      <c r="AV963" s="36"/>
      <c r="AW963" s="36"/>
      <c r="AX963" s="36"/>
      <c r="AY963" s="36"/>
      <c r="AZ963" s="36"/>
      <c r="BA963" s="36"/>
      <c r="BB963" s="36"/>
      <c r="BC963" s="36"/>
      <c r="BD963" s="36"/>
      <c r="BE963" s="36"/>
      <c r="BF963" s="36"/>
      <c r="BG963" s="36"/>
      <c r="BH963" s="36"/>
      <c r="BI963" s="36"/>
      <c r="BJ963" s="36"/>
      <c r="BL963" s="36"/>
      <c r="BM963" s="36"/>
      <c r="BN963" s="36"/>
      <c r="BO963" s="36"/>
    </row>
    <row r="964" spans="2:67">
      <c r="B964" s="36"/>
      <c r="D964" s="36"/>
      <c r="E964" s="36"/>
      <c r="G964" s="36"/>
      <c r="H964" s="36"/>
      <c r="I964" s="36"/>
      <c r="J964" s="36"/>
      <c r="K964" s="36"/>
      <c r="L964" s="36"/>
      <c r="M964" s="36"/>
      <c r="N964" s="36" t="e">
        <f>SUMIF(#REF!,K964,#REF!)</f>
        <v>#REF!</v>
      </c>
      <c r="O964" s="36">
        <f t="shared" si="183"/>
        <v>0</v>
      </c>
      <c r="P964" s="36">
        <f>COUNTIF($T$1:T964,T964)</f>
        <v>11</v>
      </c>
      <c r="Q964" s="36" t="str">
        <f t="shared" si="179"/>
        <v>11-KVDA-100</v>
      </c>
      <c r="R964" s="36" t="s">
        <v>57</v>
      </c>
      <c r="S964" s="36">
        <v>100</v>
      </c>
      <c r="T964" s="36" t="str">
        <f t="shared" si="181"/>
        <v>KVDA-100</v>
      </c>
      <c r="U964" s="36">
        <v>200</v>
      </c>
      <c r="V964" s="36" t="str">
        <f t="shared" si="182"/>
        <v>200,</v>
      </c>
      <c r="W964" s="36"/>
      <c r="X964" s="36"/>
      <c r="Y964" s="36"/>
      <c r="Z964" s="36" t="str">
        <f t="shared" si="180"/>
        <v>-</v>
      </c>
      <c r="AA964" s="36"/>
      <c r="AB964" s="36"/>
      <c r="AC964" s="36"/>
      <c r="AD964" s="36"/>
      <c r="AE964" s="36"/>
      <c r="AF964" s="36"/>
      <c r="AG964" s="36"/>
      <c r="AH964" s="36"/>
      <c r="AI964" s="36"/>
      <c r="AJ964" s="36"/>
      <c r="AK964" s="36"/>
      <c r="AL964" s="36"/>
      <c r="AM964" s="36"/>
      <c r="AN964" s="36"/>
      <c r="AO964" s="36"/>
      <c r="AP964" s="36"/>
      <c r="AQ964" s="36"/>
      <c r="AR964" s="36"/>
      <c r="AS964" s="36"/>
      <c r="AT964" s="36"/>
      <c r="AU964" s="36"/>
      <c r="AV964" s="36"/>
      <c r="AW964" s="36"/>
      <c r="AX964" s="36"/>
      <c r="AY964" s="36"/>
      <c r="AZ964" s="36"/>
      <c r="BA964" s="36"/>
      <c r="BB964" s="36"/>
      <c r="BC964" s="36"/>
      <c r="BD964" s="36"/>
      <c r="BE964" s="36"/>
      <c r="BF964" s="36"/>
      <c r="BG964" s="36"/>
      <c r="BH964" s="36"/>
      <c r="BI964" s="36"/>
      <c r="BJ964" s="36"/>
      <c r="BL964" s="36"/>
      <c r="BM964" s="36"/>
      <c r="BN964" s="36"/>
      <c r="BO964" s="36"/>
    </row>
    <row r="965" spans="2:67">
      <c r="B965" s="36"/>
      <c r="D965" s="36"/>
      <c r="E965" s="36"/>
      <c r="G965" s="36"/>
      <c r="H965" s="36"/>
      <c r="I965" s="36"/>
      <c r="J965" s="36"/>
      <c r="K965" s="36"/>
      <c r="L965" s="36"/>
      <c r="M965" s="36"/>
      <c r="N965" s="36" t="e">
        <f>SUMIF(#REF!,K965,#REF!)</f>
        <v>#REF!</v>
      </c>
      <c r="O965" s="36">
        <f t="shared" si="183"/>
        <v>0</v>
      </c>
      <c r="P965" s="36">
        <f>COUNTIF($T$1:T965,T965)</f>
        <v>12</v>
      </c>
      <c r="Q965" s="36" t="str">
        <f t="shared" si="179"/>
        <v>12-KVDA-100</v>
      </c>
      <c r="R965" s="36" t="s">
        <v>57</v>
      </c>
      <c r="S965" s="36">
        <v>100</v>
      </c>
      <c r="T965" s="36" t="str">
        <f t="shared" si="181"/>
        <v>KVDA-100</v>
      </c>
      <c r="U965" s="36">
        <v>250</v>
      </c>
      <c r="V965" s="36" t="str">
        <f t="shared" si="182"/>
        <v>250,</v>
      </c>
      <c r="W965" s="36"/>
      <c r="X965" s="36"/>
      <c r="Y965" s="36"/>
      <c r="Z965" s="36" t="str">
        <f t="shared" si="180"/>
        <v>-</v>
      </c>
      <c r="AA965" s="36"/>
      <c r="AB965" s="36"/>
      <c r="AC965" s="36"/>
      <c r="AD965" s="36"/>
      <c r="AE965" s="36"/>
      <c r="AF965" s="36"/>
      <c r="AG965" s="36"/>
      <c r="AH965" s="36"/>
      <c r="AI965" s="36"/>
      <c r="AJ965" s="36"/>
      <c r="AK965" s="36"/>
      <c r="AL965" s="36"/>
      <c r="AM965" s="36"/>
      <c r="AN965" s="36"/>
      <c r="AO965" s="36"/>
      <c r="AP965" s="36"/>
      <c r="AQ965" s="36"/>
      <c r="AR965" s="36"/>
      <c r="AS965" s="36"/>
      <c r="AT965" s="36"/>
      <c r="AU965" s="36"/>
      <c r="AV965" s="36"/>
      <c r="AW965" s="36"/>
      <c r="AX965" s="36"/>
      <c r="AY965" s="36"/>
      <c r="AZ965" s="36"/>
      <c r="BA965" s="36"/>
      <c r="BB965" s="36"/>
      <c r="BC965" s="36"/>
      <c r="BD965" s="36"/>
      <c r="BE965" s="36"/>
      <c r="BF965" s="36"/>
      <c r="BG965" s="36"/>
      <c r="BH965" s="36"/>
      <c r="BI965" s="36"/>
      <c r="BJ965" s="36"/>
      <c r="BL965" s="36"/>
      <c r="BM965" s="36"/>
      <c r="BN965" s="36"/>
      <c r="BO965" s="36"/>
    </row>
    <row r="966" spans="2:67">
      <c r="B966" s="36"/>
      <c r="D966" s="36"/>
      <c r="E966" s="36"/>
      <c r="G966" s="36"/>
      <c r="H966" s="36"/>
      <c r="I966" s="36"/>
      <c r="J966" s="36"/>
      <c r="K966" s="36"/>
      <c r="L966" s="36"/>
      <c r="M966" s="36"/>
      <c r="N966" s="36" t="e">
        <f>SUMIF(#REF!,K966,#REF!)</f>
        <v>#REF!</v>
      </c>
      <c r="O966" s="36">
        <f t="shared" si="183"/>
        <v>0</v>
      </c>
      <c r="P966" s="36">
        <f>COUNTIF($T$1:T966,T966)</f>
        <v>13</v>
      </c>
      <c r="Q966" s="36" t="str">
        <f t="shared" si="179"/>
        <v>13-KVDA-100</v>
      </c>
      <c r="R966" s="36" t="s">
        <v>57</v>
      </c>
      <c r="S966" s="36">
        <v>100</v>
      </c>
      <c r="T966" s="36" t="str">
        <f t="shared" si="181"/>
        <v>KVDA-100</v>
      </c>
      <c r="U966" s="36">
        <v>300</v>
      </c>
      <c r="V966" s="36" t="str">
        <f t="shared" si="182"/>
        <v>300,</v>
      </c>
      <c r="W966" s="36"/>
      <c r="X966" s="36"/>
      <c r="Y966" s="36"/>
      <c r="Z966" s="36" t="str">
        <f t="shared" si="180"/>
        <v>-</v>
      </c>
      <c r="AA966" s="36"/>
      <c r="AB966" s="36"/>
      <c r="AC966" s="36"/>
      <c r="AD966" s="36"/>
      <c r="AE966" s="36"/>
      <c r="AF966" s="36"/>
      <c r="AG966" s="36"/>
      <c r="AH966" s="36"/>
      <c r="AI966" s="36"/>
      <c r="AJ966" s="36"/>
      <c r="AK966" s="36"/>
      <c r="AL966" s="36"/>
      <c r="AM966" s="36"/>
      <c r="AN966" s="36"/>
      <c r="AO966" s="36"/>
      <c r="AP966" s="36"/>
      <c r="AQ966" s="36"/>
      <c r="AR966" s="36"/>
      <c r="AS966" s="36"/>
      <c r="AT966" s="36"/>
      <c r="AU966" s="36"/>
      <c r="AV966" s="36"/>
      <c r="AW966" s="36"/>
      <c r="AX966" s="36"/>
      <c r="AY966" s="36"/>
      <c r="AZ966" s="36"/>
      <c r="BA966" s="36"/>
      <c r="BB966" s="36"/>
      <c r="BC966" s="36"/>
      <c r="BD966" s="36"/>
      <c r="BE966" s="36"/>
      <c r="BF966" s="36"/>
      <c r="BG966" s="36"/>
      <c r="BH966" s="36"/>
      <c r="BI966" s="36"/>
      <c r="BJ966" s="36"/>
      <c r="BL966" s="36"/>
      <c r="BM966" s="36"/>
      <c r="BN966" s="36"/>
      <c r="BO966" s="36"/>
    </row>
    <row r="967" spans="2:67">
      <c r="B967" s="36"/>
      <c r="D967" s="36"/>
      <c r="E967" s="36"/>
      <c r="G967" s="36"/>
      <c r="H967" s="36"/>
      <c r="I967" s="36"/>
      <c r="J967" s="36"/>
      <c r="K967" s="36"/>
      <c r="L967" s="36"/>
      <c r="M967" s="36"/>
      <c r="N967" s="36" t="e">
        <f>SUMIF(#REF!,K967,#REF!)</f>
        <v>#REF!</v>
      </c>
      <c r="O967" s="36">
        <f t="shared" si="183"/>
        <v>0</v>
      </c>
      <c r="P967" s="36">
        <f>COUNTIF($T$1:T967,T967)</f>
        <v>14</v>
      </c>
      <c r="Q967" s="36" t="str">
        <f t="shared" si="179"/>
        <v>14-KVDA-100</v>
      </c>
      <c r="R967" s="36" t="s">
        <v>57</v>
      </c>
      <c r="S967" s="36">
        <v>100</v>
      </c>
      <c r="T967" s="36" t="str">
        <f t="shared" si="181"/>
        <v>KVDA-100</v>
      </c>
      <c r="U967" s="36">
        <v>320</v>
      </c>
      <c r="V967" s="36" t="str">
        <f t="shared" si="182"/>
        <v>320,</v>
      </c>
      <c r="W967" s="36"/>
      <c r="X967" s="36"/>
      <c r="Y967" s="36"/>
      <c r="Z967" s="36" t="str">
        <f t="shared" si="180"/>
        <v>-</v>
      </c>
      <c r="AA967" s="36"/>
      <c r="AB967" s="36"/>
      <c r="AC967" s="36"/>
      <c r="AD967" s="36"/>
      <c r="AE967" s="36"/>
      <c r="AF967" s="36"/>
      <c r="AG967" s="36"/>
      <c r="AH967" s="36"/>
      <c r="AI967" s="36"/>
      <c r="AJ967" s="36"/>
      <c r="AK967" s="36"/>
      <c r="AL967" s="36"/>
      <c r="AM967" s="36"/>
      <c r="AN967" s="36"/>
      <c r="AO967" s="36"/>
      <c r="AP967" s="36"/>
      <c r="AQ967" s="36"/>
      <c r="AR967" s="36"/>
      <c r="AS967" s="36"/>
      <c r="AT967" s="36"/>
      <c r="AU967" s="36"/>
      <c r="AV967" s="36"/>
      <c r="AW967" s="36"/>
      <c r="AX967" s="36"/>
      <c r="AY967" s="36"/>
      <c r="AZ967" s="36"/>
      <c r="BA967" s="36"/>
      <c r="BB967" s="36"/>
      <c r="BC967" s="36"/>
      <c r="BD967" s="36"/>
      <c r="BE967" s="36"/>
      <c r="BF967" s="36"/>
      <c r="BG967" s="36"/>
      <c r="BH967" s="36"/>
      <c r="BI967" s="36"/>
      <c r="BJ967" s="36"/>
      <c r="BL967" s="36"/>
      <c r="BM967" s="36"/>
      <c r="BN967" s="36"/>
      <c r="BO967" s="36"/>
    </row>
    <row r="968" spans="2:67">
      <c r="B968" s="36"/>
      <c r="D968" s="36"/>
      <c r="E968" s="36"/>
      <c r="G968" s="36"/>
      <c r="H968" s="36"/>
      <c r="I968" s="36"/>
      <c r="J968" s="36"/>
      <c r="K968" s="36"/>
      <c r="L968" s="36"/>
      <c r="M968" s="36"/>
      <c r="N968" s="36" t="e">
        <f>SUMIF(#REF!,K968,#REF!)</f>
        <v>#REF!</v>
      </c>
      <c r="O968" s="36">
        <f t="shared" si="183"/>
        <v>0</v>
      </c>
      <c r="P968" s="36">
        <f>COUNTIF($T$1:T968,T968)</f>
        <v>15</v>
      </c>
      <c r="Q968" s="36" t="str">
        <f t="shared" si="179"/>
        <v>15-KVDA-100</v>
      </c>
      <c r="R968" s="36" t="s">
        <v>57</v>
      </c>
      <c r="S968" s="36">
        <v>100</v>
      </c>
      <c r="T968" s="36" t="str">
        <f t="shared" si="181"/>
        <v>KVDA-100</v>
      </c>
      <c r="U968" s="36">
        <v>400</v>
      </c>
      <c r="V968" s="36" t="str">
        <f t="shared" si="182"/>
        <v>400</v>
      </c>
      <c r="W968" s="36"/>
      <c r="X968" s="36"/>
      <c r="Y968" s="36"/>
      <c r="Z968" s="36" t="str">
        <f t="shared" si="180"/>
        <v>-</v>
      </c>
      <c r="AA968" s="36"/>
      <c r="AB968" s="36"/>
      <c r="AC968" s="36"/>
      <c r="AD968" s="36"/>
      <c r="AE968" s="36"/>
      <c r="AF968" s="36"/>
      <c r="AG968" s="36"/>
      <c r="AH968" s="36"/>
      <c r="AI968" s="36"/>
      <c r="AJ968" s="36"/>
      <c r="AK968" s="36"/>
      <c r="AL968" s="36"/>
      <c r="AM968" s="36"/>
      <c r="AN968" s="36"/>
      <c r="AO968" s="36"/>
      <c r="AP968" s="36"/>
      <c r="AQ968" s="36"/>
      <c r="AR968" s="36"/>
      <c r="AS968" s="36"/>
      <c r="AT968" s="36"/>
      <c r="AU968" s="36"/>
      <c r="AV968" s="36"/>
      <c r="AW968" s="36"/>
      <c r="AX968" s="36"/>
      <c r="AY968" s="36"/>
      <c r="AZ968" s="36"/>
      <c r="BA968" s="36"/>
      <c r="BB968" s="36"/>
      <c r="BC968" s="36"/>
      <c r="BD968" s="36"/>
      <c r="BE968" s="36"/>
      <c r="BF968" s="36"/>
      <c r="BG968" s="36"/>
      <c r="BH968" s="36"/>
      <c r="BI968" s="36"/>
      <c r="BJ968" s="36"/>
      <c r="BL968" s="36"/>
      <c r="BM968" s="36"/>
      <c r="BN968" s="36"/>
      <c r="BO968" s="36"/>
    </row>
    <row r="969" spans="2:67">
      <c r="B969" s="36"/>
      <c r="D969" s="36"/>
      <c r="E969" s="36"/>
      <c r="G969" s="36"/>
      <c r="H969" s="36"/>
      <c r="I969" s="36"/>
      <c r="J969" s="36"/>
      <c r="K969" s="36"/>
      <c r="L969" s="36"/>
      <c r="M969" s="36"/>
      <c r="N969" s="36" t="e">
        <f>SUMIF(#REF!,K969,#REF!)</f>
        <v>#REF!</v>
      </c>
      <c r="O969" s="36">
        <f t="shared" si="183"/>
        <v>0</v>
      </c>
      <c r="P969" s="36">
        <f>COUNTIF($T$1:T969,T969)</f>
        <v>1</v>
      </c>
      <c r="Q969" s="36" t="str">
        <f t="shared" si="179"/>
        <v>1-KVNU-8</v>
      </c>
      <c r="R969" s="36" t="s">
        <v>9</v>
      </c>
      <c r="S969" s="36">
        <v>8</v>
      </c>
      <c r="T969" s="36" t="str">
        <f t="shared" si="181"/>
        <v>KVNU-8</v>
      </c>
      <c r="U969" s="36">
        <v>5</v>
      </c>
      <c r="V969" s="36" t="str">
        <f t="shared" si="182"/>
        <v>5,</v>
      </c>
      <c r="W969" s="36"/>
      <c r="X969" s="36"/>
      <c r="Y969" s="36"/>
      <c r="Z969" s="36" t="str">
        <f t="shared" si="180"/>
        <v>-</v>
      </c>
      <c r="AA969" s="36"/>
      <c r="AB969" s="36"/>
      <c r="AC969" s="36"/>
      <c r="AD969" s="36"/>
      <c r="AE969" s="36"/>
      <c r="AF969" s="36"/>
      <c r="AG969" s="36"/>
      <c r="AH969" s="36"/>
      <c r="AI969" s="36"/>
      <c r="AJ969" s="36"/>
      <c r="AK969" s="36"/>
      <c r="AL969" s="36"/>
      <c r="AM969" s="36"/>
      <c r="AN969" s="36"/>
      <c r="AO969" s="36"/>
      <c r="AP969" s="36"/>
      <c r="AQ969" s="36"/>
      <c r="AR969" s="36"/>
      <c r="AS969" s="36"/>
      <c r="AT969" s="36"/>
      <c r="AU969" s="36"/>
      <c r="AV969" s="36"/>
      <c r="AW969" s="36"/>
      <c r="AX969" s="36"/>
      <c r="AY969" s="36"/>
      <c r="AZ969" s="36"/>
      <c r="BA969" s="36"/>
      <c r="BB969" s="36"/>
      <c r="BC969" s="36"/>
      <c r="BD969" s="36"/>
      <c r="BE969" s="36"/>
      <c r="BF969" s="36"/>
      <c r="BG969" s="36"/>
      <c r="BH969" s="36"/>
      <c r="BI969" s="36"/>
      <c r="BJ969" s="36"/>
      <c r="BL969" s="36"/>
      <c r="BM969" s="36"/>
      <c r="BN969" s="36"/>
      <c r="BO969" s="36"/>
    </row>
    <row r="970" spans="2:67">
      <c r="B970" s="36"/>
      <c r="D970" s="36"/>
      <c r="E970" s="36"/>
      <c r="G970" s="36"/>
      <c r="H970" s="36"/>
      <c r="I970" s="36"/>
      <c r="J970" s="36"/>
      <c r="K970" s="36"/>
      <c r="L970" s="36"/>
      <c r="M970" s="36"/>
      <c r="N970" s="36" t="e">
        <f>SUMIF(#REF!,K970,#REF!)</f>
        <v>#REF!</v>
      </c>
      <c r="O970" s="36">
        <f t="shared" si="183"/>
        <v>0</v>
      </c>
      <c r="P970" s="36">
        <f>COUNTIF($T$1:T970,T970)</f>
        <v>2</v>
      </c>
      <c r="Q970" s="36" t="str">
        <f t="shared" si="179"/>
        <v>2-KVNU-8</v>
      </c>
      <c r="R970" s="36" t="s">
        <v>9</v>
      </c>
      <c r="S970" s="36">
        <v>8</v>
      </c>
      <c r="T970" s="36" t="str">
        <f t="shared" si="181"/>
        <v>KVNU-8</v>
      </c>
      <c r="U970" s="36">
        <v>10</v>
      </c>
      <c r="V970" s="36" t="str">
        <f t="shared" si="182"/>
        <v>10,</v>
      </c>
      <c r="W970" s="36"/>
      <c r="X970" s="36"/>
      <c r="Y970" s="36"/>
      <c r="Z970" s="36" t="str">
        <f t="shared" si="180"/>
        <v>-</v>
      </c>
      <c r="AA970" s="36"/>
      <c r="AB970" s="36"/>
      <c r="AC970" s="36"/>
      <c r="AD970" s="36"/>
      <c r="AE970" s="36"/>
      <c r="AF970" s="36"/>
      <c r="AG970" s="36"/>
      <c r="AH970" s="36"/>
      <c r="AI970" s="36"/>
      <c r="AJ970" s="36"/>
      <c r="AK970" s="36"/>
      <c r="AL970" s="36"/>
      <c r="AM970" s="36"/>
      <c r="AN970" s="36"/>
      <c r="AO970" s="36"/>
      <c r="AP970" s="36"/>
      <c r="AQ970" s="36"/>
      <c r="AR970" s="36"/>
      <c r="AS970" s="36"/>
      <c r="AT970" s="36"/>
      <c r="AU970" s="36"/>
      <c r="AV970" s="36"/>
      <c r="AW970" s="36"/>
      <c r="AX970" s="36"/>
      <c r="AY970" s="36"/>
      <c r="AZ970" s="36"/>
      <c r="BA970" s="36"/>
      <c r="BB970" s="36"/>
      <c r="BC970" s="36"/>
      <c r="BD970" s="36"/>
      <c r="BE970" s="36"/>
      <c r="BF970" s="36"/>
      <c r="BG970" s="36"/>
      <c r="BH970" s="36"/>
      <c r="BI970" s="36"/>
      <c r="BJ970" s="36"/>
      <c r="BL970" s="36"/>
      <c r="BM970" s="36"/>
      <c r="BN970" s="36"/>
      <c r="BO970" s="36"/>
    </row>
    <row r="971" spans="2:67">
      <c r="B971" s="36"/>
      <c r="D971" s="36"/>
      <c r="E971" s="36"/>
      <c r="G971" s="36"/>
      <c r="H971" s="36"/>
      <c r="I971" s="36"/>
      <c r="J971" s="36"/>
      <c r="K971" s="36"/>
      <c r="L971" s="36"/>
      <c r="M971" s="36"/>
      <c r="N971" s="36" t="e">
        <f>SUMIF(#REF!,K971,#REF!)</f>
        <v>#REF!</v>
      </c>
      <c r="O971" s="36">
        <f t="shared" si="183"/>
        <v>0</v>
      </c>
      <c r="P971" s="36">
        <f>COUNTIF($T$1:T971,T971)</f>
        <v>3</v>
      </c>
      <c r="Q971" s="36" t="str">
        <f t="shared" si="179"/>
        <v>3-KVNU-8</v>
      </c>
      <c r="R971" s="36" t="s">
        <v>9</v>
      </c>
      <c r="S971" s="36">
        <v>8</v>
      </c>
      <c r="T971" s="36" t="str">
        <f t="shared" si="181"/>
        <v>KVNU-8</v>
      </c>
      <c r="U971" s="36">
        <v>15</v>
      </c>
      <c r="V971" s="36" t="str">
        <f t="shared" si="182"/>
        <v>15,</v>
      </c>
      <c r="W971" s="36"/>
      <c r="X971" s="36"/>
      <c r="Y971" s="36"/>
      <c r="Z971" s="36" t="str">
        <f t="shared" si="180"/>
        <v>-</v>
      </c>
      <c r="AA971" s="36"/>
      <c r="AB971" s="36"/>
      <c r="AC971" s="36"/>
      <c r="AD971" s="36"/>
      <c r="AE971" s="36"/>
      <c r="AF971" s="36"/>
      <c r="AG971" s="36"/>
      <c r="AH971" s="36"/>
      <c r="AI971" s="36"/>
      <c r="AJ971" s="36"/>
      <c r="AK971" s="36"/>
      <c r="AL971" s="36"/>
      <c r="AM971" s="36"/>
      <c r="AN971" s="36"/>
      <c r="AO971" s="36"/>
      <c r="AP971" s="36"/>
      <c r="AQ971" s="36"/>
      <c r="AR971" s="36"/>
      <c r="AS971" s="36"/>
      <c r="AT971" s="36"/>
      <c r="AU971" s="36"/>
      <c r="AV971" s="36"/>
      <c r="AW971" s="36"/>
      <c r="AX971" s="36"/>
      <c r="AY971" s="36"/>
      <c r="AZ971" s="36"/>
      <c r="BA971" s="36"/>
      <c r="BB971" s="36"/>
      <c r="BC971" s="36"/>
      <c r="BD971" s="36"/>
      <c r="BE971" s="36"/>
      <c r="BF971" s="36"/>
      <c r="BG971" s="36"/>
      <c r="BH971" s="36"/>
      <c r="BI971" s="36"/>
      <c r="BJ971" s="36"/>
      <c r="BL971" s="36"/>
      <c r="BM971" s="36"/>
      <c r="BN971" s="36"/>
      <c r="BO971" s="36"/>
    </row>
    <row r="972" spans="2:67">
      <c r="B972" s="36"/>
      <c r="D972" s="36"/>
      <c r="E972" s="36"/>
      <c r="G972" s="36"/>
      <c r="H972" s="36"/>
      <c r="I972" s="36"/>
      <c r="J972" s="36"/>
      <c r="K972" s="36"/>
      <c r="L972" s="36"/>
      <c r="M972" s="36"/>
      <c r="N972" s="36" t="e">
        <f>SUMIF(#REF!,K972,#REF!)</f>
        <v>#REF!</v>
      </c>
      <c r="O972" s="36">
        <f t="shared" si="183"/>
        <v>0</v>
      </c>
      <c r="P972" s="36">
        <f>COUNTIF($T$1:T972,T972)</f>
        <v>4</v>
      </c>
      <c r="Q972" s="36" t="str">
        <f t="shared" ref="Q972:Q1035" si="184">CONCATENATE(P972,"-",T972)</f>
        <v>4-KVNU-8</v>
      </c>
      <c r="R972" s="36" t="s">
        <v>9</v>
      </c>
      <c r="S972" s="36">
        <v>8</v>
      </c>
      <c r="T972" s="36" t="str">
        <f t="shared" si="181"/>
        <v>KVNU-8</v>
      </c>
      <c r="U972" s="36">
        <v>25</v>
      </c>
      <c r="V972" s="36" t="str">
        <f t="shared" si="182"/>
        <v>25,</v>
      </c>
      <c r="W972" s="36"/>
      <c r="X972" s="36"/>
      <c r="Y972" s="36"/>
      <c r="Z972" s="36" t="str">
        <f t="shared" si="180"/>
        <v>-</v>
      </c>
      <c r="AA972" s="36"/>
      <c r="AB972" s="36"/>
      <c r="AC972" s="36"/>
      <c r="AD972" s="36"/>
      <c r="AE972" s="36"/>
      <c r="AF972" s="36"/>
      <c r="AG972" s="36"/>
      <c r="AH972" s="36"/>
      <c r="AI972" s="36"/>
      <c r="AJ972" s="36"/>
      <c r="AK972" s="36"/>
      <c r="AL972" s="36"/>
      <c r="AM972" s="36"/>
      <c r="AN972" s="36"/>
      <c r="AO972" s="36"/>
      <c r="AP972" s="36"/>
      <c r="AQ972" s="36"/>
      <c r="AR972" s="36"/>
      <c r="AS972" s="36"/>
      <c r="AT972" s="36"/>
      <c r="AU972" s="36"/>
      <c r="AV972" s="36"/>
      <c r="AW972" s="36"/>
      <c r="AX972" s="36"/>
      <c r="AY972" s="36"/>
      <c r="AZ972" s="36"/>
      <c r="BA972" s="36"/>
      <c r="BB972" s="36"/>
      <c r="BC972" s="36"/>
      <c r="BD972" s="36"/>
      <c r="BE972" s="36"/>
      <c r="BF972" s="36"/>
      <c r="BG972" s="36"/>
      <c r="BH972" s="36"/>
      <c r="BI972" s="36"/>
      <c r="BJ972" s="36"/>
      <c r="BL972" s="36"/>
      <c r="BM972" s="36"/>
      <c r="BN972" s="36"/>
      <c r="BO972" s="36"/>
    </row>
    <row r="973" spans="2:67">
      <c r="B973" s="36"/>
      <c r="D973" s="36"/>
      <c r="E973" s="36"/>
      <c r="G973" s="36"/>
      <c r="H973" s="36"/>
      <c r="I973" s="36"/>
      <c r="J973" s="36"/>
      <c r="K973" s="36"/>
      <c r="L973" s="36"/>
      <c r="M973" s="36"/>
      <c r="N973" s="36" t="e">
        <f>SUMIF(#REF!,K973,#REF!)</f>
        <v>#REF!</v>
      </c>
      <c r="O973" s="36">
        <f t="shared" si="183"/>
        <v>0</v>
      </c>
      <c r="P973" s="36">
        <f>COUNTIF($T$1:T973,T973)</f>
        <v>5</v>
      </c>
      <c r="Q973" s="36" t="str">
        <f t="shared" si="184"/>
        <v>5-KVNU-8</v>
      </c>
      <c r="R973" s="36" t="s">
        <v>9</v>
      </c>
      <c r="S973" s="36">
        <v>8</v>
      </c>
      <c r="T973" s="36" t="str">
        <f t="shared" si="181"/>
        <v>KVNU-8</v>
      </c>
      <c r="U973" s="36">
        <v>40</v>
      </c>
      <c r="V973" s="36" t="str">
        <f t="shared" si="182"/>
        <v>40,</v>
      </c>
      <c r="W973" s="36"/>
      <c r="X973" s="36"/>
      <c r="Y973" s="36"/>
      <c r="Z973" s="36" t="str">
        <f t="shared" si="180"/>
        <v>-</v>
      </c>
      <c r="AA973" s="36"/>
      <c r="AB973" s="36"/>
      <c r="AC973" s="36"/>
      <c r="AD973" s="36"/>
      <c r="AE973" s="36"/>
      <c r="AF973" s="36"/>
      <c r="AG973" s="36"/>
      <c r="AH973" s="36"/>
      <c r="AI973" s="36"/>
      <c r="AJ973" s="36"/>
      <c r="AK973" s="36"/>
      <c r="AL973" s="36"/>
      <c r="AM973" s="36"/>
      <c r="AN973" s="36"/>
      <c r="AO973" s="36"/>
      <c r="AP973" s="36"/>
      <c r="AQ973" s="36"/>
      <c r="AR973" s="36"/>
      <c r="AS973" s="36"/>
      <c r="AT973" s="36"/>
      <c r="AU973" s="36"/>
      <c r="AV973" s="36"/>
      <c r="AW973" s="36"/>
      <c r="AX973" s="36"/>
      <c r="AY973" s="36"/>
      <c r="AZ973" s="36"/>
      <c r="BA973" s="36"/>
      <c r="BB973" s="36"/>
      <c r="BC973" s="36"/>
      <c r="BD973" s="36"/>
      <c r="BE973" s="36"/>
      <c r="BF973" s="36"/>
      <c r="BG973" s="36"/>
      <c r="BH973" s="36"/>
      <c r="BI973" s="36"/>
      <c r="BJ973" s="36"/>
      <c r="BL973" s="36"/>
      <c r="BM973" s="36"/>
      <c r="BN973" s="36"/>
      <c r="BO973" s="36"/>
    </row>
    <row r="974" spans="2:67">
      <c r="B974" s="36"/>
      <c r="D974" s="36"/>
      <c r="E974" s="36"/>
      <c r="G974" s="36"/>
      <c r="H974" s="36"/>
      <c r="I974" s="36"/>
      <c r="J974" s="36"/>
      <c r="K974" s="36"/>
      <c r="L974" s="36"/>
      <c r="M974" s="36"/>
      <c r="N974" s="36" t="e">
        <f>SUMIF(#REF!,K974,#REF!)</f>
        <v>#REF!</v>
      </c>
      <c r="O974" s="36">
        <f t="shared" si="183"/>
        <v>0</v>
      </c>
      <c r="P974" s="36">
        <f>COUNTIF($T$1:T974,T974)</f>
        <v>6</v>
      </c>
      <c r="Q974" s="36" t="str">
        <f t="shared" si="184"/>
        <v>6-KVNU-8</v>
      </c>
      <c r="R974" s="36" t="s">
        <v>9</v>
      </c>
      <c r="S974" s="36">
        <v>8</v>
      </c>
      <c r="T974" s="36" t="str">
        <f t="shared" si="181"/>
        <v>KVNU-8</v>
      </c>
      <c r="U974" s="36">
        <v>50</v>
      </c>
      <c r="V974" s="36" t="str">
        <f t="shared" si="182"/>
        <v>50,</v>
      </c>
      <c r="W974" s="36"/>
      <c r="X974" s="36"/>
      <c r="Y974" s="36"/>
      <c r="Z974" s="36" t="str">
        <f t="shared" si="180"/>
        <v>-</v>
      </c>
      <c r="AA974" s="36"/>
      <c r="AB974" s="36"/>
      <c r="AC974" s="36"/>
      <c r="AD974" s="36"/>
      <c r="AE974" s="36"/>
      <c r="AF974" s="36"/>
      <c r="AG974" s="36"/>
      <c r="AH974" s="36"/>
      <c r="AI974" s="36"/>
      <c r="AJ974" s="36"/>
      <c r="AK974" s="36"/>
      <c r="AL974" s="36"/>
      <c r="AM974" s="36"/>
      <c r="AN974" s="36"/>
      <c r="AO974" s="36"/>
      <c r="AP974" s="36"/>
      <c r="AQ974" s="36"/>
      <c r="AR974" s="36"/>
      <c r="AS974" s="36"/>
      <c r="AT974" s="36"/>
      <c r="AU974" s="36"/>
      <c r="AV974" s="36"/>
      <c r="AW974" s="36"/>
      <c r="AX974" s="36"/>
      <c r="AY974" s="36"/>
      <c r="AZ974" s="36"/>
      <c r="BA974" s="36"/>
      <c r="BB974" s="36"/>
      <c r="BC974" s="36"/>
      <c r="BD974" s="36"/>
      <c r="BE974" s="36"/>
      <c r="BF974" s="36"/>
      <c r="BG974" s="36"/>
      <c r="BH974" s="36"/>
      <c r="BI974" s="36"/>
      <c r="BJ974" s="36"/>
      <c r="BL974" s="36"/>
      <c r="BM974" s="36"/>
      <c r="BN974" s="36"/>
      <c r="BO974" s="36"/>
    </row>
    <row r="975" spans="2:67">
      <c r="B975" s="36"/>
      <c r="D975" s="36"/>
      <c r="E975" s="36"/>
      <c r="G975" s="36"/>
      <c r="H975" s="36"/>
      <c r="I975" s="36"/>
      <c r="J975" s="36"/>
      <c r="K975" s="36"/>
      <c r="L975" s="36"/>
      <c r="M975" s="36"/>
      <c r="N975" s="36" t="e">
        <f>SUMIF(#REF!,K975,#REF!)</f>
        <v>#REF!</v>
      </c>
      <c r="O975" s="36">
        <f t="shared" si="183"/>
        <v>0</v>
      </c>
      <c r="P975" s="36">
        <f>COUNTIF($T$1:T975,T975)</f>
        <v>7</v>
      </c>
      <c r="Q975" s="36" t="str">
        <f t="shared" si="184"/>
        <v>7-KVNU-8</v>
      </c>
      <c r="R975" s="36" t="s">
        <v>9</v>
      </c>
      <c r="S975" s="36">
        <v>8</v>
      </c>
      <c r="T975" s="36" t="str">
        <f t="shared" si="181"/>
        <v>KVNU-8</v>
      </c>
      <c r="U975" s="36">
        <v>80</v>
      </c>
      <c r="V975" s="36" t="str">
        <f t="shared" si="182"/>
        <v>80,</v>
      </c>
      <c r="W975" s="36"/>
      <c r="X975" s="36"/>
      <c r="Y975" s="36"/>
      <c r="Z975" s="36" t="str">
        <f t="shared" si="180"/>
        <v>-</v>
      </c>
      <c r="AA975" s="36"/>
      <c r="AB975" s="36"/>
      <c r="AC975" s="36"/>
      <c r="AD975" s="36"/>
      <c r="AE975" s="36"/>
      <c r="AF975" s="36"/>
      <c r="AG975" s="36"/>
      <c r="AH975" s="36"/>
      <c r="AI975" s="36"/>
      <c r="AJ975" s="36"/>
      <c r="AK975" s="36"/>
      <c r="AL975" s="36"/>
      <c r="AM975" s="36"/>
      <c r="AN975" s="36"/>
      <c r="AO975" s="36"/>
      <c r="AP975" s="36"/>
      <c r="AQ975" s="36"/>
      <c r="AR975" s="36"/>
      <c r="AS975" s="36"/>
      <c r="AT975" s="36"/>
      <c r="AU975" s="36"/>
      <c r="AV975" s="36"/>
      <c r="AW975" s="36"/>
      <c r="AX975" s="36"/>
      <c r="AY975" s="36"/>
      <c r="AZ975" s="36"/>
      <c r="BA975" s="36"/>
      <c r="BB975" s="36"/>
      <c r="BC975" s="36"/>
      <c r="BD975" s="36"/>
      <c r="BE975" s="36"/>
      <c r="BF975" s="36"/>
      <c r="BG975" s="36"/>
      <c r="BH975" s="36"/>
      <c r="BI975" s="36"/>
      <c r="BJ975" s="36"/>
      <c r="BL975" s="36"/>
      <c r="BM975" s="36"/>
      <c r="BN975" s="36"/>
      <c r="BO975" s="36"/>
    </row>
    <row r="976" spans="2:67">
      <c r="B976" s="36"/>
      <c r="D976" s="36"/>
      <c r="E976" s="36"/>
      <c r="G976" s="36"/>
      <c r="H976" s="36"/>
      <c r="I976" s="36"/>
      <c r="J976" s="36"/>
      <c r="K976" s="36"/>
      <c r="L976" s="36"/>
      <c r="M976" s="36"/>
      <c r="N976" s="36" t="e">
        <f>SUMIF(#REF!,K976,#REF!)</f>
        <v>#REF!</v>
      </c>
      <c r="O976" s="36">
        <f t="shared" si="183"/>
        <v>0</v>
      </c>
      <c r="P976" s="36">
        <f>COUNTIF($T$1:T976,T976)</f>
        <v>8</v>
      </c>
      <c r="Q976" s="36" t="str">
        <f t="shared" si="184"/>
        <v>8-KVNU-8</v>
      </c>
      <c r="R976" s="36" t="s">
        <v>9</v>
      </c>
      <c r="S976" s="36">
        <v>8</v>
      </c>
      <c r="T976" s="36" t="str">
        <f t="shared" si="181"/>
        <v>KVNU-8</v>
      </c>
      <c r="U976" s="36">
        <v>100</v>
      </c>
      <c r="V976" s="36" t="str">
        <f t="shared" si="182"/>
        <v>100</v>
      </c>
      <c r="W976" s="36"/>
      <c r="X976" s="36"/>
      <c r="Y976" s="36"/>
      <c r="Z976" s="36" t="str">
        <f t="shared" si="180"/>
        <v>-</v>
      </c>
      <c r="AA976" s="36"/>
      <c r="AB976" s="36"/>
      <c r="AC976" s="36"/>
      <c r="AD976" s="36"/>
      <c r="AE976" s="36"/>
      <c r="AF976" s="36"/>
      <c r="AG976" s="36"/>
      <c r="AH976" s="36"/>
      <c r="AI976" s="36"/>
      <c r="AJ976" s="36"/>
      <c r="AK976" s="36"/>
      <c r="AL976" s="36"/>
      <c r="AM976" s="36"/>
      <c r="AN976" s="36"/>
      <c r="AO976" s="36"/>
      <c r="AP976" s="36"/>
      <c r="AQ976" s="36"/>
      <c r="AR976" s="36"/>
      <c r="AS976" s="36"/>
      <c r="AT976" s="36"/>
      <c r="AU976" s="36"/>
      <c r="AV976" s="36"/>
      <c r="AW976" s="36"/>
      <c r="AX976" s="36"/>
      <c r="AY976" s="36"/>
      <c r="AZ976" s="36"/>
      <c r="BA976" s="36"/>
      <c r="BB976" s="36"/>
      <c r="BC976" s="36"/>
      <c r="BD976" s="36"/>
      <c r="BE976" s="36"/>
      <c r="BF976" s="36"/>
      <c r="BG976" s="36"/>
      <c r="BH976" s="36"/>
      <c r="BI976" s="36"/>
      <c r="BJ976" s="36"/>
      <c r="BL976" s="36"/>
      <c r="BM976" s="36"/>
      <c r="BN976" s="36"/>
      <c r="BO976" s="36"/>
    </row>
    <row r="977" spans="2:67">
      <c r="B977" s="36"/>
      <c r="D977" s="36"/>
      <c r="E977" s="36"/>
      <c r="G977" s="36"/>
      <c r="H977" s="36"/>
      <c r="I977" s="36"/>
      <c r="J977" s="36"/>
      <c r="K977" s="36"/>
      <c r="L977" s="36"/>
      <c r="M977" s="36"/>
      <c r="N977" s="36" t="e">
        <f>SUMIF(#REF!,K977,#REF!)</f>
        <v>#REF!</v>
      </c>
      <c r="O977" s="36">
        <f t="shared" si="183"/>
        <v>0</v>
      </c>
      <c r="P977" s="36">
        <f>COUNTIF($T$1:T977,T977)</f>
        <v>1</v>
      </c>
      <c r="Q977" s="36" t="str">
        <f t="shared" si="184"/>
        <v>1-KVNU-10</v>
      </c>
      <c r="R977" s="36" t="s">
        <v>9</v>
      </c>
      <c r="S977" s="36">
        <v>10</v>
      </c>
      <c r="T977" s="36" t="str">
        <f t="shared" si="181"/>
        <v>KVNU-10</v>
      </c>
      <c r="U977" s="36">
        <v>5</v>
      </c>
      <c r="V977" s="36" t="str">
        <f t="shared" si="182"/>
        <v>5,</v>
      </c>
      <c r="W977" s="36"/>
      <c r="X977" s="36"/>
      <c r="Y977" s="36"/>
      <c r="Z977" s="36" t="str">
        <f t="shared" si="180"/>
        <v>-</v>
      </c>
      <c r="AA977" s="36"/>
      <c r="AB977" s="36"/>
      <c r="AC977" s="36"/>
      <c r="AD977" s="36"/>
      <c r="AE977" s="36"/>
      <c r="AF977" s="36"/>
      <c r="AG977" s="36"/>
      <c r="AH977" s="36"/>
      <c r="AI977" s="36"/>
      <c r="AJ977" s="36"/>
      <c r="AK977" s="36"/>
      <c r="AL977" s="36"/>
      <c r="AM977" s="36"/>
      <c r="AN977" s="36"/>
      <c r="AO977" s="36"/>
      <c r="AP977" s="36"/>
      <c r="AQ977" s="36"/>
      <c r="AR977" s="36"/>
      <c r="AS977" s="36"/>
      <c r="AT977" s="36"/>
      <c r="AU977" s="36"/>
      <c r="AV977" s="36"/>
      <c r="AW977" s="36"/>
      <c r="AX977" s="36"/>
      <c r="AY977" s="36"/>
      <c r="AZ977" s="36"/>
      <c r="BA977" s="36"/>
      <c r="BB977" s="36"/>
      <c r="BC977" s="36"/>
      <c r="BD977" s="36"/>
      <c r="BE977" s="36"/>
      <c r="BF977" s="36"/>
      <c r="BG977" s="36"/>
      <c r="BH977" s="36"/>
      <c r="BI977" s="36"/>
      <c r="BJ977" s="36"/>
      <c r="BL977" s="36"/>
      <c r="BM977" s="36"/>
      <c r="BN977" s="36"/>
      <c r="BO977" s="36"/>
    </row>
    <row r="978" spans="2:67">
      <c r="B978" s="36"/>
      <c r="D978" s="36"/>
      <c r="E978" s="36"/>
      <c r="G978" s="36"/>
      <c r="H978" s="36"/>
      <c r="I978" s="36"/>
      <c r="J978" s="36"/>
      <c r="K978" s="36"/>
      <c r="L978" s="36"/>
      <c r="M978" s="36"/>
      <c r="N978" s="36" t="e">
        <f>SUMIF(#REF!,K978,#REF!)</f>
        <v>#REF!</v>
      </c>
      <c r="O978" s="36">
        <f t="shared" si="183"/>
        <v>0</v>
      </c>
      <c r="P978" s="36">
        <f>COUNTIF($T$1:T978,T978)</f>
        <v>2</v>
      </c>
      <c r="Q978" s="36" t="str">
        <f t="shared" si="184"/>
        <v>2-KVNU-10</v>
      </c>
      <c r="R978" s="36" t="s">
        <v>9</v>
      </c>
      <c r="S978" s="36">
        <v>10</v>
      </c>
      <c r="T978" s="36" t="str">
        <f t="shared" si="181"/>
        <v>KVNU-10</v>
      </c>
      <c r="U978" s="36">
        <v>10</v>
      </c>
      <c r="V978" s="36" t="str">
        <f t="shared" si="182"/>
        <v>10,</v>
      </c>
      <c r="W978" s="36"/>
      <c r="X978" s="36"/>
      <c r="Y978" s="36"/>
      <c r="Z978" s="36" t="str">
        <f t="shared" si="180"/>
        <v>-</v>
      </c>
      <c r="AA978" s="36"/>
      <c r="AB978" s="36"/>
      <c r="AC978" s="36"/>
      <c r="AD978" s="36"/>
      <c r="AE978" s="36"/>
      <c r="AF978" s="36"/>
      <c r="AG978" s="36"/>
      <c r="AH978" s="36"/>
      <c r="AI978" s="36"/>
      <c r="AJ978" s="36"/>
      <c r="AK978" s="36"/>
      <c r="AL978" s="36"/>
      <c r="AM978" s="36"/>
      <c r="AN978" s="36"/>
      <c r="AO978" s="36"/>
      <c r="AP978" s="36"/>
      <c r="AQ978" s="36"/>
      <c r="AR978" s="36"/>
      <c r="AS978" s="36"/>
      <c r="AT978" s="36"/>
      <c r="AU978" s="36"/>
      <c r="AV978" s="36"/>
      <c r="AW978" s="36"/>
      <c r="AX978" s="36"/>
      <c r="AY978" s="36"/>
      <c r="AZ978" s="36"/>
      <c r="BA978" s="36"/>
      <c r="BB978" s="36"/>
      <c r="BC978" s="36"/>
      <c r="BD978" s="36"/>
      <c r="BE978" s="36"/>
      <c r="BF978" s="36"/>
      <c r="BG978" s="36"/>
      <c r="BH978" s="36"/>
      <c r="BI978" s="36"/>
      <c r="BJ978" s="36"/>
      <c r="BL978" s="36"/>
      <c r="BM978" s="36"/>
      <c r="BN978" s="36"/>
      <c r="BO978" s="36"/>
    </row>
    <row r="979" spans="2:67">
      <c r="B979" s="36"/>
      <c r="D979" s="36"/>
      <c r="E979" s="36"/>
      <c r="G979" s="36"/>
      <c r="H979" s="36"/>
      <c r="I979" s="36"/>
      <c r="J979" s="36"/>
      <c r="K979" s="36"/>
      <c r="L979" s="36"/>
      <c r="M979" s="36"/>
      <c r="N979" s="36" t="e">
        <f>SUMIF(#REF!,K979,#REF!)</f>
        <v>#REF!</v>
      </c>
      <c r="O979" s="36">
        <f t="shared" si="183"/>
        <v>0</v>
      </c>
      <c r="P979" s="36">
        <f>COUNTIF($T$1:T979,T979)</f>
        <v>3</v>
      </c>
      <c r="Q979" s="36" t="str">
        <f t="shared" si="184"/>
        <v>3-KVNU-10</v>
      </c>
      <c r="R979" s="36" t="s">
        <v>9</v>
      </c>
      <c r="S979" s="36">
        <v>10</v>
      </c>
      <c r="T979" s="36" t="str">
        <f t="shared" si="181"/>
        <v>KVNU-10</v>
      </c>
      <c r="U979" s="36">
        <v>15</v>
      </c>
      <c r="V979" s="36" t="str">
        <f t="shared" si="182"/>
        <v>15,</v>
      </c>
      <c r="W979" s="36"/>
      <c r="X979" s="36"/>
      <c r="Y979" s="36"/>
      <c r="Z979" s="36" t="str">
        <f t="shared" si="180"/>
        <v>-</v>
      </c>
      <c r="AA979" s="36"/>
      <c r="AB979" s="36"/>
      <c r="AC979" s="36"/>
      <c r="AD979" s="36"/>
      <c r="AE979" s="36"/>
      <c r="AF979" s="36"/>
      <c r="AG979" s="36"/>
      <c r="AH979" s="36"/>
      <c r="AI979" s="36"/>
      <c r="AJ979" s="36"/>
      <c r="AK979" s="36"/>
      <c r="AL979" s="36"/>
      <c r="AM979" s="36"/>
      <c r="AN979" s="36"/>
      <c r="AO979" s="36"/>
      <c r="AP979" s="36"/>
      <c r="AQ979" s="36"/>
      <c r="AR979" s="36"/>
      <c r="AS979" s="36"/>
      <c r="AT979" s="36"/>
      <c r="AU979" s="36"/>
      <c r="AV979" s="36"/>
      <c r="AW979" s="36"/>
      <c r="AX979" s="36"/>
      <c r="AY979" s="36"/>
      <c r="AZ979" s="36"/>
      <c r="BA979" s="36"/>
      <c r="BB979" s="36"/>
      <c r="BC979" s="36"/>
      <c r="BD979" s="36"/>
      <c r="BE979" s="36"/>
      <c r="BF979" s="36"/>
      <c r="BG979" s="36"/>
      <c r="BH979" s="36"/>
      <c r="BI979" s="36"/>
      <c r="BJ979" s="36"/>
      <c r="BL979" s="36"/>
      <c r="BM979" s="36"/>
      <c r="BN979" s="36"/>
      <c r="BO979" s="36"/>
    </row>
    <row r="980" spans="2:67">
      <c r="B980" s="36"/>
      <c r="D980" s="36"/>
      <c r="E980" s="36"/>
      <c r="G980" s="36"/>
      <c r="H980" s="36"/>
      <c r="I980" s="36"/>
      <c r="J980" s="36"/>
      <c r="K980" s="36"/>
      <c r="L980" s="36"/>
      <c r="M980" s="36"/>
      <c r="N980" s="36" t="e">
        <f>SUMIF(#REF!,K980,#REF!)</f>
        <v>#REF!</v>
      </c>
      <c r="O980" s="36">
        <f t="shared" si="183"/>
        <v>0</v>
      </c>
      <c r="P980" s="36">
        <f>COUNTIF($T$1:T980,T980)</f>
        <v>4</v>
      </c>
      <c r="Q980" s="36" t="str">
        <f t="shared" si="184"/>
        <v>4-KVNU-10</v>
      </c>
      <c r="R980" s="36" t="s">
        <v>9</v>
      </c>
      <c r="S980" s="36">
        <v>10</v>
      </c>
      <c r="T980" s="36" t="str">
        <f t="shared" si="181"/>
        <v>KVNU-10</v>
      </c>
      <c r="U980" s="36">
        <v>25</v>
      </c>
      <c r="V980" s="36" t="str">
        <f t="shared" si="182"/>
        <v>25,</v>
      </c>
      <c r="W980" s="36"/>
      <c r="X980" s="36"/>
      <c r="Y980" s="36"/>
      <c r="Z980" s="36" t="str">
        <f t="shared" si="180"/>
        <v>-</v>
      </c>
      <c r="AA980" s="36"/>
      <c r="AB980" s="36"/>
      <c r="AC980" s="36"/>
      <c r="AD980" s="36"/>
      <c r="AE980" s="36"/>
      <c r="AF980" s="36"/>
      <c r="AG980" s="36"/>
      <c r="AH980" s="36"/>
      <c r="AI980" s="36"/>
      <c r="AJ980" s="36"/>
      <c r="AK980" s="36"/>
      <c r="AL980" s="36"/>
      <c r="AM980" s="36"/>
      <c r="AN980" s="36"/>
      <c r="AO980" s="36"/>
      <c r="AP980" s="36"/>
      <c r="AQ980" s="36"/>
      <c r="AR980" s="36"/>
      <c r="AS980" s="36"/>
      <c r="AT980" s="36"/>
      <c r="AU980" s="36"/>
      <c r="AV980" s="36"/>
      <c r="AW980" s="36"/>
      <c r="AX980" s="36"/>
      <c r="AY980" s="36"/>
      <c r="AZ980" s="36"/>
      <c r="BA980" s="36"/>
      <c r="BB980" s="36"/>
      <c r="BC980" s="36"/>
      <c r="BD980" s="36"/>
      <c r="BE980" s="36"/>
      <c r="BF980" s="36"/>
      <c r="BG980" s="36"/>
      <c r="BH980" s="36"/>
      <c r="BI980" s="36"/>
      <c r="BJ980" s="36"/>
      <c r="BL980" s="36"/>
      <c r="BM980" s="36"/>
      <c r="BN980" s="36"/>
      <c r="BO980" s="36"/>
    </row>
    <row r="981" spans="2:67">
      <c r="B981" s="36"/>
      <c r="D981" s="36"/>
      <c r="E981" s="36"/>
      <c r="G981" s="36"/>
      <c r="H981" s="36"/>
      <c r="I981" s="36"/>
      <c r="J981" s="36"/>
      <c r="K981" s="36"/>
      <c r="L981" s="36"/>
      <c r="M981" s="36"/>
      <c r="N981" s="36" t="e">
        <f>SUMIF(#REF!,K981,#REF!)</f>
        <v>#REF!</v>
      </c>
      <c r="O981" s="36">
        <f t="shared" si="183"/>
        <v>0</v>
      </c>
      <c r="P981" s="36">
        <f>COUNTIF($T$1:T981,T981)</f>
        <v>5</v>
      </c>
      <c r="Q981" s="36" t="str">
        <f t="shared" si="184"/>
        <v>5-KVNU-10</v>
      </c>
      <c r="R981" s="36" t="s">
        <v>9</v>
      </c>
      <c r="S981" s="36">
        <v>10</v>
      </c>
      <c r="T981" s="36" t="str">
        <f t="shared" si="181"/>
        <v>KVNU-10</v>
      </c>
      <c r="U981" s="36">
        <v>40</v>
      </c>
      <c r="V981" s="36" t="str">
        <f t="shared" si="182"/>
        <v>40,</v>
      </c>
      <c r="W981" s="36"/>
      <c r="X981" s="36"/>
      <c r="Y981" s="36"/>
      <c r="Z981" s="36" t="str">
        <f t="shared" si="180"/>
        <v>-</v>
      </c>
      <c r="AA981" s="36"/>
      <c r="AB981" s="36"/>
      <c r="AC981" s="36"/>
      <c r="AD981" s="36"/>
      <c r="AE981" s="36"/>
      <c r="AF981" s="36"/>
      <c r="AG981" s="36"/>
      <c r="AH981" s="36"/>
      <c r="AI981" s="36"/>
      <c r="AJ981" s="36"/>
      <c r="AK981" s="36"/>
      <c r="AL981" s="36"/>
      <c r="AM981" s="36"/>
      <c r="AN981" s="36"/>
      <c r="AO981" s="36"/>
      <c r="AP981" s="36"/>
      <c r="AQ981" s="36"/>
      <c r="AR981" s="36"/>
      <c r="AS981" s="36"/>
      <c r="AT981" s="36"/>
      <c r="AU981" s="36"/>
      <c r="AV981" s="36"/>
      <c r="AW981" s="36"/>
      <c r="AX981" s="36"/>
      <c r="AY981" s="36"/>
      <c r="AZ981" s="36"/>
      <c r="BA981" s="36"/>
      <c r="BB981" s="36"/>
      <c r="BC981" s="36"/>
      <c r="BD981" s="36"/>
      <c r="BE981" s="36"/>
      <c r="BF981" s="36"/>
      <c r="BG981" s="36"/>
      <c r="BH981" s="36"/>
      <c r="BI981" s="36"/>
      <c r="BJ981" s="36"/>
      <c r="BL981" s="36"/>
      <c r="BM981" s="36"/>
      <c r="BN981" s="36"/>
      <c r="BO981" s="36"/>
    </row>
    <row r="982" spans="2:67">
      <c r="B982" s="36"/>
      <c r="D982" s="36"/>
      <c r="E982" s="36"/>
      <c r="G982" s="36"/>
      <c r="H982" s="36"/>
      <c r="I982" s="36"/>
      <c r="J982" s="36"/>
      <c r="K982" s="36"/>
      <c r="L982" s="36"/>
      <c r="M982" s="36"/>
      <c r="N982" s="36" t="e">
        <f>SUMIF(#REF!,K982,#REF!)</f>
        <v>#REF!</v>
      </c>
      <c r="O982" s="36">
        <f t="shared" si="183"/>
        <v>0</v>
      </c>
      <c r="P982" s="36">
        <f>COUNTIF($T$1:T982,T982)</f>
        <v>6</v>
      </c>
      <c r="Q982" s="36" t="str">
        <f t="shared" si="184"/>
        <v>6-KVNU-10</v>
      </c>
      <c r="R982" s="36" t="s">
        <v>9</v>
      </c>
      <c r="S982" s="36">
        <v>10</v>
      </c>
      <c r="T982" s="36" t="str">
        <f t="shared" si="181"/>
        <v>KVNU-10</v>
      </c>
      <c r="U982" s="36">
        <v>50</v>
      </c>
      <c r="V982" s="36" t="str">
        <f t="shared" si="182"/>
        <v>50,</v>
      </c>
      <c r="W982" s="36"/>
      <c r="X982" s="36"/>
      <c r="Y982" s="36"/>
      <c r="Z982" s="36" t="str">
        <f t="shared" si="180"/>
        <v>-</v>
      </c>
      <c r="AA982" s="36"/>
      <c r="AB982" s="36"/>
      <c r="AC982" s="36"/>
      <c r="AD982" s="36"/>
      <c r="AE982" s="36"/>
      <c r="AF982" s="36"/>
      <c r="AG982" s="36"/>
      <c r="AH982" s="36"/>
      <c r="AI982" s="36"/>
      <c r="AJ982" s="36"/>
      <c r="AK982" s="36"/>
      <c r="AL982" s="36"/>
      <c r="AM982" s="36"/>
      <c r="AN982" s="36"/>
      <c r="AO982" s="36"/>
      <c r="AP982" s="36"/>
      <c r="AQ982" s="36"/>
      <c r="AR982" s="36"/>
      <c r="AS982" s="36"/>
      <c r="AT982" s="36"/>
      <c r="AU982" s="36"/>
      <c r="AV982" s="36"/>
      <c r="AW982" s="36"/>
      <c r="AX982" s="36"/>
      <c r="AY982" s="36"/>
      <c r="AZ982" s="36"/>
      <c r="BA982" s="36"/>
      <c r="BB982" s="36"/>
      <c r="BC982" s="36"/>
      <c r="BD982" s="36"/>
      <c r="BE982" s="36"/>
      <c r="BF982" s="36"/>
      <c r="BG982" s="36"/>
      <c r="BH982" s="36"/>
      <c r="BI982" s="36"/>
      <c r="BJ982" s="36"/>
      <c r="BL982" s="36"/>
      <c r="BM982" s="36"/>
      <c r="BN982" s="36"/>
      <c r="BO982" s="36"/>
    </row>
    <row r="983" spans="2:67">
      <c r="B983" s="36"/>
      <c r="D983" s="36"/>
      <c r="E983" s="36"/>
      <c r="G983" s="36"/>
      <c r="H983" s="36"/>
      <c r="I983" s="36"/>
      <c r="J983" s="36"/>
      <c r="K983" s="36"/>
      <c r="L983" s="36"/>
      <c r="M983" s="36"/>
      <c r="N983" s="36" t="e">
        <f>SUMIF(#REF!,K983,#REF!)</f>
        <v>#REF!</v>
      </c>
      <c r="O983" s="36">
        <f t="shared" si="183"/>
        <v>0</v>
      </c>
      <c r="P983" s="36">
        <f>COUNTIF($T$1:T983,T983)</f>
        <v>7</v>
      </c>
      <c r="Q983" s="36" t="str">
        <f t="shared" si="184"/>
        <v>7-KVNU-10</v>
      </c>
      <c r="R983" s="36" t="s">
        <v>9</v>
      </c>
      <c r="S983" s="36">
        <v>10</v>
      </c>
      <c r="T983" s="36" t="str">
        <f t="shared" si="181"/>
        <v>KVNU-10</v>
      </c>
      <c r="U983" s="36">
        <v>80</v>
      </c>
      <c r="V983" s="36" t="str">
        <f t="shared" si="182"/>
        <v>80,</v>
      </c>
      <c r="W983" s="36"/>
      <c r="X983" s="36"/>
      <c r="Y983" s="36"/>
      <c r="Z983" s="36" t="str">
        <f t="shared" si="180"/>
        <v>-</v>
      </c>
      <c r="AA983" s="36"/>
      <c r="AB983" s="36"/>
      <c r="AC983" s="36"/>
      <c r="AD983" s="36"/>
      <c r="AE983" s="36"/>
      <c r="AF983" s="36"/>
      <c r="AG983" s="36"/>
      <c r="AH983" s="36"/>
      <c r="AI983" s="36"/>
      <c r="AJ983" s="36"/>
      <c r="AK983" s="36"/>
      <c r="AL983" s="36"/>
      <c r="AM983" s="36"/>
      <c r="AN983" s="36"/>
      <c r="AO983" s="36"/>
      <c r="AP983" s="36"/>
      <c r="AQ983" s="36"/>
      <c r="AR983" s="36"/>
      <c r="AS983" s="36"/>
      <c r="AT983" s="36"/>
      <c r="AU983" s="36"/>
      <c r="AV983" s="36"/>
      <c r="AW983" s="36"/>
      <c r="AX983" s="36"/>
      <c r="AY983" s="36"/>
      <c r="AZ983" s="36"/>
      <c r="BA983" s="36"/>
      <c r="BB983" s="36"/>
      <c r="BC983" s="36"/>
      <c r="BD983" s="36"/>
      <c r="BE983" s="36"/>
      <c r="BF983" s="36"/>
      <c r="BG983" s="36"/>
      <c r="BH983" s="36"/>
      <c r="BI983" s="36"/>
      <c r="BJ983" s="36"/>
      <c r="BL983" s="36"/>
      <c r="BM983" s="36"/>
      <c r="BN983" s="36"/>
      <c r="BO983" s="36"/>
    </row>
    <row r="984" spans="2:67">
      <c r="B984" s="36"/>
      <c r="D984" s="36"/>
      <c r="E984" s="36"/>
      <c r="G984" s="36"/>
      <c r="H984" s="36"/>
      <c r="I984" s="36"/>
      <c r="J984" s="36"/>
      <c r="K984" s="36"/>
      <c r="L984" s="36"/>
      <c r="M984" s="36"/>
      <c r="N984" s="36" t="e">
        <f>SUMIF(#REF!,K984,#REF!)</f>
        <v>#REF!</v>
      </c>
      <c r="O984" s="36">
        <f t="shared" si="183"/>
        <v>0</v>
      </c>
      <c r="P984" s="36">
        <f>COUNTIF($T$1:T984,T984)</f>
        <v>8</v>
      </c>
      <c r="Q984" s="36" t="str">
        <f t="shared" si="184"/>
        <v>8-KVNU-10</v>
      </c>
      <c r="R984" s="36" t="s">
        <v>9</v>
      </c>
      <c r="S984" s="36">
        <v>10</v>
      </c>
      <c r="T984" s="36" t="str">
        <f t="shared" si="181"/>
        <v>KVNU-10</v>
      </c>
      <c r="U984" s="36">
        <v>100</v>
      </c>
      <c r="V984" s="36" t="str">
        <f t="shared" si="182"/>
        <v>100</v>
      </c>
      <c r="W984" s="36"/>
      <c r="X984" s="36"/>
      <c r="Y984" s="36"/>
      <c r="Z984" s="36" t="str">
        <f t="shared" si="180"/>
        <v>-</v>
      </c>
      <c r="AA984" s="36"/>
      <c r="AB984" s="36"/>
      <c r="AC984" s="36"/>
      <c r="AD984" s="36"/>
      <c r="AE984" s="36"/>
      <c r="AF984" s="36"/>
      <c r="AG984" s="36"/>
      <c r="AH984" s="36"/>
      <c r="AI984" s="36"/>
      <c r="AJ984" s="36"/>
      <c r="AK984" s="36"/>
      <c r="AL984" s="36"/>
      <c r="AM984" s="36"/>
      <c r="AN984" s="36"/>
      <c r="AO984" s="36"/>
      <c r="AP984" s="36"/>
      <c r="AQ984" s="36"/>
      <c r="AR984" s="36"/>
      <c r="AS984" s="36"/>
      <c r="AT984" s="36"/>
      <c r="AU984" s="36"/>
      <c r="AV984" s="36"/>
      <c r="AW984" s="36"/>
      <c r="AX984" s="36"/>
      <c r="AY984" s="36"/>
      <c r="AZ984" s="36"/>
      <c r="BA984" s="36"/>
      <c r="BB984" s="36"/>
      <c r="BC984" s="36"/>
      <c r="BD984" s="36"/>
      <c r="BE984" s="36"/>
      <c r="BF984" s="36"/>
      <c r="BG984" s="36"/>
      <c r="BH984" s="36"/>
      <c r="BI984" s="36"/>
      <c r="BJ984" s="36"/>
      <c r="BL984" s="36"/>
      <c r="BM984" s="36"/>
      <c r="BN984" s="36"/>
      <c r="BO984" s="36"/>
    </row>
    <row r="985" spans="2:67">
      <c r="B985" s="36"/>
      <c r="D985" s="36"/>
      <c r="E985" s="36"/>
      <c r="G985" s="36"/>
      <c r="H985" s="36"/>
      <c r="I985" s="36"/>
      <c r="J985" s="36"/>
      <c r="K985" s="36"/>
      <c r="L985" s="36"/>
      <c r="M985" s="36"/>
      <c r="N985" s="36" t="e">
        <f>SUMIF(#REF!,K985,#REF!)</f>
        <v>#REF!</v>
      </c>
      <c r="O985" s="36">
        <f t="shared" si="183"/>
        <v>0</v>
      </c>
      <c r="P985" s="36">
        <f>COUNTIF($T$1:T985,T985)</f>
        <v>1</v>
      </c>
      <c r="Q985" s="36" t="str">
        <f t="shared" si="184"/>
        <v>1-KVNU-12</v>
      </c>
      <c r="R985" s="36" t="s">
        <v>9</v>
      </c>
      <c r="S985" s="36">
        <v>12</v>
      </c>
      <c r="T985" s="36" t="str">
        <f t="shared" si="181"/>
        <v>KVNU-12</v>
      </c>
      <c r="U985" s="36">
        <v>5</v>
      </c>
      <c r="V985" s="36" t="str">
        <f t="shared" si="182"/>
        <v>5,</v>
      </c>
      <c r="W985" s="36"/>
      <c r="X985" s="36"/>
      <c r="Y985" s="36"/>
      <c r="Z985" s="36" t="str">
        <f t="shared" si="180"/>
        <v>-</v>
      </c>
      <c r="AA985" s="36"/>
      <c r="AB985" s="36"/>
      <c r="AC985" s="36"/>
      <c r="AD985" s="36"/>
      <c r="AE985" s="36"/>
      <c r="AF985" s="36"/>
      <c r="AG985" s="36"/>
      <c r="AH985" s="36"/>
      <c r="AI985" s="36"/>
      <c r="AJ985" s="36"/>
      <c r="AK985" s="36"/>
      <c r="AL985" s="36"/>
      <c r="AM985" s="36"/>
      <c r="AN985" s="36"/>
      <c r="AO985" s="36"/>
      <c r="AP985" s="36"/>
      <c r="AQ985" s="36"/>
      <c r="AR985" s="36"/>
      <c r="AS985" s="36"/>
      <c r="AT985" s="36"/>
      <c r="AU985" s="36"/>
      <c r="AV985" s="36"/>
      <c r="AW985" s="36"/>
      <c r="AX985" s="36"/>
      <c r="AY985" s="36"/>
      <c r="AZ985" s="36"/>
      <c r="BA985" s="36"/>
      <c r="BB985" s="36"/>
      <c r="BC985" s="36"/>
      <c r="BD985" s="36"/>
      <c r="BE985" s="36"/>
      <c r="BF985" s="36"/>
      <c r="BG985" s="36"/>
      <c r="BH985" s="36"/>
      <c r="BI985" s="36"/>
      <c r="BJ985" s="36"/>
      <c r="BL985" s="36"/>
      <c r="BM985" s="36"/>
      <c r="BN985" s="36"/>
      <c r="BO985" s="36"/>
    </row>
    <row r="986" spans="2:67">
      <c r="B986" s="36"/>
      <c r="D986" s="36"/>
      <c r="E986" s="36"/>
      <c r="G986" s="36"/>
      <c r="H986" s="36"/>
      <c r="I986" s="36"/>
      <c r="J986" s="36"/>
      <c r="K986" s="36"/>
      <c r="L986" s="36"/>
      <c r="M986" s="36"/>
      <c r="N986" s="36" t="e">
        <f>SUMIF(#REF!,K986,#REF!)</f>
        <v>#REF!</v>
      </c>
      <c r="O986" s="36">
        <f t="shared" si="183"/>
        <v>0</v>
      </c>
      <c r="P986" s="36">
        <f>COUNTIF($T$1:T986,T986)</f>
        <v>2</v>
      </c>
      <c r="Q986" s="36" t="str">
        <f t="shared" si="184"/>
        <v>2-KVNU-12</v>
      </c>
      <c r="R986" s="36" t="s">
        <v>9</v>
      </c>
      <c r="S986" s="36">
        <v>12</v>
      </c>
      <c r="T986" s="36" t="str">
        <f t="shared" si="181"/>
        <v>KVNU-12</v>
      </c>
      <c r="U986" s="36">
        <v>10</v>
      </c>
      <c r="V986" s="36" t="str">
        <f t="shared" si="182"/>
        <v>10,</v>
      </c>
      <c r="W986" s="36"/>
      <c r="X986" s="36"/>
      <c r="Y986" s="36"/>
      <c r="Z986" s="36" t="str">
        <f t="shared" si="180"/>
        <v>-</v>
      </c>
      <c r="AA986" s="36"/>
      <c r="AB986" s="36"/>
      <c r="AC986" s="36"/>
      <c r="AD986" s="36"/>
      <c r="AE986" s="36"/>
      <c r="AF986" s="36"/>
      <c r="AG986" s="36"/>
      <c r="AH986" s="36"/>
      <c r="AI986" s="36"/>
      <c r="AJ986" s="36"/>
      <c r="AK986" s="36"/>
      <c r="AL986" s="36"/>
      <c r="AM986" s="36"/>
      <c r="AN986" s="36"/>
      <c r="AO986" s="36"/>
      <c r="AP986" s="36"/>
      <c r="AQ986" s="36"/>
      <c r="AR986" s="36"/>
      <c r="AS986" s="36"/>
      <c r="AT986" s="36"/>
      <c r="AU986" s="36"/>
      <c r="AV986" s="36"/>
      <c r="AW986" s="36"/>
      <c r="AX986" s="36"/>
      <c r="AY986" s="36"/>
      <c r="AZ986" s="36"/>
      <c r="BA986" s="36"/>
      <c r="BB986" s="36"/>
      <c r="BC986" s="36"/>
      <c r="BD986" s="36"/>
      <c r="BE986" s="36"/>
      <c r="BF986" s="36"/>
      <c r="BG986" s="36"/>
      <c r="BH986" s="36"/>
      <c r="BI986" s="36"/>
      <c r="BJ986" s="36"/>
      <c r="BL986" s="36"/>
      <c r="BM986" s="36"/>
      <c r="BN986" s="36"/>
      <c r="BO986" s="36"/>
    </row>
    <row r="987" spans="2:67">
      <c r="B987" s="36"/>
      <c r="D987" s="36"/>
      <c r="E987" s="36"/>
      <c r="G987" s="36"/>
      <c r="H987" s="36"/>
      <c r="I987" s="36"/>
      <c r="J987" s="36"/>
      <c r="K987" s="36"/>
      <c r="L987" s="36"/>
      <c r="M987" s="36"/>
      <c r="N987" s="36" t="e">
        <f>SUMIF(#REF!,K987,#REF!)</f>
        <v>#REF!</v>
      </c>
      <c r="O987" s="36">
        <f t="shared" si="183"/>
        <v>0</v>
      </c>
      <c r="P987" s="36">
        <f>COUNTIF($T$1:T987,T987)</f>
        <v>3</v>
      </c>
      <c r="Q987" s="36" t="str">
        <f t="shared" si="184"/>
        <v>3-KVNU-12</v>
      </c>
      <c r="R987" s="36" t="s">
        <v>9</v>
      </c>
      <c r="S987" s="36">
        <v>12</v>
      </c>
      <c r="T987" s="36" t="str">
        <f t="shared" si="181"/>
        <v>KVNU-12</v>
      </c>
      <c r="U987" s="36">
        <v>15</v>
      </c>
      <c r="V987" s="36" t="str">
        <f t="shared" si="182"/>
        <v>15,</v>
      </c>
      <c r="W987" s="36"/>
      <c r="X987" s="36"/>
      <c r="Y987" s="36"/>
      <c r="Z987" s="36" t="str">
        <f t="shared" si="180"/>
        <v>-</v>
      </c>
      <c r="AA987" s="36"/>
      <c r="AB987" s="36"/>
      <c r="AC987" s="36"/>
      <c r="AD987" s="36"/>
      <c r="AE987" s="36"/>
      <c r="AF987" s="36"/>
      <c r="AG987" s="36"/>
      <c r="AH987" s="36"/>
      <c r="AI987" s="36"/>
      <c r="AJ987" s="36"/>
      <c r="AK987" s="36"/>
      <c r="AL987" s="36"/>
      <c r="AM987" s="36"/>
      <c r="AN987" s="36"/>
      <c r="AO987" s="36"/>
      <c r="AP987" s="36"/>
      <c r="AQ987" s="36"/>
      <c r="AR987" s="36"/>
      <c r="AS987" s="36"/>
      <c r="AT987" s="36"/>
      <c r="AU987" s="36"/>
      <c r="AV987" s="36"/>
      <c r="AW987" s="36"/>
      <c r="AX987" s="36"/>
      <c r="AY987" s="36"/>
      <c r="AZ987" s="36"/>
      <c r="BA987" s="36"/>
      <c r="BB987" s="36"/>
      <c r="BC987" s="36"/>
      <c r="BD987" s="36"/>
      <c r="BE987" s="36"/>
      <c r="BF987" s="36"/>
      <c r="BG987" s="36"/>
      <c r="BH987" s="36"/>
      <c r="BI987" s="36"/>
      <c r="BJ987" s="36"/>
      <c r="BL987" s="36"/>
      <c r="BM987" s="36"/>
      <c r="BN987" s="36"/>
      <c r="BO987" s="36"/>
    </row>
    <row r="988" spans="2:67">
      <c r="B988" s="36"/>
      <c r="D988" s="36"/>
      <c r="E988" s="36"/>
      <c r="G988" s="36"/>
      <c r="H988" s="36"/>
      <c r="I988" s="36"/>
      <c r="J988" s="36"/>
      <c r="K988" s="36"/>
      <c r="L988" s="36"/>
      <c r="M988" s="36"/>
      <c r="N988" s="36" t="e">
        <f>SUMIF(#REF!,K988,#REF!)</f>
        <v>#REF!</v>
      </c>
      <c r="O988" s="36">
        <f t="shared" si="183"/>
        <v>0</v>
      </c>
      <c r="P988" s="36">
        <f>COUNTIF($T$1:T988,T988)</f>
        <v>4</v>
      </c>
      <c r="Q988" s="36" t="str">
        <f t="shared" si="184"/>
        <v>4-KVNU-12</v>
      </c>
      <c r="R988" s="36" t="s">
        <v>9</v>
      </c>
      <c r="S988" s="36">
        <v>12</v>
      </c>
      <c r="T988" s="36" t="str">
        <f t="shared" si="181"/>
        <v>KVNU-12</v>
      </c>
      <c r="U988" s="36">
        <v>25</v>
      </c>
      <c r="V988" s="36" t="str">
        <f t="shared" si="182"/>
        <v>25,</v>
      </c>
      <c r="W988" s="36"/>
      <c r="X988" s="36"/>
      <c r="Y988" s="36"/>
      <c r="Z988" s="36" t="str">
        <f t="shared" si="180"/>
        <v>-</v>
      </c>
      <c r="AA988" s="36"/>
      <c r="AB988" s="36"/>
      <c r="AC988" s="36"/>
      <c r="AD988" s="36"/>
      <c r="AE988" s="36"/>
      <c r="AF988" s="36"/>
      <c r="AG988" s="36"/>
      <c r="AH988" s="36"/>
      <c r="AI988" s="36"/>
      <c r="AJ988" s="36"/>
      <c r="AK988" s="36"/>
      <c r="AL988" s="36"/>
      <c r="AM988" s="36"/>
      <c r="AN988" s="36"/>
      <c r="AO988" s="36"/>
      <c r="AP988" s="36"/>
      <c r="AQ988" s="36"/>
      <c r="AR988" s="36"/>
      <c r="AS988" s="36"/>
      <c r="AT988" s="36"/>
      <c r="AU988" s="36"/>
      <c r="AV988" s="36"/>
      <c r="AW988" s="36"/>
      <c r="AX988" s="36"/>
      <c r="AY988" s="36"/>
      <c r="AZ988" s="36"/>
      <c r="BA988" s="36"/>
      <c r="BB988" s="36"/>
      <c r="BC988" s="36"/>
      <c r="BD988" s="36"/>
      <c r="BE988" s="36"/>
      <c r="BF988" s="36"/>
      <c r="BG988" s="36"/>
      <c r="BH988" s="36"/>
      <c r="BI988" s="36"/>
      <c r="BJ988" s="36"/>
      <c r="BL988" s="36"/>
      <c r="BM988" s="36"/>
      <c r="BN988" s="36"/>
      <c r="BO988" s="36"/>
    </row>
    <row r="989" spans="2:67">
      <c r="B989" s="36"/>
      <c r="D989" s="36"/>
      <c r="E989" s="36"/>
      <c r="G989" s="36"/>
      <c r="H989" s="36"/>
      <c r="I989" s="36"/>
      <c r="J989" s="36"/>
      <c r="K989" s="36"/>
      <c r="L989" s="36"/>
      <c r="M989" s="36"/>
      <c r="N989" s="36" t="e">
        <f>SUMIF(#REF!,K989,#REF!)</f>
        <v>#REF!</v>
      </c>
      <c r="O989" s="36">
        <f t="shared" si="183"/>
        <v>0</v>
      </c>
      <c r="P989" s="36">
        <f>COUNTIF($T$1:T989,T989)</f>
        <v>5</v>
      </c>
      <c r="Q989" s="36" t="str">
        <f t="shared" si="184"/>
        <v>5-KVNU-12</v>
      </c>
      <c r="R989" s="36" t="s">
        <v>9</v>
      </c>
      <c r="S989" s="36">
        <v>12</v>
      </c>
      <c r="T989" s="36" t="str">
        <f t="shared" si="181"/>
        <v>KVNU-12</v>
      </c>
      <c r="U989" s="36">
        <v>40</v>
      </c>
      <c r="V989" s="36" t="str">
        <f t="shared" si="182"/>
        <v>40,</v>
      </c>
      <c r="W989" s="36"/>
      <c r="X989" s="36"/>
      <c r="Y989" s="36"/>
      <c r="Z989" s="36" t="str">
        <f t="shared" si="180"/>
        <v>-</v>
      </c>
      <c r="AA989" s="36"/>
      <c r="AB989" s="36"/>
      <c r="AC989" s="36"/>
      <c r="AD989" s="36"/>
      <c r="AE989" s="36"/>
      <c r="AF989" s="36"/>
      <c r="AG989" s="36"/>
      <c r="AH989" s="36"/>
      <c r="AI989" s="36"/>
      <c r="AJ989" s="36"/>
      <c r="AK989" s="36"/>
      <c r="AL989" s="36"/>
      <c r="AM989" s="36"/>
      <c r="AN989" s="36"/>
      <c r="AO989" s="36"/>
      <c r="AP989" s="36"/>
      <c r="AQ989" s="36"/>
      <c r="AR989" s="36"/>
      <c r="AS989" s="36"/>
      <c r="AT989" s="36"/>
      <c r="AU989" s="36"/>
      <c r="AV989" s="36"/>
      <c r="AW989" s="36"/>
      <c r="AX989" s="36"/>
      <c r="AY989" s="36"/>
      <c r="AZ989" s="36"/>
      <c r="BA989" s="36"/>
      <c r="BB989" s="36"/>
      <c r="BC989" s="36"/>
      <c r="BD989" s="36"/>
      <c r="BE989" s="36"/>
      <c r="BF989" s="36"/>
      <c r="BG989" s="36"/>
      <c r="BH989" s="36"/>
      <c r="BI989" s="36"/>
      <c r="BJ989" s="36"/>
      <c r="BL989" s="36"/>
      <c r="BM989" s="36"/>
      <c r="BN989" s="36"/>
      <c r="BO989" s="36"/>
    </row>
    <row r="990" spans="2:67">
      <c r="B990" s="36"/>
      <c r="D990" s="36"/>
      <c r="E990" s="36"/>
      <c r="G990" s="36"/>
      <c r="H990" s="36"/>
      <c r="I990" s="36"/>
      <c r="J990" s="36"/>
      <c r="K990" s="36"/>
      <c r="L990" s="36"/>
      <c r="M990" s="36"/>
      <c r="N990" s="36" t="e">
        <f>SUMIF(#REF!,K990,#REF!)</f>
        <v>#REF!</v>
      </c>
      <c r="O990" s="36">
        <f t="shared" si="183"/>
        <v>0</v>
      </c>
      <c r="P990" s="36">
        <f>COUNTIF($T$1:T990,T990)</f>
        <v>6</v>
      </c>
      <c r="Q990" s="36" t="str">
        <f t="shared" si="184"/>
        <v>6-KVNU-12</v>
      </c>
      <c r="R990" s="36" t="s">
        <v>9</v>
      </c>
      <c r="S990" s="36">
        <v>12</v>
      </c>
      <c r="T990" s="36" t="str">
        <f t="shared" si="181"/>
        <v>KVNU-12</v>
      </c>
      <c r="U990" s="36">
        <v>50</v>
      </c>
      <c r="V990" s="36" t="str">
        <f t="shared" si="182"/>
        <v>50,</v>
      </c>
      <c r="W990" s="36"/>
      <c r="X990" s="36"/>
      <c r="Y990" s="36"/>
      <c r="Z990" s="36" t="str">
        <f t="shared" si="180"/>
        <v>-</v>
      </c>
      <c r="AA990" s="36"/>
      <c r="AB990" s="36"/>
      <c r="AC990" s="36"/>
      <c r="AD990" s="36"/>
      <c r="AE990" s="36"/>
      <c r="AF990" s="36"/>
      <c r="AG990" s="36"/>
      <c r="AH990" s="36"/>
      <c r="AI990" s="36"/>
      <c r="AJ990" s="36"/>
      <c r="AK990" s="36"/>
      <c r="AL990" s="36"/>
      <c r="AM990" s="36"/>
      <c r="AN990" s="36"/>
      <c r="AO990" s="36"/>
      <c r="AP990" s="36"/>
      <c r="AQ990" s="36"/>
      <c r="AR990" s="36"/>
      <c r="AS990" s="36"/>
      <c r="AT990" s="36"/>
      <c r="AU990" s="36"/>
      <c r="AV990" s="36"/>
      <c r="AW990" s="36"/>
      <c r="AX990" s="36"/>
      <c r="AY990" s="36"/>
      <c r="AZ990" s="36"/>
      <c r="BA990" s="36"/>
      <c r="BB990" s="36"/>
      <c r="BC990" s="36"/>
      <c r="BD990" s="36"/>
      <c r="BE990" s="36"/>
      <c r="BF990" s="36"/>
      <c r="BG990" s="36"/>
      <c r="BH990" s="36"/>
      <c r="BI990" s="36"/>
      <c r="BJ990" s="36"/>
      <c r="BL990" s="36"/>
      <c r="BM990" s="36"/>
      <c r="BN990" s="36"/>
      <c r="BO990" s="36"/>
    </row>
    <row r="991" spans="2:67">
      <c r="B991" s="36"/>
      <c r="D991" s="36"/>
      <c r="E991" s="36"/>
      <c r="G991" s="36"/>
      <c r="H991" s="36"/>
      <c r="I991" s="36"/>
      <c r="J991" s="36"/>
      <c r="K991" s="36"/>
      <c r="L991" s="36"/>
      <c r="M991" s="36"/>
      <c r="N991" s="36" t="e">
        <f>SUMIF(#REF!,K991,#REF!)</f>
        <v>#REF!</v>
      </c>
      <c r="O991" s="36">
        <f t="shared" si="183"/>
        <v>0</v>
      </c>
      <c r="P991" s="36">
        <f>COUNTIF($T$1:T991,T991)</f>
        <v>7</v>
      </c>
      <c r="Q991" s="36" t="str">
        <f t="shared" si="184"/>
        <v>7-KVNU-12</v>
      </c>
      <c r="R991" s="36" t="s">
        <v>9</v>
      </c>
      <c r="S991" s="36">
        <v>12</v>
      </c>
      <c r="T991" s="36" t="str">
        <f t="shared" si="181"/>
        <v>KVNU-12</v>
      </c>
      <c r="U991" s="36">
        <v>80</v>
      </c>
      <c r="V991" s="36" t="str">
        <f t="shared" si="182"/>
        <v>80,</v>
      </c>
      <c r="W991" s="36"/>
      <c r="X991" s="36"/>
      <c r="Y991" s="36"/>
      <c r="Z991" s="36" t="str">
        <f t="shared" si="180"/>
        <v>-</v>
      </c>
      <c r="AA991" s="36"/>
      <c r="AB991" s="36"/>
      <c r="AC991" s="36"/>
      <c r="AD991" s="36"/>
      <c r="AE991" s="36"/>
      <c r="AF991" s="36"/>
      <c r="AG991" s="36"/>
      <c r="AH991" s="36"/>
      <c r="AI991" s="36"/>
      <c r="AJ991" s="36"/>
      <c r="AK991" s="36"/>
      <c r="AL991" s="36"/>
      <c r="AM991" s="36"/>
      <c r="AN991" s="36"/>
      <c r="AO991" s="36"/>
      <c r="AP991" s="36"/>
      <c r="AQ991" s="36"/>
      <c r="AR991" s="36"/>
      <c r="AS991" s="36"/>
      <c r="AT991" s="36"/>
      <c r="AU991" s="36"/>
      <c r="AV991" s="36"/>
      <c r="AW991" s="36"/>
      <c r="AX991" s="36"/>
      <c r="AY991" s="36"/>
      <c r="AZ991" s="36"/>
      <c r="BA991" s="36"/>
      <c r="BB991" s="36"/>
      <c r="BC991" s="36"/>
      <c r="BD991" s="36"/>
      <c r="BE991" s="36"/>
      <c r="BF991" s="36"/>
      <c r="BG991" s="36"/>
      <c r="BH991" s="36"/>
      <c r="BI991" s="36"/>
      <c r="BJ991" s="36"/>
      <c r="BL991" s="36"/>
      <c r="BM991" s="36"/>
      <c r="BN991" s="36"/>
      <c r="BO991" s="36"/>
    </row>
    <row r="992" spans="2:67">
      <c r="B992" s="36"/>
      <c r="D992" s="36"/>
      <c r="E992" s="36"/>
      <c r="G992" s="36"/>
      <c r="H992" s="36"/>
      <c r="I992" s="36"/>
      <c r="J992" s="36"/>
      <c r="K992" s="36"/>
      <c r="L992" s="36"/>
      <c r="M992" s="36"/>
      <c r="N992" s="36" t="e">
        <f>SUMIF(#REF!,K992,#REF!)</f>
        <v>#REF!</v>
      </c>
      <c r="O992" s="36">
        <f t="shared" si="183"/>
        <v>0</v>
      </c>
      <c r="P992" s="36">
        <f>COUNTIF($T$1:T992,T992)</f>
        <v>8</v>
      </c>
      <c r="Q992" s="36" t="str">
        <f t="shared" si="184"/>
        <v>8-KVNU-12</v>
      </c>
      <c r="R992" s="36" t="s">
        <v>9</v>
      </c>
      <c r="S992" s="36">
        <v>12</v>
      </c>
      <c r="T992" s="36" t="str">
        <f t="shared" si="181"/>
        <v>KVNU-12</v>
      </c>
      <c r="U992" s="36">
        <v>100</v>
      </c>
      <c r="V992" s="36" t="str">
        <f t="shared" si="182"/>
        <v>100,</v>
      </c>
      <c r="W992" s="36"/>
      <c r="X992" s="36"/>
      <c r="Y992" s="36"/>
      <c r="Z992" s="36" t="str">
        <f t="shared" si="180"/>
        <v>-</v>
      </c>
      <c r="AA992" s="36"/>
      <c r="AB992" s="36"/>
      <c r="AC992" s="36"/>
      <c r="AD992" s="36"/>
      <c r="AE992" s="36"/>
      <c r="AF992" s="36"/>
      <c r="AG992" s="36"/>
      <c r="AH992" s="36"/>
      <c r="AI992" s="36"/>
      <c r="AJ992" s="36"/>
      <c r="AK992" s="36"/>
      <c r="AL992" s="36"/>
      <c r="AM992" s="36"/>
      <c r="AN992" s="36"/>
      <c r="AO992" s="36"/>
      <c r="AP992" s="36"/>
      <c r="AQ992" s="36"/>
      <c r="AR992" s="36"/>
      <c r="AS992" s="36"/>
      <c r="AT992" s="36"/>
      <c r="AU992" s="36"/>
      <c r="AV992" s="36"/>
      <c r="AW992" s="36"/>
      <c r="AX992" s="36"/>
      <c r="AY992" s="36"/>
      <c r="AZ992" s="36"/>
      <c r="BA992" s="36"/>
      <c r="BB992" s="36"/>
      <c r="BC992" s="36"/>
      <c r="BD992" s="36"/>
      <c r="BE992" s="36"/>
      <c r="BF992" s="36"/>
      <c r="BG992" s="36"/>
      <c r="BH992" s="36"/>
      <c r="BI992" s="36"/>
      <c r="BJ992" s="36"/>
      <c r="BL992" s="36"/>
      <c r="BM992" s="36"/>
      <c r="BN992" s="36"/>
      <c r="BO992" s="36"/>
    </row>
    <row r="993" spans="2:67">
      <c r="B993" s="36"/>
      <c r="D993" s="36"/>
      <c r="E993" s="36"/>
      <c r="G993" s="36"/>
      <c r="H993" s="36"/>
      <c r="I993" s="36"/>
      <c r="J993" s="36"/>
      <c r="K993" s="36"/>
      <c r="L993" s="36"/>
      <c r="M993" s="36"/>
      <c r="N993" s="36" t="e">
        <f>SUMIF(#REF!,K993,#REF!)</f>
        <v>#REF!</v>
      </c>
      <c r="O993" s="36">
        <f t="shared" si="183"/>
        <v>0</v>
      </c>
      <c r="P993" s="36">
        <f>COUNTIF($T$1:T993,T993)</f>
        <v>9</v>
      </c>
      <c r="Q993" s="36" t="str">
        <f t="shared" si="184"/>
        <v>9-KVNU-12</v>
      </c>
      <c r="R993" s="36" t="s">
        <v>9</v>
      </c>
      <c r="S993" s="36">
        <v>12</v>
      </c>
      <c r="T993" s="36" t="str">
        <f t="shared" si="181"/>
        <v>KVNU-12</v>
      </c>
      <c r="U993" s="36">
        <v>120</v>
      </c>
      <c r="V993" s="36" t="str">
        <f t="shared" si="182"/>
        <v>120,</v>
      </c>
      <c r="W993" s="36"/>
      <c r="X993" s="36"/>
      <c r="Y993" s="36"/>
      <c r="Z993" s="36" t="str">
        <f t="shared" si="180"/>
        <v>-</v>
      </c>
      <c r="AA993" s="36"/>
      <c r="AB993" s="36"/>
      <c r="AC993" s="36"/>
      <c r="AD993" s="36"/>
      <c r="AE993" s="36"/>
      <c r="AF993" s="36"/>
      <c r="AG993" s="36"/>
      <c r="AH993" s="36"/>
      <c r="AI993" s="36"/>
      <c r="AJ993" s="36"/>
      <c r="AK993" s="36"/>
      <c r="AL993" s="36"/>
      <c r="AM993" s="36"/>
      <c r="AN993" s="36"/>
      <c r="AO993" s="36"/>
      <c r="AP993" s="36"/>
      <c r="AQ993" s="36"/>
      <c r="AR993" s="36"/>
      <c r="AS993" s="36"/>
      <c r="AT993" s="36"/>
      <c r="AU993" s="36"/>
      <c r="AV993" s="36"/>
      <c r="AW993" s="36"/>
      <c r="AX993" s="36"/>
      <c r="AY993" s="36"/>
      <c r="AZ993" s="36"/>
      <c r="BA993" s="36"/>
      <c r="BB993" s="36"/>
      <c r="BC993" s="36"/>
      <c r="BD993" s="36"/>
      <c r="BE993" s="36"/>
      <c r="BF993" s="36"/>
      <c r="BG993" s="36"/>
      <c r="BH993" s="36"/>
      <c r="BI993" s="36"/>
      <c r="BJ993" s="36"/>
      <c r="BL993" s="36"/>
      <c r="BM993" s="36"/>
      <c r="BN993" s="36"/>
      <c r="BO993" s="36"/>
    </row>
    <row r="994" spans="2:67">
      <c r="B994" s="36"/>
      <c r="D994" s="36"/>
      <c r="E994" s="36"/>
      <c r="G994" s="36"/>
      <c r="H994" s="36"/>
      <c r="I994" s="36"/>
      <c r="J994" s="36"/>
      <c r="K994" s="36"/>
      <c r="L994" s="36"/>
      <c r="M994" s="36"/>
      <c r="N994" s="36" t="e">
        <f>SUMIF(#REF!,K994,#REF!)</f>
        <v>#REF!</v>
      </c>
      <c r="O994" s="36">
        <f t="shared" si="183"/>
        <v>0</v>
      </c>
      <c r="P994" s="36">
        <f>COUNTIF($T$1:T994,T994)</f>
        <v>10</v>
      </c>
      <c r="Q994" s="36" t="str">
        <f t="shared" si="184"/>
        <v>10-KVNU-12</v>
      </c>
      <c r="R994" s="36" t="s">
        <v>9</v>
      </c>
      <c r="S994" s="36">
        <v>12</v>
      </c>
      <c r="T994" s="36" t="str">
        <f t="shared" si="181"/>
        <v>KVNU-12</v>
      </c>
      <c r="U994" s="36">
        <v>160</v>
      </c>
      <c r="V994" s="36" t="str">
        <f t="shared" si="182"/>
        <v>160,</v>
      </c>
      <c r="W994" s="36"/>
      <c r="X994" s="36"/>
      <c r="Y994" s="36"/>
      <c r="Z994" s="36" t="str">
        <f t="shared" si="180"/>
        <v>-</v>
      </c>
      <c r="AA994" s="36"/>
      <c r="AB994" s="36"/>
      <c r="AC994" s="36"/>
      <c r="AD994" s="36"/>
      <c r="AE994" s="36"/>
      <c r="AF994" s="36"/>
      <c r="AG994" s="36"/>
      <c r="AH994" s="36"/>
      <c r="AI994" s="36"/>
      <c r="AJ994" s="36"/>
      <c r="AK994" s="36"/>
      <c r="AL994" s="36"/>
      <c r="AM994" s="36"/>
      <c r="AN994" s="36"/>
      <c r="AO994" s="36"/>
      <c r="AP994" s="36"/>
      <c r="AQ994" s="36"/>
      <c r="AR994" s="36"/>
      <c r="AS994" s="36"/>
      <c r="AT994" s="36"/>
      <c r="AU994" s="36"/>
      <c r="AV994" s="36"/>
      <c r="AW994" s="36"/>
      <c r="AX994" s="36"/>
      <c r="AY994" s="36"/>
      <c r="AZ994" s="36"/>
      <c r="BA994" s="36"/>
      <c r="BB994" s="36"/>
      <c r="BC994" s="36"/>
      <c r="BD994" s="36"/>
      <c r="BE994" s="36"/>
      <c r="BF994" s="36"/>
      <c r="BG994" s="36"/>
      <c r="BH994" s="36"/>
      <c r="BI994" s="36"/>
      <c r="BJ994" s="36"/>
      <c r="BL994" s="36"/>
      <c r="BM994" s="36"/>
      <c r="BN994" s="36"/>
      <c r="BO994" s="36"/>
    </row>
    <row r="995" spans="2:67">
      <c r="B995" s="36"/>
      <c r="D995" s="36"/>
      <c r="E995" s="36"/>
      <c r="G995" s="36"/>
      <c r="H995" s="36"/>
      <c r="I995" s="36"/>
      <c r="J995" s="36"/>
      <c r="K995" s="36"/>
      <c r="L995" s="36"/>
      <c r="M995" s="36"/>
      <c r="N995" s="36" t="e">
        <f>SUMIF(#REF!,K995,#REF!)</f>
        <v>#REF!</v>
      </c>
      <c r="O995" s="36">
        <f t="shared" si="183"/>
        <v>0</v>
      </c>
      <c r="P995" s="36">
        <f>COUNTIF($T$1:T995,T995)</f>
        <v>11</v>
      </c>
      <c r="Q995" s="36" t="str">
        <f t="shared" si="184"/>
        <v>11-KVNU-12</v>
      </c>
      <c r="R995" s="36" t="s">
        <v>9</v>
      </c>
      <c r="S995" s="36">
        <v>12</v>
      </c>
      <c r="T995" s="36" t="str">
        <f t="shared" si="181"/>
        <v>KVNU-12</v>
      </c>
      <c r="U995" s="36">
        <v>200</v>
      </c>
      <c r="V995" s="36" t="str">
        <f t="shared" si="182"/>
        <v>200</v>
      </c>
      <c r="W995" s="36"/>
      <c r="X995" s="36"/>
      <c r="Y995" s="36"/>
      <c r="Z995" s="36" t="str">
        <f t="shared" si="180"/>
        <v>-</v>
      </c>
      <c r="AA995" s="36"/>
      <c r="AB995" s="36"/>
      <c r="AC995" s="36"/>
      <c r="AD995" s="36"/>
      <c r="AE995" s="36"/>
      <c r="AF995" s="36"/>
      <c r="AG995" s="36"/>
      <c r="AH995" s="36"/>
      <c r="AI995" s="36"/>
      <c r="AJ995" s="36"/>
      <c r="AK995" s="36"/>
      <c r="AL995" s="36"/>
      <c r="AM995" s="36"/>
      <c r="AN995" s="36"/>
      <c r="AO995" s="36"/>
      <c r="AP995" s="36"/>
      <c r="AQ995" s="36"/>
      <c r="AR995" s="36"/>
      <c r="AS995" s="36"/>
      <c r="AT995" s="36"/>
      <c r="AU995" s="36"/>
      <c r="AV995" s="36"/>
      <c r="AW995" s="36"/>
      <c r="AX995" s="36"/>
      <c r="AY995" s="36"/>
      <c r="AZ995" s="36"/>
      <c r="BA995" s="36"/>
      <c r="BB995" s="36"/>
      <c r="BC995" s="36"/>
      <c r="BD995" s="36"/>
      <c r="BE995" s="36"/>
      <c r="BF995" s="36"/>
      <c r="BG995" s="36"/>
      <c r="BH995" s="36"/>
      <c r="BI995" s="36"/>
      <c r="BJ995" s="36"/>
      <c r="BL995" s="36"/>
      <c r="BM995" s="36"/>
      <c r="BN995" s="36"/>
      <c r="BO995" s="36"/>
    </row>
    <row r="996" spans="2:67">
      <c r="B996" s="36"/>
      <c r="D996" s="36"/>
      <c r="E996" s="36"/>
      <c r="G996" s="36"/>
      <c r="H996" s="36"/>
      <c r="I996" s="36"/>
      <c r="J996" s="36"/>
      <c r="K996" s="36"/>
      <c r="L996" s="36"/>
      <c r="M996" s="36"/>
      <c r="N996" s="36" t="e">
        <f>SUMIF(#REF!,K996,#REF!)</f>
        <v>#REF!</v>
      </c>
      <c r="O996" s="36">
        <f t="shared" si="183"/>
        <v>0</v>
      </c>
      <c r="P996" s="36">
        <f>COUNTIF($T$1:T996,T996)</f>
        <v>1</v>
      </c>
      <c r="Q996" s="36" t="str">
        <f t="shared" si="184"/>
        <v>1-KVNU-16</v>
      </c>
      <c r="R996" s="36" t="s">
        <v>9</v>
      </c>
      <c r="S996" s="36">
        <v>16</v>
      </c>
      <c r="T996" s="36" t="str">
        <f t="shared" si="181"/>
        <v>KVNU-16</v>
      </c>
      <c r="U996" s="36">
        <v>5</v>
      </c>
      <c r="V996" s="36" t="str">
        <f t="shared" si="182"/>
        <v>5,</v>
      </c>
      <c r="W996" s="36"/>
      <c r="X996" s="36"/>
      <c r="Y996" s="36"/>
      <c r="Z996" s="36" t="str">
        <f t="shared" si="180"/>
        <v>-</v>
      </c>
      <c r="AA996" s="36"/>
      <c r="AB996" s="36"/>
      <c r="AC996" s="36"/>
      <c r="AD996" s="36"/>
      <c r="AE996" s="36"/>
      <c r="AF996" s="36"/>
      <c r="AG996" s="36"/>
      <c r="AH996" s="36"/>
      <c r="AI996" s="36"/>
      <c r="AJ996" s="36"/>
      <c r="AK996" s="36"/>
      <c r="AL996" s="36"/>
      <c r="AM996" s="36"/>
      <c r="AN996" s="36"/>
      <c r="AO996" s="36"/>
      <c r="AP996" s="36"/>
      <c r="AQ996" s="36"/>
      <c r="AR996" s="36"/>
      <c r="AS996" s="36"/>
      <c r="AT996" s="36"/>
      <c r="AU996" s="36"/>
      <c r="AV996" s="36"/>
      <c r="AW996" s="36"/>
      <c r="AX996" s="36"/>
      <c r="AY996" s="36"/>
      <c r="AZ996" s="36"/>
      <c r="BA996" s="36"/>
      <c r="BB996" s="36"/>
      <c r="BC996" s="36"/>
      <c r="BD996" s="36"/>
      <c r="BE996" s="36"/>
      <c r="BF996" s="36"/>
      <c r="BG996" s="36"/>
      <c r="BH996" s="36"/>
      <c r="BI996" s="36"/>
      <c r="BJ996" s="36"/>
      <c r="BL996" s="36"/>
      <c r="BM996" s="36"/>
      <c r="BN996" s="36"/>
      <c r="BO996" s="36"/>
    </row>
    <row r="997" spans="2:67">
      <c r="B997" s="36"/>
      <c r="D997" s="36"/>
      <c r="E997" s="36"/>
      <c r="G997" s="36"/>
      <c r="H997" s="36"/>
      <c r="I997" s="36"/>
      <c r="J997" s="36"/>
      <c r="K997" s="36"/>
      <c r="L997" s="36"/>
      <c r="M997" s="36"/>
      <c r="N997" s="36" t="e">
        <f>SUMIF(#REF!,K997,#REF!)</f>
        <v>#REF!</v>
      </c>
      <c r="O997" s="36">
        <f t="shared" si="183"/>
        <v>0</v>
      </c>
      <c r="P997" s="36">
        <f>COUNTIF($T$1:T997,T997)</f>
        <v>2</v>
      </c>
      <c r="Q997" s="36" t="str">
        <f t="shared" si="184"/>
        <v>2-KVNU-16</v>
      </c>
      <c r="R997" s="36" t="s">
        <v>9</v>
      </c>
      <c r="S997" s="36">
        <v>16</v>
      </c>
      <c r="T997" s="36" t="str">
        <f t="shared" si="181"/>
        <v>KVNU-16</v>
      </c>
      <c r="U997" s="36">
        <v>10</v>
      </c>
      <c r="V997" s="36" t="str">
        <f t="shared" si="182"/>
        <v>10,</v>
      </c>
      <c r="W997" s="36"/>
      <c r="X997" s="36"/>
      <c r="Y997" s="36"/>
      <c r="Z997" s="36" t="str">
        <f t="shared" si="180"/>
        <v>-</v>
      </c>
      <c r="AA997" s="36"/>
      <c r="AB997" s="36"/>
      <c r="AC997" s="36"/>
      <c r="AD997" s="36"/>
      <c r="AE997" s="36"/>
      <c r="AF997" s="36"/>
      <c r="AG997" s="36"/>
      <c r="AH997" s="36"/>
      <c r="AI997" s="36"/>
      <c r="AJ997" s="36"/>
      <c r="AK997" s="36"/>
      <c r="AL997" s="36"/>
      <c r="AM997" s="36"/>
      <c r="AN997" s="36"/>
      <c r="AO997" s="36"/>
      <c r="AP997" s="36"/>
      <c r="AQ997" s="36"/>
      <c r="AR997" s="36"/>
      <c r="AS997" s="36"/>
      <c r="AT997" s="36"/>
      <c r="AU997" s="36"/>
      <c r="AV997" s="36"/>
      <c r="AW997" s="36"/>
      <c r="AX997" s="36"/>
      <c r="AY997" s="36"/>
      <c r="AZ997" s="36"/>
      <c r="BA997" s="36"/>
      <c r="BB997" s="36"/>
      <c r="BC997" s="36"/>
      <c r="BD997" s="36"/>
      <c r="BE997" s="36"/>
      <c r="BF997" s="36"/>
      <c r="BG997" s="36"/>
      <c r="BH997" s="36"/>
      <c r="BI997" s="36"/>
      <c r="BJ997" s="36"/>
      <c r="BL997" s="36"/>
      <c r="BM997" s="36"/>
      <c r="BN997" s="36"/>
      <c r="BO997" s="36"/>
    </row>
    <row r="998" spans="2:67">
      <c r="B998" s="36"/>
      <c r="D998" s="36"/>
      <c r="E998" s="36"/>
      <c r="G998" s="36"/>
      <c r="H998" s="36"/>
      <c r="I998" s="36"/>
      <c r="J998" s="36"/>
      <c r="K998" s="36"/>
      <c r="L998" s="36"/>
      <c r="M998" s="36"/>
      <c r="N998" s="36" t="e">
        <f>SUMIF(#REF!,K998,#REF!)</f>
        <v>#REF!</v>
      </c>
      <c r="O998" s="36">
        <f t="shared" si="183"/>
        <v>0</v>
      </c>
      <c r="P998" s="36">
        <f>COUNTIF($T$1:T998,T998)</f>
        <v>3</v>
      </c>
      <c r="Q998" s="36" t="str">
        <f t="shared" si="184"/>
        <v>3-KVNU-16</v>
      </c>
      <c r="R998" s="36" t="s">
        <v>9</v>
      </c>
      <c r="S998" s="36">
        <v>16</v>
      </c>
      <c r="T998" s="36" t="str">
        <f t="shared" si="181"/>
        <v>KVNU-16</v>
      </c>
      <c r="U998" s="36">
        <v>15</v>
      </c>
      <c r="V998" s="36" t="str">
        <f t="shared" si="182"/>
        <v>15,</v>
      </c>
      <c r="W998" s="36"/>
      <c r="X998" s="36"/>
      <c r="Y998" s="36"/>
      <c r="Z998" s="36" t="str">
        <f t="shared" ref="Z998:Z1061" si="185">CONCATENATE(X998,"-",Y998)</f>
        <v>-</v>
      </c>
      <c r="AA998" s="36"/>
      <c r="AB998" s="36"/>
      <c r="AC998" s="36"/>
      <c r="AD998" s="36"/>
      <c r="AE998" s="36"/>
      <c r="AF998" s="36"/>
      <c r="AG998" s="36"/>
      <c r="AH998" s="36"/>
      <c r="AI998" s="36"/>
      <c r="AJ998" s="36"/>
      <c r="AK998" s="36"/>
      <c r="AL998" s="36"/>
      <c r="AM998" s="36"/>
      <c r="AN998" s="36"/>
      <c r="AO998" s="36"/>
      <c r="AP998" s="36"/>
      <c r="AQ998" s="36"/>
      <c r="AR998" s="36"/>
      <c r="AS998" s="36"/>
      <c r="AT998" s="36"/>
      <c r="AU998" s="36"/>
      <c r="AV998" s="36"/>
      <c r="AW998" s="36"/>
      <c r="AX998" s="36"/>
      <c r="AY998" s="36"/>
      <c r="AZ998" s="36"/>
      <c r="BA998" s="36"/>
      <c r="BB998" s="36"/>
      <c r="BC998" s="36"/>
      <c r="BD998" s="36"/>
      <c r="BE998" s="36"/>
      <c r="BF998" s="36"/>
      <c r="BG998" s="36"/>
      <c r="BH998" s="36"/>
      <c r="BI998" s="36"/>
      <c r="BJ998" s="36"/>
      <c r="BL998" s="36"/>
      <c r="BM998" s="36"/>
      <c r="BN998" s="36"/>
      <c r="BO998" s="36"/>
    </row>
    <row r="999" spans="2:67">
      <c r="B999" s="36"/>
      <c r="D999" s="36"/>
      <c r="E999" s="36"/>
      <c r="G999" s="36"/>
      <c r="H999" s="36"/>
      <c r="I999" s="36"/>
      <c r="J999" s="36"/>
      <c r="K999" s="36"/>
      <c r="L999" s="36"/>
      <c r="M999" s="36"/>
      <c r="N999" s="36" t="e">
        <f>SUMIF(#REF!,K999,#REF!)</f>
        <v>#REF!</v>
      </c>
      <c r="O999" s="36">
        <f t="shared" si="183"/>
        <v>0</v>
      </c>
      <c r="P999" s="36">
        <f>COUNTIF($T$1:T999,T999)</f>
        <v>4</v>
      </c>
      <c r="Q999" s="36" t="str">
        <f t="shared" si="184"/>
        <v>4-KVNU-16</v>
      </c>
      <c r="R999" s="36" t="s">
        <v>9</v>
      </c>
      <c r="S999" s="36">
        <v>16</v>
      </c>
      <c r="T999" s="36" t="str">
        <f t="shared" si="181"/>
        <v>KVNU-16</v>
      </c>
      <c r="U999" s="36">
        <v>25</v>
      </c>
      <c r="V999" s="36" t="str">
        <f t="shared" si="182"/>
        <v>25,</v>
      </c>
      <c r="W999" s="36"/>
      <c r="X999" s="36"/>
      <c r="Y999" s="36"/>
      <c r="Z999" s="36" t="str">
        <f t="shared" si="185"/>
        <v>-</v>
      </c>
      <c r="AA999" s="36"/>
      <c r="AB999" s="36"/>
      <c r="AC999" s="36"/>
      <c r="AD999" s="36"/>
      <c r="AE999" s="36"/>
      <c r="AF999" s="36"/>
      <c r="AG999" s="36"/>
      <c r="AH999" s="36"/>
      <c r="AI999" s="36"/>
      <c r="AJ999" s="36"/>
      <c r="AK999" s="36"/>
      <c r="AL999" s="36"/>
      <c r="AM999" s="36"/>
      <c r="AN999" s="36"/>
      <c r="AO999" s="36"/>
      <c r="AP999" s="36"/>
      <c r="AQ999" s="36"/>
      <c r="AR999" s="36"/>
      <c r="AS999" s="36"/>
      <c r="AT999" s="36"/>
      <c r="AU999" s="36"/>
      <c r="AV999" s="36"/>
      <c r="AW999" s="36"/>
      <c r="AX999" s="36"/>
      <c r="AY999" s="36"/>
      <c r="AZ999" s="36"/>
      <c r="BA999" s="36"/>
      <c r="BB999" s="36"/>
      <c r="BC999" s="36"/>
      <c r="BD999" s="36"/>
      <c r="BE999" s="36"/>
      <c r="BF999" s="36"/>
      <c r="BG999" s="36"/>
      <c r="BH999" s="36"/>
      <c r="BI999" s="36"/>
      <c r="BJ999" s="36"/>
      <c r="BL999" s="36"/>
      <c r="BM999" s="36"/>
      <c r="BN999" s="36"/>
      <c r="BO999" s="36"/>
    </row>
    <row r="1000" spans="2:67">
      <c r="B1000" s="36"/>
      <c r="D1000" s="36"/>
      <c r="E1000" s="36"/>
      <c r="G1000" s="36"/>
      <c r="H1000" s="36"/>
      <c r="I1000" s="36"/>
      <c r="J1000" s="36"/>
      <c r="K1000" s="36"/>
      <c r="L1000" s="36"/>
      <c r="M1000" s="36"/>
      <c r="N1000" s="36" t="e">
        <f>SUMIF(#REF!,K1000,#REF!)</f>
        <v>#REF!</v>
      </c>
      <c r="O1000" s="36">
        <f t="shared" si="183"/>
        <v>0</v>
      </c>
      <c r="P1000" s="36">
        <f>COUNTIF($T$1:T1000,T1000)</f>
        <v>5</v>
      </c>
      <c r="Q1000" s="36" t="str">
        <f t="shared" si="184"/>
        <v>5-KVNU-16</v>
      </c>
      <c r="R1000" s="36" t="s">
        <v>9</v>
      </c>
      <c r="S1000" s="36">
        <v>16</v>
      </c>
      <c r="T1000" s="36" t="str">
        <f t="shared" si="181"/>
        <v>KVNU-16</v>
      </c>
      <c r="U1000" s="36">
        <v>40</v>
      </c>
      <c r="V1000" s="36" t="str">
        <f t="shared" si="182"/>
        <v>40,</v>
      </c>
      <c r="W1000" s="36"/>
      <c r="X1000" s="36"/>
      <c r="Y1000" s="36"/>
      <c r="Z1000" s="36" t="str">
        <f t="shared" si="185"/>
        <v>-</v>
      </c>
      <c r="AA1000" s="36"/>
      <c r="AB1000" s="36"/>
      <c r="AC1000" s="36"/>
      <c r="AD1000" s="36"/>
      <c r="AE1000" s="36"/>
      <c r="AF1000" s="36"/>
      <c r="AG1000" s="36"/>
      <c r="AH1000" s="36"/>
      <c r="AI1000" s="36"/>
      <c r="AJ1000" s="36"/>
      <c r="AK1000" s="36"/>
      <c r="AL1000" s="36"/>
      <c r="AM1000" s="36"/>
      <c r="AN1000" s="36"/>
      <c r="AO1000" s="36"/>
      <c r="AP1000" s="36"/>
      <c r="AQ1000" s="36"/>
      <c r="AR1000" s="36"/>
      <c r="AS1000" s="36"/>
      <c r="AT1000" s="36"/>
      <c r="AU1000" s="36"/>
      <c r="AV1000" s="36"/>
      <c r="AW1000" s="36"/>
      <c r="AX1000" s="36"/>
      <c r="AY1000" s="36"/>
      <c r="AZ1000" s="36"/>
      <c r="BA1000" s="36"/>
      <c r="BB1000" s="36"/>
      <c r="BC1000" s="36"/>
      <c r="BD1000" s="36"/>
      <c r="BE1000" s="36"/>
      <c r="BF1000" s="36"/>
      <c r="BG1000" s="36"/>
      <c r="BH1000" s="36"/>
      <c r="BI1000" s="36"/>
      <c r="BJ1000" s="36"/>
      <c r="BL1000" s="36"/>
      <c r="BM1000" s="36"/>
      <c r="BN1000" s="36"/>
      <c r="BO1000" s="36"/>
    </row>
    <row r="1001" spans="2:67">
      <c r="B1001" s="36"/>
      <c r="D1001" s="36"/>
      <c r="E1001" s="36"/>
      <c r="G1001" s="36"/>
      <c r="H1001" s="36"/>
      <c r="I1001" s="36"/>
      <c r="J1001" s="36"/>
      <c r="K1001" s="36"/>
      <c r="L1001" s="36"/>
      <c r="M1001" s="36"/>
      <c r="N1001" s="36" t="e">
        <f>SUMIF(#REF!,K1001,#REF!)</f>
        <v>#REF!</v>
      </c>
      <c r="O1001" s="36">
        <f t="shared" si="183"/>
        <v>0</v>
      </c>
      <c r="P1001" s="36">
        <f>COUNTIF($T$1:T1001,T1001)</f>
        <v>6</v>
      </c>
      <c r="Q1001" s="36" t="str">
        <f t="shared" si="184"/>
        <v>6-KVNU-16</v>
      </c>
      <c r="R1001" s="36" t="s">
        <v>9</v>
      </c>
      <c r="S1001" s="36">
        <v>16</v>
      </c>
      <c r="T1001" s="36" t="str">
        <f t="shared" si="181"/>
        <v>KVNU-16</v>
      </c>
      <c r="U1001" s="36">
        <v>50</v>
      </c>
      <c r="V1001" s="36" t="str">
        <f t="shared" si="182"/>
        <v>50,</v>
      </c>
      <c r="W1001" s="36"/>
      <c r="X1001" s="36"/>
      <c r="Y1001" s="36"/>
      <c r="Z1001" s="36" t="str">
        <f t="shared" si="185"/>
        <v>-</v>
      </c>
      <c r="AA1001" s="36"/>
      <c r="AB1001" s="36"/>
      <c r="AC1001" s="36"/>
      <c r="AD1001" s="36"/>
      <c r="AE1001" s="36"/>
      <c r="AF1001" s="36"/>
      <c r="AG1001" s="36"/>
      <c r="AH1001" s="36"/>
      <c r="AI1001" s="36"/>
      <c r="AJ1001" s="36"/>
      <c r="AK1001" s="36"/>
      <c r="AL1001" s="36"/>
      <c r="AM1001" s="36"/>
      <c r="AN1001" s="36"/>
      <c r="AO1001" s="36"/>
      <c r="AP1001" s="36"/>
      <c r="AQ1001" s="36"/>
      <c r="AR1001" s="36"/>
      <c r="AS1001" s="36"/>
      <c r="AT1001" s="36"/>
      <c r="AU1001" s="36"/>
      <c r="AV1001" s="36"/>
      <c r="AW1001" s="36"/>
      <c r="AX1001" s="36"/>
      <c r="AY1001" s="36"/>
      <c r="AZ1001" s="36"/>
      <c r="BA1001" s="36"/>
      <c r="BB1001" s="36"/>
      <c r="BC1001" s="36"/>
      <c r="BD1001" s="36"/>
      <c r="BE1001" s="36"/>
      <c r="BF1001" s="36"/>
      <c r="BG1001" s="36"/>
      <c r="BH1001" s="36"/>
      <c r="BI1001" s="36"/>
      <c r="BJ1001" s="36"/>
      <c r="BL1001" s="36"/>
      <c r="BM1001" s="36"/>
      <c r="BN1001" s="36"/>
      <c r="BO1001" s="36"/>
    </row>
    <row r="1002" spans="2:67">
      <c r="B1002" s="36"/>
      <c r="D1002" s="36"/>
      <c r="E1002" s="36"/>
      <c r="G1002" s="36"/>
      <c r="H1002" s="36"/>
      <c r="I1002" s="36"/>
      <c r="J1002" s="36"/>
      <c r="K1002" s="36"/>
      <c r="L1002" s="36"/>
      <c r="M1002" s="36"/>
      <c r="N1002" s="36" t="e">
        <f>SUMIF(#REF!,K1002,#REF!)</f>
        <v>#REF!</v>
      </c>
      <c r="O1002" s="36">
        <f t="shared" si="183"/>
        <v>0</v>
      </c>
      <c r="P1002" s="36">
        <f>COUNTIF($T$1:T1002,T1002)</f>
        <v>7</v>
      </c>
      <c r="Q1002" s="36" t="str">
        <f t="shared" si="184"/>
        <v>7-KVNU-16</v>
      </c>
      <c r="R1002" s="36" t="s">
        <v>9</v>
      </c>
      <c r="S1002" s="36">
        <v>16</v>
      </c>
      <c r="T1002" s="36" t="str">
        <f t="shared" si="181"/>
        <v>KVNU-16</v>
      </c>
      <c r="U1002" s="36">
        <v>80</v>
      </c>
      <c r="V1002" s="36" t="str">
        <f t="shared" si="182"/>
        <v>80,</v>
      </c>
      <c r="W1002" s="36"/>
      <c r="X1002" s="36"/>
      <c r="Y1002" s="36"/>
      <c r="Z1002" s="36" t="str">
        <f t="shared" si="185"/>
        <v>-</v>
      </c>
      <c r="AA1002" s="36"/>
      <c r="AB1002" s="36"/>
      <c r="AC1002" s="36"/>
      <c r="AD1002" s="36"/>
      <c r="AE1002" s="36"/>
      <c r="AF1002" s="36"/>
      <c r="AG1002" s="36"/>
      <c r="AH1002" s="36"/>
      <c r="AI1002" s="36"/>
      <c r="AJ1002" s="36"/>
      <c r="AK1002" s="36"/>
      <c r="AL1002" s="36"/>
      <c r="AM1002" s="36"/>
      <c r="AN1002" s="36"/>
      <c r="AO1002" s="36"/>
      <c r="AP1002" s="36"/>
      <c r="AQ1002" s="36"/>
      <c r="AR1002" s="36"/>
      <c r="AS1002" s="36"/>
      <c r="AT1002" s="36"/>
      <c r="AU1002" s="36"/>
      <c r="AV1002" s="36"/>
      <c r="AW1002" s="36"/>
      <c r="AX1002" s="36"/>
      <c r="AY1002" s="36"/>
      <c r="AZ1002" s="36"/>
      <c r="BA1002" s="36"/>
      <c r="BB1002" s="36"/>
      <c r="BC1002" s="36"/>
      <c r="BD1002" s="36"/>
      <c r="BE1002" s="36"/>
      <c r="BF1002" s="36"/>
      <c r="BG1002" s="36"/>
      <c r="BH1002" s="36"/>
      <c r="BI1002" s="36"/>
      <c r="BJ1002" s="36"/>
      <c r="BL1002" s="36"/>
      <c r="BM1002" s="36"/>
      <c r="BN1002" s="36"/>
      <c r="BO1002" s="36"/>
    </row>
    <row r="1003" spans="2:67">
      <c r="B1003" s="36"/>
      <c r="D1003" s="36"/>
      <c r="E1003" s="36"/>
      <c r="G1003" s="36"/>
      <c r="H1003" s="36"/>
      <c r="I1003" s="36"/>
      <c r="J1003" s="36"/>
      <c r="K1003" s="36"/>
      <c r="L1003" s="36"/>
      <c r="M1003" s="36"/>
      <c r="N1003" s="36" t="e">
        <f>SUMIF(#REF!,K1003,#REF!)</f>
        <v>#REF!</v>
      </c>
      <c r="O1003" s="36">
        <f t="shared" si="183"/>
        <v>0</v>
      </c>
      <c r="P1003" s="36">
        <f>COUNTIF($T$1:T1003,T1003)</f>
        <v>8</v>
      </c>
      <c r="Q1003" s="36" t="str">
        <f t="shared" si="184"/>
        <v>8-KVNU-16</v>
      </c>
      <c r="R1003" s="36" t="s">
        <v>9</v>
      </c>
      <c r="S1003" s="36">
        <v>16</v>
      </c>
      <c r="T1003" s="36" t="str">
        <f t="shared" si="181"/>
        <v>KVNU-16</v>
      </c>
      <c r="U1003" s="36">
        <v>100</v>
      </c>
      <c r="V1003" s="36" t="str">
        <f t="shared" si="182"/>
        <v>100,</v>
      </c>
      <c r="W1003" s="36"/>
      <c r="X1003" s="36"/>
      <c r="Y1003" s="36"/>
      <c r="Z1003" s="36" t="str">
        <f t="shared" si="185"/>
        <v>-</v>
      </c>
      <c r="AA1003" s="36"/>
      <c r="AB1003" s="36"/>
      <c r="AC1003" s="36"/>
      <c r="AD1003" s="36"/>
      <c r="AE1003" s="36"/>
      <c r="AF1003" s="36"/>
      <c r="AG1003" s="36"/>
      <c r="AH1003" s="36"/>
      <c r="AI1003" s="36"/>
      <c r="AJ1003" s="36"/>
      <c r="AK1003" s="36"/>
      <c r="AL1003" s="36"/>
      <c r="AM1003" s="36"/>
      <c r="AN1003" s="36"/>
      <c r="AO1003" s="36"/>
      <c r="AP1003" s="36"/>
      <c r="AQ1003" s="36"/>
      <c r="AR1003" s="36"/>
      <c r="AS1003" s="36"/>
      <c r="AT1003" s="36"/>
      <c r="AU1003" s="36"/>
      <c r="AV1003" s="36"/>
      <c r="AW1003" s="36"/>
      <c r="AX1003" s="36"/>
      <c r="AY1003" s="36"/>
      <c r="AZ1003" s="36"/>
      <c r="BA1003" s="36"/>
      <c r="BB1003" s="36"/>
      <c r="BC1003" s="36"/>
      <c r="BD1003" s="36"/>
      <c r="BE1003" s="36"/>
      <c r="BF1003" s="36"/>
      <c r="BG1003" s="36"/>
      <c r="BH1003" s="36"/>
      <c r="BI1003" s="36"/>
      <c r="BJ1003" s="36"/>
      <c r="BL1003" s="36"/>
      <c r="BM1003" s="36"/>
      <c r="BN1003" s="36"/>
      <c r="BO1003" s="36"/>
    </row>
    <row r="1004" spans="2:67">
      <c r="B1004" s="36"/>
      <c r="D1004" s="36"/>
      <c r="E1004" s="36"/>
      <c r="G1004" s="36"/>
      <c r="H1004" s="36"/>
      <c r="I1004" s="36"/>
      <c r="J1004" s="36"/>
      <c r="K1004" s="36"/>
      <c r="L1004" s="36"/>
      <c r="M1004" s="36"/>
      <c r="N1004" s="36" t="e">
        <f>SUMIF(#REF!,K1004,#REF!)</f>
        <v>#REF!</v>
      </c>
      <c r="O1004" s="36">
        <f t="shared" si="183"/>
        <v>0</v>
      </c>
      <c r="P1004" s="36">
        <f>COUNTIF($T$1:T1004,T1004)</f>
        <v>9</v>
      </c>
      <c r="Q1004" s="36" t="str">
        <f t="shared" si="184"/>
        <v>9-KVNU-16</v>
      </c>
      <c r="R1004" s="36" t="s">
        <v>9</v>
      </c>
      <c r="S1004" s="36">
        <v>16</v>
      </c>
      <c r="T1004" s="36" t="str">
        <f t="shared" si="181"/>
        <v>KVNU-16</v>
      </c>
      <c r="U1004" s="36">
        <v>120</v>
      </c>
      <c r="V1004" s="36" t="str">
        <f t="shared" si="182"/>
        <v>120,</v>
      </c>
      <c r="W1004" s="36"/>
      <c r="X1004" s="36"/>
      <c r="Y1004" s="36"/>
      <c r="Z1004" s="36" t="str">
        <f t="shared" si="185"/>
        <v>-</v>
      </c>
      <c r="AA1004" s="36"/>
      <c r="AB1004" s="36"/>
      <c r="AC1004" s="36"/>
      <c r="AD1004" s="36"/>
      <c r="AE1004" s="36"/>
      <c r="AF1004" s="36"/>
      <c r="AG1004" s="36"/>
      <c r="AH1004" s="36"/>
      <c r="AI1004" s="36"/>
      <c r="AJ1004" s="36"/>
      <c r="AK1004" s="36"/>
      <c r="AL1004" s="36"/>
      <c r="AM1004" s="36"/>
      <c r="AN1004" s="36"/>
      <c r="AO1004" s="36"/>
      <c r="AP1004" s="36"/>
      <c r="AQ1004" s="36"/>
      <c r="AR1004" s="36"/>
      <c r="AS1004" s="36"/>
      <c r="AT1004" s="36"/>
      <c r="AU1004" s="36"/>
      <c r="AV1004" s="36"/>
      <c r="AW1004" s="36"/>
      <c r="AX1004" s="36"/>
      <c r="AY1004" s="36"/>
      <c r="AZ1004" s="36"/>
      <c r="BA1004" s="36"/>
      <c r="BB1004" s="36"/>
      <c r="BC1004" s="36"/>
      <c r="BD1004" s="36"/>
      <c r="BE1004" s="36"/>
      <c r="BF1004" s="36"/>
      <c r="BG1004" s="36"/>
      <c r="BH1004" s="36"/>
      <c r="BI1004" s="36"/>
      <c r="BJ1004" s="36"/>
      <c r="BL1004" s="36"/>
      <c r="BM1004" s="36"/>
      <c r="BN1004" s="36"/>
      <c r="BO1004" s="36"/>
    </row>
    <row r="1005" spans="2:67">
      <c r="B1005" s="36"/>
      <c r="D1005" s="36"/>
      <c r="E1005" s="36"/>
      <c r="G1005" s="36"/>
      <c r="H1005" s="36"/>
      <c r="I1005" s="36"/>
      <c r="J1005" s="36"/>
      <c r="K1005" s="36"/>
      <c r="L1005" s="36"/>
      <c r="M1005" s="36"/>
      <c r="N1005" s="36" t="e">
        <f>SUMIF(#REF!,K1005,#REF!)</f>
        <v>#REF!</v>
      </c>
      <c r="O1005" s="36">
        <f t="shared" si="183"/>
        <v>0</v>
      </c>
      <c r="P1005" s="36">
        <f>COUNTIF($T$1:T1005,T1005)</f>
        <v>10</v>
      </c>
      <c r="Q1005" s="36" t="str">
        <f t="shared" si="184"/>
        <v>10-KVNU-16</v>
      </c>
      <c r="R1005" s="36" t="s">
        <v>9</v>
      </c>
      <c r="S1005" s="36">
        <v>16</v>
      </c>
      <c r="T1005" s="36" t="str">
        <f t="shared" si="181"/>
        <v>KVNU-16</v>
      </c>
      <c r="U1005" s="36">
        <v>160</v>
      </c>
      <c r="V1005" s="36" t="str">
        <f t="shared" si="182"/>
        <v>160,</v>
      </c>
      <c r="W1005" s="36"/>
      <c r="X1005" s="36"/>
      <c r="Y1005" s="36"/>
      <c r="Z1005" s="36" t="str">
        <f t="shared" si="185"/>
        <v>-</v>
      </c>
      <c r="AA1005" s="36"/>
      <c r="AB1005" s="36"/>
      <c r="AC1005" s="36"/>
      <c r="AD1005" s="36"/>
      <c r="AE1005" s="36"/>
      <c r="AF1005" s="36"/>
      <c r="AG1005" s="36"/>
      <c r="AH1005" s="36"/>
      <c r="AI1005" s="36"/>
      <c r="AJ1005" s="36"/>
      <c r="AK1005" s="36"/>
      <c r="AL1005" s="36"/>
      <c r="AM1005" s="36"/>
      <c r="AN1005" s="36"/>
      <c r="AO1005" s="36"/>
      <c r="AP1005" s="36"/>
      <c r="AQ1005" s="36"/>
      <c r="AR1005" s="36"/>
      <c r="AS1005" s="36"/>
      <c r="AT1005" s="36"/>
      <c r="AU1005" s="36"/>
      <c r="AV1005" s="36"/>
      <c r="AW1005" s="36"/>
      <c r="AX1005" s="36"/>
      <c r="AY1005" s="36"/>
      <c r="AZ1005" s="36"/>
      <c r="BA1005" s="36"/>
      <c r="BB1005" s="36"/>
      <c r="BC1005" s="36"/>
      <c r="BD1005" s="36"/>
      <c r="BE1005" s="36"/>
      <c r="BF1005" s="36"/>
      <c r="BG1005" s="36"/>
      <c r="BH1005" s="36"/>
      <c r="BI1005" s="36"/>
      <c r="BJ1005" s="36"/>
      <c r="BL1005" s="36"/>
      <c r="BM1005" s="36"/>
      <c r="BN1005" s="36"/>
      <c r="BO1005" s="36"/>
    </row>
    <row r="1006" spans="2:67">
      <c r="B1006" s="36"/>
      <c r="D1006" s="36"/>
      <c r="E1006" s="36"/>
      <c r="G1006" s="36"/>
      <c r="H1006" s="36"/>
      <c r="I1006" s="36"/>
      <c r="J1006" s="36"/>
      <c r="K1006" s="36"/>
      <c r="L1006" s="36"/>
      <c r="M1006" s="36"/>
      <c r="N1006" s="36" t="e">
        <f>SUMIF(#REF!,K1006,#REF!)</f>
        <v>#REF!</v>
      </c>
      <c r="O1006" s="36">
        <f t="shared" si="183"/>
        <v>0</v>
      </c>
      <c r="P1006" s="36">
        <f>COUNTIF($T$1:T1006,T1006)</f>
        <v>11</v>
      </c>
      <c r="Q1006" s="36" t="str">
        <f t="shared" si="184"/>
        <v>11-KVNU-16</v>
      </c>
      <c r="R1006" s="36" t="s">
        <v>9</v>
      </c>
      <c r="S1006" s="36">
        <v>16</v>
      </c>
      <c r="T1006" s="36" t="str">
        <f t="shared" si="181"/>
        <v>KVNU-16</v>
      </c>
      <c r="U1006" s="36">
        <v>200</v>
      </c>
      <c r="V1006" s="36" t="str">
        <f t="shared" si="182"/>
        <v>200</v>
      </c>
      <c r="W1006" s="36"/>
      <c r="X1006" s="36"/>
      <c r="Y1006" s="36"/>
      <c r="Z1006" s="36" t="str">
        <f t="shared" si="185"/>
        <v>-</v>
      </c>
      <c r="AA1006" s="36"/>
      <c r="AB1006" s="36"/>
      <c r="AC1006" s="36"/>
      <c r="AD1006" s="36"/>
      <c r="AE1006" s="36"/>
      <c r="AF1006" s="36"/>
      <c r="AG1006" s="36"/>
      <c r="AH1006" s="36"/>
      <c r="AI1006" s="36"/>
      <c r="AJ1006" s="36"/>
      <c r="AK1006" s="36"/>
      <c r="AL1006" s="36"/>
      <c r="AM1006" s="36"/>
      <c r="AN1006" s="36"/>
      <c r="AO1006" s="36"/>
      <c r="AP1006" s="36"/>
      <c r="AQ1006" s="36"/>
      <c r="AR1006" s="36"/>
      <c r="AS1006" s="36"/>
      <c r="AT1006" s="36"/>
      <c r="AU1006" s="36"/>
      <c r="AV1006" s="36"/>
      <c r="AW1006" s="36"/>
      <c r="AX1006" s="36"/>
      <c r="AY1006" s="36"/>
      <c r="AZ1006" s="36"/>
      <c r="BA1006" s="36"/>
      <c r="BB1006" s="36"/>
      <c r="BC1006" s="36"/>
      <c r="BD1006" s="36"/>
      <c r="BE1006" s="36"/>
      <c r="BF1006" s="36"/>
      <c r="BG1006" s="36"/>
      <c r="BH1006" s="36"/>
      <c r="BI1006" s="36"/>
      <c r="BJ1006" s="36"/>
      <c r="BL1006" s="36"/>
      <c r="BM1006" s="36"/>
      <c r="BN1006" s="36"/>
      <c r="BO1006" s="36"/>
    </row>
    <row r="1007" spans="2:67">
      <c r="B1007" s="36"/>
      <c r="D1007" s="36"/>
      <c r="E1007" s="36"/>
      <c r="G1007" s="36"/>
      <c r="H1007" s="36"/>
      <c r="I1007" s="36"/>
      <c r="J1007" s="36"/>
      <c r="K1007" s="36"/>
      <c r="L1007" s="36"/>
      <c r="M1007" s="36"/>
      <c r="N1007" s="36" t="e">
        <f>SUMIF(#REF!,K1007,#REF!)</f>
        <v>#REF!</v>
      </c>
      <c r="O1007" s="36">
        <f t="shared" si="183"/>
        <v>0</v>
      </c>
      <c r="P1007" s="36">
        <f>COUNTIF($T$1:T1007,T1007)</f>
        <v>1</v>
      </c>
      <c r="Q1007" s="36" t="str">
        <f t="shared" si="184"/>
        <v>1-KVNU-20</v>
      </c>
      <c r="R1007" s="36" t="s">
        <v>9</v>
      </c>
      <c r="S1007" s="36">
        <v>20</v>
      </c>
      <c r="T1007" s="36" t="str">
        <f t="shared" si="181"/>
        <v>KVNU-20</v>
      </c>
      <c r="U1007" s="36">
        <v>5</v>
      </c>
      <c r="V1007" s="36" t="str">
        <f t="shared" si="182"/>
        <v>5,</v>
      </c>
      <c r="W1007" s="36"/>
      <c r="X1007" s="36"/>
      <c r="Y1007" s="36"/>
      <c r="Z1007" s="36" t="str">
        <f t="shared" si="185"/>
        <v>-</v>
      </c>
      <c r="AA1007" s="36"/>
      <c r="AB1007" s="36"/>
      <c r="AC1007" s="36"/>
      <c r="AD1007" s="36"/>
      <c r="AE1007" s="36"/>
      <c r="AF1007" s="36"/>
      <c r="AG1007" s="36"/>
      <c r="AH1007" s="36"/>
      <c r="AI1007" s="36"/>
      <c r="AJ1007" s="36"/>
      <c r="AK1007" s="36"/>
      <c r="AL1007" s="36"/>
      <c r="AM1007" s="36"/>
      <c r="AN1007" s="36"/>
      <c r="AO1007" s="36"/>
      <c r="AP1007" s="36"/>
      <c r="AQ1007" s="36"/>
      <c r="AR1007" s="36"/>
      <c r="AS1007" s="36"/>
      <c r="AT1007" s="36"/>
      <c r="AU1007" s="36"/>
      <c r="AV1007" s="36"/>
      <c r="AW1007" s="36"/>
      <c r="AX1007" s="36"/>
      <c r="AY1007" s="36"/>
      <c r="AZ1007" s="36"/>
      <c r="BA1007" s="36"/>
      <c r="BB1007" s="36"/>
      <c r="BC1007" s="36"/>
      <c r="BD1007" s="36"/>
      <c r="BE1007" s="36"/>
      <c r="BF1007" s="36"/>
      <c r="BG1007" s="36"/>
      <c r="BH1007" s="36"/>
      <c r="BI1007" s="36"/>
      <c r="BJ1007" s="36"/>
      <c r="BL1007" s="36"/>
      <c r="BM1007" s="36"/>
      <c r="BN1007" s="36"/>
      <c r="BO1007" s="36"/>
    </row>
    <row r="1008" spans="2:67">
      <c r="B1008" s="36"/>
      <c r="D1008" s="36"/>
      <c r="E1008" s="36"/>
      <c r="G1008" s="36"/>
      <c r="H1008" s="36"/>
      <c r="I1008" s="36"/>
      <c r="J1008" s="36"/>
      <c r="K1008" s="36"/>
      <c r="L1008" s="36"/>
      <c r="M1008" s="36"/>
      <c r="N1008" s="36" t="e">
        <f>SUMIF(#REF!,K1008,#REF!)</f>
        <v>#REF!</v>
      </c>
      <c r="O1008" s="36">
        <f t="shared" si="183"/>
        <v>0</v>
      </c>
      <c r="P1008" s="36">
        <f>COUNTIF($T$1:T1008,T1008)</f>
        <v>2</v>
      </c>
      <c r="Q1008" s="36" t="str">
        <f t="shared" si="184"/>
        <v>2-KVNU-20</v>
      </c>
      <c r="R1008" s="36" t="s">
        <v>9</v>
      </c>
      <c r="S1008" s="36">
        <v>20</v>
      </c>
      <c r="T1008" s="36" t="str">
        <f t="shared" si="181"/>
        <v>KVNU-20</v>
      </c>
      <c r="U1008" s="36">
        <v>10</v>
      </c>
      <c r="V1008" s="36" t="str">
        <f t="shared" si="182"/>
        <v>10,</v>
      </c>
      <c r="W1008" s="36"/>
      <c r="X1008" s="36"/>
      <c r="Y1008" s="36"/>
      <c r="Z1008" s="36" t="str">
        <f t="shared" si="185"/>
        <v>-</v>
      </c>
      <c r="AA1008" s="36"/>
      <c r="AB1008" s="36"/>
      <c r="AC1008" s="36"/>
      <c r="AD1008" s="36"/>
      <c r="AE1008" s="36"/>
      <c r="AF1008" s="36"/>
      <c r="AG1008" s="36"/>
      <c r="AH1008" s="36"/>
      <c r="AI1008" s="36"/>
      <c r="AJ1008" s="36"/>
      <c r="AK1008" s="36"/>
      <c r="AL1008" s="36"/>
      <c r="AM1008" s="36"/>
      <c r="AN1008" s="36"/>
      <c r="AO1008" s="36"/>
      <c r="AP1008" s="36"/>
      <c r="AQ1008" s="36"/>
      <c r="AR1008" s="36"/>
      <c r="AS1008" s="36"/>
      <c r="AT1008" s="36"/>
      <c r="AU1008" s="36"/>
      <c r="AV1008" s="36"/>
      <c r="AW1008" s="36"/>
      <c r="AX1008" s="36"/>
      <c r="AY1008" s="36"/>
      <c r="AZ1008" s="36"/>
      <c r="BA1008" s="36"/>
      <c r="BB1008" s="36"/>
      <c r="BC1008" s="36"/>
      <c r="BD1008" s="36"/>
      <c r="BE1008" s="36"/>
      <c r="BF1008" s="36"/>
      <c r="BG1008" s="36"/>
      <c r="BH1008" s="36"/>
      <c r="BI1008" s="36"/>
      <c r="BJ1008" s="36"/>
      <c r="BL1008" s="36"/>
      <c r="BM1008" s="36"/>
      <c r="BN1008" s="36"/>
      <c r="BO1008" s="36"/>
    </row>
    <row r="1009" spans="2:67">
      <c r="B1009" s="36"/>
      <c r="D1009" s="36"/>
      <c r="E1009" s="36"/>
      <c r="G1009" s="36"/>
      <c r="H1009" s="36"/>
      <c r="I1009" s="36"/>
      <c r="J1009" s="36"/>
      <c r="K1009" s="36"/>
      <c r="L1009" s="36"/>
      <c r="M1009" s="36"/>
      <c r="N1009" s="36" t="e">
        <f>SUMIF(#REF!,K1009,#REF!)</f>
        <v>#REF!</v>
      </c>
      <c r="O1009" s="36">
        <f t="shared" si="183"/>
        <v>0</v>
      </c>
      <c r="P1009" s="36">
        <f>COUNTIF($T$1:T1009,T1009)</f>
        <v>3</v>
      </c>
      <c r="Q1009" s="36" t="str">
        <f t="shared" si="184"/>
        <v>3-KVNU-20</v>
      </c>
      <c r="R1009" s="36" t="s">
        <v>9</v>
      </c>
      <c r="S1009" s="36">
        <v>20</v>
      </c>
      <c r="T1009" s="36" t="str">
        <f t="shared" si="181"/>
        <v>KVNU-20</v>
      </c>
      <c r="U1009" s="36">
        <v>15</v>
      </c>
      <c r="V1009" s="36" t="str">
        <f t="shared" si="182"/>
        <v>15,</v>
      </c>
      <c r="W1009" s="36"/>
      <c r="X1009" s="36"/>
      <c r="Y1009" s="36"/>
      <c r="Z1009" s="36" t="str">
        <f t="shared" si="185"/>
        <v>-</v>
      </c>
      <c r="AA1009" s="36"/>
      <c r="AB1009" s="36"/>
      <c r="AC1009" s="36"/>
      <c r="AD1009" s="36"/>
      <c r="AE1009" s="36"/>
      <c r="AF1009" s="36"/>
      <c r="AG1009" s="36"/>
      <c r="AH1009" s="36"/>
      <c r="AI1009" s="36"/>
      <c r="AJ1009" s="36"/>
      <c r="AK1009" s="36"/>
      <c r="AL1009" s="36"/>
      <c r="AM1009" s="36"/>
      <c r="AN1009" s="36"/>
      <c r="AO1009" s="36"/>
      <c r="AP1009" s="36"/>
      <c r="AQ1009" s="36"/>
      <c r="AR1009" s="36"/>
      <c r="AS1009" s="36"/>
      <c r="AT1009" s="36"/>
      <c r="AU1009" s="36"/>
      <c r="AV1009" s="36"/>
      <c r="AW1009" s="36"/>
      <c r="AX1009" s="36"/>
      <c r="AY1009" s="36"/>
      <c r="AZ1009" s="36"/>
      <c r="BA1009" s="36"/>
      <c r="BB1009" s="36"/>
      <c r="BC1009" s="36"/>
      <c r="BD1009" s="36"/>
      <c r="BE1009" s="36"/>
      <c r="BF1009" s="36"/>
      <c r="BG1009" s="36"/>
      <c r="BH1009" s="36"/>
      <c r="BI1009" s="36"/>
      <c r="BJ1009" s="36"/>
      <c r="BL1009" s="36"/>
      <c r="BM1009" s="36"/>
      <c r="BN1009" s="36"/>
      <c r="BO1009" s="36"/>
    </row>
    <row r="1010" spans="2:67">
      <c r="B1010" s="36"/>
      <c r="D1010" s="36"/>
      <c r="E1010" s="36"/>
      <c r="G1010" s="36"/>
      <c r="H1010" s="36"/>
      <c r="I1010" s="36"/>
      <c r="J1010" s="36"/>
      <c r="K1010" s="36"/>
      <c r="L1010" s="36"/>
      <c r="M1010" s="36"/>
      <c r="N1010" s="36" t="e">
        <f>SUMIF(#REF!,K1010,#REF!)</f>
        <v>#REF!</v>
      </c>
      <c r="O1010" s="36">
        <f t="shared" si="183"/>
        <v>0</v>
      </c>
      <c r="P1010" s="36">
        <f>COUNTIF($T$1:T1010,T1010)</f>
        <v>4</v>
      </c>
      <c r="Q1010" s="36" t="str">
        <f t="shared" si="184"/>
        <v>4-KVNU-20</v>
      </c>
      <c r="R1010" s="36" t="s">
        <v>9</v>
      </c>
      <c r="S1010" s="36">
        <v>20</v>
      </c>
      <c r="T1010" s="36" t="str">
        <f t="shared" si="181"/>
        <v>KVNU-20</v>
      </c>
      <c r="U1010" s="36">
        <v>25</v>
      </c>
      <c r="V1010" s="36" t="str">
        <f t="shared" si="182"/>
        <v>25,</v>
      </c>
      <c r="W1010" s="36"/>
      <c r="X1010" s="36"/>
      <c r="Y1010" s="36"/>
      <c r="Z1010" s="36" t="str">
        <f t="shared" si="185"/>
        <v>-</v>
      </c>
      <c r="AA1010" s="36"/>
      <c r="AB1010" s="36"/>
      <c r="AC1010" s="36"/>
      <c r="AD1010" s="36"/>
      <c r="AE1010" s="36"/>
      <c r="AF1010" s="36"/>
      <c r="AG1010" s="36"/>
      <c r="AH1010" s="36"/>
      <c r="AI1010" s="36"/>
      <c r="AJ1010" s="36"/>
      <c r="AK1010" s="36"/>
      <c r="AL1010" s="36"/>
      <c r="AM1010" s="36"/>
      <c r="AN1010" s="36"/>
      <c r="AO1010" s="36"/>
      <c r="AP1010" s="36"/>
      <c r="AQ1010" s="36"/>
      <c r="AR1010" s="36"/>
      <c r="AS1010" s="36"/>
      <c r="AT1010" s="36"/>
      <c r="AU1010" s="36"/>
      <c r="AV1010" s="36"/>
      <c r="AW1010" s="36"/>
      <c r="AX1010" s="36"/>
      <c r="AY1010" s="36"/>
      <c r="AZ1010" s="36"/>
      <c r="BA1010" s="36"/>
      <c r="BB1010" s="36"/>
      <c r="BC1010" s="36"/>
      <c r="BD1010" s="36"/>
      <c r="BE1010" s="36"/>
      <c r="BF1010" s="36"/>
      <c r="BG1010" s="36"/>
      <c r="BH1010" s="36"/>
      <c r="BI1010" s="36"/>
      <c r="BJ1010" s="36"/>
      <c r="BL1010" s="36"/>
      <c r="BM1010" s="36"/>
      <c r="BN1010" s="36"/>
      <c r="BO1010" s="36"/>
    </row>
    <row r="1011" spans="2:67">
      <c r="B1011" s="36"/>
      <c r="D1011" s="36"/>
      <c r="E1011" s="36"/>
      <c r="G1011" s="36"/>
      <c r="H1011" s="36"/>
      <c r="I1011" s="36"/>
      <c r="J1011" s="36"/>
      <c r="K1011" s="36"/>
      <c r="L1011" s="36"/>
      <c r="M1011" s="36"/>
      <c r="N1011" s="36" t="e">
        <f>SUMIF(#REF!,K1011,#REF!)</f>
        <v>#REF!</v>
      </c>
      <c r="O1011" s="36">
        <f t="shared" si="183"/>
        <v>0</v>
      </c>
      <c r="P1011" s="36">
        <f>COUNTIF($T$1:T1011,T1011)</f>
        <v>5</v>
      </c>
      <c r="Q1011" s="36" t="str">
        <f t="shared" si="184"/>
        <v>5-KVNU-20</v>
      </c>
      <c r="R1011" s="36" t="s">
        <v>9</v>
      </c>
      <c r="S1011" s="36">
        <v>20</v>
      </c>
      <c r="T1011" s="36" t="str">
        <f t="shared" si="181"/>
        <v>KVNU-20</v>
      </c>
      <c r="U1011" s="36">
        <v>40</v>
      </c>
      <c r="V1011" s="36" t="str">
        <f t="shared" si="182"/>
        <v>40,</v>
      </c>
      <c r="W1011" s="36"/>
      <c r="X1011" s="36"/>
      <c r="Y1011" s="36"/>
      <c r="Z1011" s="36" t="str">
        <f t="shared" si="185"/>
        <v>-</v>
      </c>
      <c r="AA1011" s="36"/>
      <c r="AB1011" s="36"/>
      <c r="AC1011" s="36"/>
      <c r="AD1011" s="36"/>
      <c r="AE1011" s="36"/>
      <c r="AF1011" s="36"/>
      <c r="AG1011" s="36"/>
      <c r="AH1011" s="36"/>
      <c r="AI1011" s="36"/>
      <c r="AJ1011" s="36"/>
      <c r="AK1011" s="36"/>
      <c r="AL1011" s="36"/>
      <c r="AM1011" s="36"/>
      <c r="AN1011" s="36"/>
      <c r="AO1011" s="36"/>
      <c r="AP1011" s="36"/>
      <c r="AQ1011" s="36"/>
      <c r="AR1011" s="36"/>
      <c r="AS1011" s="36"/>
      <c r="AT1011" s="36"/>
      <c r="AU1011" s="36"/>
      <c r="AV1011" s="36"/>
      <c r="AW1011" s="36"/>
      <c r="AX1011" s="36"/>
      <c r="AY1011" s="36"/>
      <c r="AZ1011" s="36"/>
      <c r="BA1011" s="36"/>
      <c r="BB1011" s="36"/>
      <c r="BC1011" s="36"/>
      <c r="BD1011" s="36"/>
      <c r="BE1011" s="36"/>
      <c r="BF1011" s="36"/>
      <c r="BG1011" s="36"/>
      <c r="BH1011" s="36"/>
      <c r="BI1011" s="36"/>
      <c r="BJ1011" s="36"/>
      <c r="BL1011" s="36"/>
      <c r="BM1011" s="36"/>
      <c r="BN1011" s="36"/>
      <c r="BO1011" s="36"/>
    </row>
    <row r="1012" spans="2:67">
      <c r="B1012" s="36"/>
      <c r="D1012" s="36"/>
      <c r="E1012" s="36"/>
      <c r="G1012" s="36"/>
      <c r="H1012" s="36"/>
      <c r="I1012" s="36"/>
      <c r="J1012" s="36"/>
      <c r="K1012" s="36"/>
      <c r="L1012" s="36"/>
      <c r="M1012" s="36"/>
      <c r="N1012" s="36" t="e">
        <f>SUMIF(#REF!,K1012,#REF!)</f>
        <v>#REF!</v>
      </c>
      <c r="O1012" s="36">
        <f t="shared" si="183"/>
        <v>0</v>
      </c>
      <c r="P1012" s="36">
        <f>COUNTIF($T$1:T1012,T1012)</f>
        <v>6</v>
      </c>
      <c r="Q1012" s="36" t="str">
        <f t="shared" si="184"/>
        <v>6-KVNU-20</v>
      </c>
      <c r="R1012" s="36" t="s">
        <v>9</v>
      </c>
      <c r="S1012" s="36">
        <v>20</v>
      </c>
      <c r="T1012" s="36" t="str">
        <f t="shared" si="181"/>
        <v>KVNU-20</v>
      </c>
      <c r="U1012" s="36">
        <v>50</v>
      </c>
      <c r="V1012" s="36" t="str">
        <f t="shared" si="182"/>
        <v>50,</v>
      </c>
      <c r="W1012" s="36"/>
      <c r="X1012" s="36"/>
      <c r="Y1012" s="36"/>
      <c r="Z1012" s="36" t="str">
        <f t="shared" si="185"/>
        <v>-</v>
      </c>
      <c r="AA1012" s="36"/>
      <c r="AB1012" s="36"/>
      <c r="AC1012" s="36"/>
      <c r="AD1012" s="36"/>
      <c r="AE1012" s="36"/>
      <c r="AF1012" s="36"/>
      <c r="AG1012" s="36"/>
      <c r="AH1012" s="36"/>
      <c r="AI1012" s="36"/>
      <c r="AJ1012" s="36"/>
      <c r="AK1012" s="36"/>
      <c r="AL1012" s="36"/>
      <c r="AM1012" s="36"/>
      <c r="AN1012" s="36"/>
      <c r="AO1012" s="36"/>
      <c r="AP1012" s="36"/>
      <c r="AQ1012" s="36"/>
      <c r="AR1012" s="36"/>
      <c r="AS1012" s="36"/>
      <c r="AT1012" s="36"/>
      <c r="AU1012" s="36"/>
      <c r="AV1012" s="36"/>
      <c r="AW1012" s="36"/>
      <c r="AX1012" s="36"/>
      <c r="AY1012" s="36"/>
      <c r="AZ1012" s="36"/>
      <c r="BA1012" s="36"/>
      <c r="BB1012" s="36"/>
      <c r="BC1012" s="36"/>
      <c r="BD1012" s="36"/>
      <c r="BE1012" s="36"/>
      <c r="BF1012" s="36"/>
      <c r="BG1012" s="36"/>
      <c r="BH1012" s="36"/>
      <c r="BI1012" s="36"/>
      <c r="BJ1012" s="36"/>
      <c r="BL1012" s="36"/>
      <c r="BM1012" s="36"/>
      <c r="BN1012" s="36"/>
      <c r="BO1012" s="36"/>
    </row>
    <row r="1013" spans="2:67">
      <c r="B1013" s="36"/>
      <c r="D1013" s="36"/>
      <c r="E1013" s="36"/>
      <c r="G1013" s="36"/>
      <c r="H1013" s="36"/>
      <c r="I1013" s="36"/>
      <c r="J1013" s="36"/>
      <c r="K1013" s="36"/>
      <c r="L1013" s="36"/>
      <c r="M1013" s="36"/>
      <c r="N1013" s="36" t="e">
        <f>SUMIF(#REF!,K1013,#REF!)</f>
        <v>#REF!</v>
      </c>
      <c r="O1013" s="36">
        <f t="shared" si="183"/>
        <v>0</v>
      </c>
      <c r="P1013" s="36">
        <f>COUNTIF($T$1:T1013,T1013)</f>
        <v>7</v>
      </c>
      <c r="Q1013" s="36" t="str">
        <f t="shared" si="184"/>
        <v>7-KVNU-20</v>
      </c>
      <c r="R1013" s="36" t="s">
        <v>9</v>
      </c>
      <c r="S1013" s="36">
        <v>20</v>
      </c>
      <c r="T1013" s="36" t="str">
        <f t="shared" si="181"/>
        <v>KVNU-20</v>
      </c>
      <c r="U1013" s="36">
        <v>80</v>
      </c>
      <c r="V1013" s="36" t="str">
        <f t="shared" si="182"/>
        <v>80,</v>
      </c>
      <c r="W1013" s="36"/>
      <c r="X1013" s="36"/>
      <c r="Y1013" s="36"/>
      <c r="Z1013" s="36" t="str">
        <f t="shared" si="185"/>
        <v>-</v>
      </c>
      <c r="AA1013" s="36"/>
      <c r="AB1013" s="36"/>
      <c r="AC1013" s="36"/>
      <c r="AD1013" s="36"/>
      <c r="AE1013" s="36"/>
      <c r="AF1013" s="36"/>
      <c r="AG1013" s="36"/>
      <c r="AH1013" s="36"/>
      <c r="AI1013" s="36"/>
      <c r="AJ1013" s="36"/>
      <c r="AK1013" s="36"/>
      <c r="AL1013" s="36"/>
      <c r="AM1013" s="36"/>
      <c r="AN1013" s="36"/>
      <c r="AO1013" s="36"/>
      <c r="AP1013" s="36"/>
      <c r="AQ1013" s="36"/>
      <c r="AR1013" s="36"/>
      <c r="AS1013" s="36"/>
      <c r="AT1013" s="36"/>
      <c r="AU1013" s="36"/>
      <c r="AV1013" s="36"/>
      <c r="AW1013" s="36"/>
      <c r="AX1013" s="36"/>
      <c r="AY1013" s="36"/>
      <c r="AZ1013" s="36"/>
      <c r="BA1013" s="36"/>
      <c r="BB1013" s="36"/>
      <c r="BC1013" s="36"/>
      <c r="BD1013" s="36"/>
      <c r="BE1013" s="36"/>
      <c r="BF1013" s="36"/>
      <c r="BG1013" s="36"/>
      <c r="BH1013" s="36"/>
      <c r="BI1013" s="36"/>
      <c r="BJ1013" s="36"/>
      <c r="BL1013" s="36"/>
      <c r="BM1013" s="36"/>
      <c r="BN1013" s="36"/>
      <c r="BO1013" s="36"/>
    </row>
    <row r="1014" spans="2:67">
      <c r="B1014" s="36"/>
      <c r="D1014" s="36"/>
      <c r="E1014" s="36"/>
      <c r="G1014" s="36"/>
      <c r="H1014" s="36"/>
      <c r="I1014" s="36"/>
      <c r="J1014" s="36"/>
      <c r="K1014" s="36"/>
      <c r="L1014" s="36"/>
      <c r="M1014" s="36"/>
      <c r="N1014" s="36" t="e">
        <f>SUMIF(#REF!,K1014,#REF!)</f>
        <v>#REF!</v>
      </c>
      <c r="O1014" s="36">
        <f t="shared" si="183"/>
        <v>0</v>
      </c>
      <c r="P1014" s="36">
        <f>COUNTIF($T$1:T1014,T1014)</f>
        <v>8</v>
      </c>
      <c r="Q1014" s="36" t="str">
        <f t="shared" si="184"/>
        <v>8-KVNU-20</v>
      </c>
      <c r="R1014" s="36" t="s">
        <v>9</v>
      </c>
      <c r="S1014" s="36">
        <v>20</v>
      </c>
      <c r="T1014" s="36" t="str">
        <f t="shared" si="181"/>
        <v>KVNU-20</v>
      </c>
      <c r="U1014" s="36">
        <v>100</v>
      </c>
      <c r="V1014" s="36" t="str">
        <f t="shared" si="182"/>
        <v>100,</v>
      </c>
      <c r="W1014" s="36"/>
      <c r="X1014" s="36"/>
      <c r="Y1014" s="36"/>
      <c r="Z1014" s="36" t="str">
        <f t="shared" si="185"/>
        <v>-</v>
      </c>
      <c r="AA1014" s="36"/>
      <c r="AB1014" s="36"/>
      <c r="AC1014" s="36"/>
      <c r="AD1014" s="36"/>
      <c r="AE1014" s="36"/>
      <c r="AF1014" s="36"/>
      <c r="AG1014" s="36"/>
      <c r="AH1014" s="36"/>
      <c r="AI1014" s="36"/>
      <c r="AJ1014" s="36"/>
      <c r="AK1014" s="36"/>
      <c r="AL1014" s="36"/>
      <c r="AM1014" s="36"/>
      <c r="AN1014" s="36"/>
      <c r="AO1014" s="36"/>
      <c r="AP1014" s="36"/>
      <c r="AQ1014" s="36"/>
      <c r="AR1014" s="36"/>
      <c r="AS1014" s="36"/>
      <c r="AT1014" s="36"/>
      <c r="AU1014" s="36"/>
      <c r="AV1014" s="36"/>
      <c r="AW1014" s="36"/>
      <c r="AX1014" s="36"/>
      <c r="AY1014" s="36"/>
      <c r="AZ1014" s="36"/>
      <c r="BA1014" s="36"/>
      <c r="BB1014" s="36"/>
      <c r="BC1014" s="36"/>
      <c r="BD1014" s="36"/>
      <c r="BE1014" s="36"/>
      <c r="BF1014" s="36"/>
      <c r="BG1014" s="36"/>
      <c r="BH1014" s="36"/>
      <c r="BI1014" s="36"/>
      <c r="BJ1014" s="36"/>
      <c r="BL1014" s="36"/>
      <c r="BM1014" s="36"/>
      <c r="BN1014" s="36"/>
      <c r="BO1014" s="36"/>
    </row>
    <row r="1015" spans="2:67">
      <c r="B1015" s="36"/>
      <c r="D1015" s="36"/>
      <c r="E1015" s="36"/>
      <c r="G1015" s="36"/>
      <c r="H1015" s="36"/>
      <c r="I1015" s="36"/>
      <c r="J1015" s="36"/>
      <c r="K1015" s="36"/>
      <c r="L1015" s="36"/>
      <c r="M1015" s="36"/>
      <c r="N1015" s="36" t="e">
        <f>SUMIF(#REF!,K1015,#REF!)</f>
        <v>#REF!</v>
      </c>
      <c r="O1015" s="36">
        <f t="shared" si="183"/>
        <v>0</v>
      </c>
      <c r="P1015" s="36">
        <f>COUNTIF($T$1:T1015,T1015)</f>
        <v>9</v>
      </c>
      <c r="Q1015" s="36" t="str">
        <f t="shared" si="184"/>
        <v>9-KVNU-20</v>
      </c>
      <c r="R1015" s="36" t="s">
        <v>9</v>
      </c>
      <c r="S1015" s="36">
        <v>20</v>
      </c>
      <c r="T1015" s="36" t="str">
        <f t="shared" si="181"/>
        <v>KVNU-20</v>
      </c>
      <c r="U1015" s="36">
        <v>120</v>
      </c>
      <c r="V1015" s="36" t="str">
        <f t="shared" si="182"/>
        <v>120,</v>
      </c>
      <c r="W1015" s="36"/>
      <c r="X1015" s="36"/>
      <c r="Y1015" s="36"/>
      <c r="Z1015" s="36" t="str">
        <f t="shared" si="185"/>
        <v>-</v>
      </c>
      <c r="AA1015" s="36"/>
      <c r="AB1015" s="36"/>
      <c r="AC1015" s="36"/>
      <c r="AD1015" s="36"/>
      <c r="AE1015" s="36"/>
      <c r="AF1015" s="36"/>
      <c r="AG1015" s="36"/>
      <c r="AH1015" s="36"/>
      <c r="AI1015" s="36"/>
      <c r="AJ1015" s="36"/>
      <c r="AK1015" s="36"/>
      <c r="AL1015" s="36"/>
      <c r="AM1015" s="36"/>
      <c r="AN1015" s="36"/>
      <c r="AO1015" s="36"/>
      <c r="AP1015" s="36"/>
      <c r="AQ1015" s="36"/>
      <c r="AR1015" s="36"/>
      <c r="AS1015" s="36"/>
      <c r="AT1015" s="36"/>
      <c r="AU1015" s="36"/>
      <c r="AV1015" s="36"/>
      <c r="AW1015" s="36"/>
      <c r="AX1015" s="36"/>
      <c r="AY1015" s="36"/>
      <c r="AZ1015" s="36"/>
      <c r="BA1015" s="36"/>
      <c r="BB1015" s="36"/>
      <c r="BC1015" s="36"/>
      <c r="BD1015" s="36"/>
      <c r="BE1015" s="36"/>
      <c r="BF1015" s="36"/>
      <c r="BG1015" s="36"/>
      <c r="BH1015" s="36"/>
      <c r="BI1015" s="36"/>
      <c r="BJ1015" s="36"/>
      <c r="BL1015" s="36"/>
      <c r="BM1015" s="36"/>
      <c r="BN1015" s="36"/>
      <c r="BO1015" s="36"/>
    </row>
    <row r="1016" spans="2:67">
      <c r="B1016" s="36"/>
      <c r="D1016" s="36"/>
      <c r="E1016" s="36"/>
      <c r="G1016" s="36"/>
      <c r="H1016" s="36"/>
      <c r="I1016" s="36"/>
      <c r="J1016" s="36"/>
      <c r="K1016" s="36"/>
      <c r="L1016" s="36"/>
      <c r="M1016" s="36"/>
      <c r="N1016" s="36" t="e">
        <f>SUMIF(#REF!,K1016,#REF!)</f>
        <v>#REF!</v>
      </c>
      <c r="O1016" s="36">
        <f t="shared" si="183"/>
        <v>0</v>
      </c>
      <c r="P1016" s="36">
        <f>COUNTIF($T$1:T1016,T1016)</f>
        <v>10</v>
      </c>
      <c r="Q1016" s="36" t="str">
        <f t="shared" si="184"/>
        <v>10-KVNU-20</v>
      </c>
      <c r="R1016" s="36" t="s">
        <v>9</v>
      </c>
      <c r="S1016" s="36">
        <v>20</v>
      </c>
      <c r="T1016" s="36" t="str">
        <f t="shared" si="181"/>
        <v>KVNU-20</v>
      </c>
      <c r="U1016" s="36">
        <v>160</v>
      </c>
      <c r="V1016" s="36" t="str">
        <f t="shared" si="182"/>
        <v>160,</v>
      </c>
      <c r="W1016" s="36"/>
      <c r="X1016" s="36"/>
      <c r="Y1016" s="36"/>
      <c r="Z1016" s="36" t="str">
        <f t="shared" si="185"/>
        <v>-</v>
      </c>
      <c r="AA1016" s="36"/>
      <c r="AB1016" s="36"/>
      <c r="AC1016" s="36"/>
      <c r="AD1016" s="36"/>
      <c r="AE1016" s="36"/>
      <c r="AF1016" s="36"/>
      <c r="AG1016" s="36"/>
      <c r="AH1016" s="36"/>
      <c r="AI1016" s="36"/>
      <c r="AJ1016" s="36"/>
      <c r="AK1016" s="36"/>
      <c r="AL1016" s="36"/>
      <c r="AM1016" s="36"/>
      <c r="AN1016" s="36"/>
      <c r="AO1016" s="36"/>
      <c r="AP1016" s="36"/>
      <c r="AQ1016" s="36"/>
      <c r="AR1016" s="36"/>
      <c r="AS1016" s="36"/>
      <c r="AT1016" s="36"/>
      <c r="AU1016" s="36"/>
      <c r="AV1016" s="36"/>
      <c r="AW1016" s="36"/>
      <c r="AX1016" s="36"/>
      <c r="AY1016" s="36"/>
      <c r="AZ1016" s="36"/>
      <c r="BA1016" s="36"/>
      <c r="BB1016" s="36"/>
      <c r="BC1016" s="36"/>
      <c r="BD1016" s="36"/>
      <c r="BE1016" s="36"/>
      <c r="BF1016" s="36"/>
      <c r="BG1016" s="36"/>
      <c r="BH1016" s="36"/>
      <c r="BI1016" s="36"/>
      <c r="BJ1016" s="36"/>
      <c r="BL1016" s="36"/>
      <c r="BM1016" s="36"/>
      <c r="BN1016" s="36"/>
      <c r="BO1016" s="36"/>
    </row>
    <row r="1017" spans="2:67">
      <c r="B1017" s="36"/>
      <c r="D1017" s="36"/>
      <c r="E1017" s="36"/>
      <c r="G1017" s="36"/>
      <c r="H1017" s="36"/>
      <c r="I1017" s="36"/>
      <c r="J1017" s="36"/>
      <c r="K1017" s="36"/>
      <c r="L1017" s="36"/>
      <c r="M1017" s="36"/>
      <c r="N1017" s="36" t="e">
        <f>SUMIF(#REF!,K1017,#REF!)</f>
        <v>#REF!</v>
      </c>
      <c r="O1017" s="36">
        <f t="shared" si="183"/>
        <v>0</v>
      </c>
      <c r="P1017" s="36">
        <f>COUNTIF($T$1:T1017,T1017)</f>
        <v>11</v>
      </c>
      <c r="Q1017" s="36" t="str">
        <f t="shared" si="184"/>
        <v>11-KVNU-20</v>
      </c>
      <c r="R1017" s="36" t="s">
        <v>9</v>
      </c>
      <c r="S1017" s="36">
        <v>20</v>
      </c>
      <c r="T1017" s="36" t="str">
        <f t="shared" si="181"/>
        <v>KVNU-20</v>
      </c>
      <c r="U1017" s="36">
        <v>200</v>
      </c>
      <c r="V1017" s="36" t="str">
        <f t="shared" si="182"/>
        <v>200,</v>
      </c>
      <c r="W1017" s="36"/>
      <c r="X1017" s="36"/>
      <c r="Y1017" s="36"/>
      <c r="Z1017" s="36" t="str">
        <f t="shared" si="185"/>
        <v>-</v>
      </c>
      <c r="AA1017" s="36"/>
      <c r="AB1017" s="36"/>
      <c r="AC1017" s="36"/>
      <c r="AD1017" s="36"/>
      <c r="AE1017" s="36"/>
      <c r="AF1017" s="36"/>
      <c r="AG1017" s="36"/>
      <c r="AH1017" s="36"/>
      <c r="AI1017" s="36"/>
      <c r="AJ1017" s="36"/>
      <c r="AK1017" s="36"/>
      <c r="AL1017" s="36"/>
      <c r="AM1017" s="36"/>
      <c r="AN1017" s="36"/>
      <c r="AO1017" s="36"/>
      <c r="AP1017" s="36"/>
      <c r="AQ1017" s="36"/>
      <c r="AR1017" s="36"/>
      <c r="AS1017" s="36"/>
      <c r="AT1017" s="36"/>
      <c r="AU1017" s="36"/>
      <c r="AV1017" s="36"/>
      <c r="AW1017" s="36"/>
      <c r="AX1017" s="36"/>
      <c r="AY1017" s="36"/>
      <c r="AZ1017" s="36"/>
      <c r="BA1017" s="36"/>
      <c r="BB1017" s="36"/>
      <c r="BC1017" s="36"/>
      <c r="BD1017" s="36"/>
      <c r="BE1017" s="36"/>
      <c r="BF1017" s="36"/>
      <c r="BG1017" s="36"/>
      <c r="BH1017" s="36"/>
      <c r="BI1017" s="36"/>
      <c r="BJ1017" s="36"/>
      <c r="BL1017" s="36"/>
      <c r="BM1017" s="36"/>
      <c r="BN1017" s="36"/>
      <c r="BO1017" s="36"/>
    </row>
    <row r="1018" spans="2:67">
      <c r="B1018" s="36"/>
      <c r="D1018" s="36"/>
      <c r="E1018" s="36"/>
      <c r="G1018" s="36"/>
      <c r="H1018" s="36"/>
      <c r="I1018" s="36"/>
      <c r="J1018" s="36"/>
      <c r="K1018" s="36"/>
      <c r="L1018" s="36"/>
      <c r="M1018" s="36"/>
      <c r="N1018" s="36" t="e">
        <f>SUMIF(#REF!,K1018,#REF!)</f>
        <v>#REF!</v>
      </c>
      <c r="O1018" s="36">
        <f t="shared" si="183"/>
        <v>0</v>
      </c>
      <c r="P1018" s="36">
        <f>COUNTIF($T$1:T1018,T1018)</f>
        <v>12</v>
      </c>
      <c r="Q1018" s="36" t="str">
        <f t="shared" si="184"/>
        <v>12-KVNU-20</v>
      </c>
      <c r="R1018" s="36" t="s">
        <v>9</v>
      </c>
      <c r="S1018" s="36">
        <v>20</v>
      </c>
      <c r="T1018" s="36" t="str">
        <f t="shared" si="181"/>
        <v>KVNU-20</v>
      </c>
      <c r="U1018" s="36">
        <v>250</v>
      </c>
      <c r="V1018" s="36" t="str">
        <f t="shared" si="182"/>
        <v>250,</v>
      </c>
      <c r="W1018" s="36"/>
      <c r="X1018" s="36"/>
      <c r="Y1018" s="36"/>
      <c r="Z1018" s="36" t="str">
        <f t="shared" si="185"/>
        <v>-</v>
      </c>
      <c r="AA1018" s="36"/>
      <c r="AB1018" s="36"/>
      <c r="AC1018" s="36"/>
      <c r="AD1018" s="36"/>
      <c r="AE1018" s="36"/>
      <c r="AF1018" s="36"/>
      <c r="AG1018" s="36"/>
      <c r="AH1018" s="36"/>
      <c r="AI1018" s="36"/>
      <c r="AJ1018" s="36"/>
      <c r="AK1018" s="36"/>
      <c r="AL1018" s="36"/>
      <c r="AM1018" s="36"/>
      <c r="AN1018" s="36"/>
      <c r="AO1018" s="36"/>
      <c r="AP1018" s="36"/>
      <c r="AQ1018" s="36"/>
      <c r="AR1018" s="36"/>
      <c r="AS1018" s="36"/>
      <c r="AT1018" s="36"/>
      <c r="AU1018" s="36"/>
      <c r="AV1018" s="36"/>
      <c r="AW1018" s="36"/>
      <c r="AX1018" s="36"/>
      <c r="AY1018" s="36"/>
      <c r="AZ1018" s="36"/>
      <c r="BA1018" s="36"/>
      <c r="BB1018" s="36"/>
      <c r="BC1018" s="36"/>
      <c r="BD1018" s="36"/>
      <c r="BE1018" s="36"/>
      <c r="BF1018" s="36"/>
      <c r="BG1018" s="36"/>
      <c r="BH1018" s="36"/>
      <c r="BI1018" s="36"/>
      <c r="BJ1018" s="36"/>
      <c r="BL1018" s="36"/>
      <c r="BM1018" s="36"/>
      <c r="BN1018" s="36"/>
      <c r="BO1018" s="36"/>
    </row>
    <row r="1019" spans="2:67">
      <c r="B1019" s="36"/>
      <c r="D1019" s="36"/>
      <c r="E1019" s="36"/>
      <c r="G1019" s="36"/>
      <c r="H1019" s="36"/>
      <c r="I1019" s="36"/>
      <c r="J1019" s="36"/>
      <c r="K1019" s="36"/>
      <c r="L1019" s="36"/>
      <c r="M1019" s="36"/>
      <c r="N1019" s="36" t="e">
        <f>SUMIF(#REF!,K1019,#REF!)</f>
        <v>#REF!</v>
      </c>
      <c r="O1019" s="36">
        <f t="shared" si="183"/>
        <v>0</v>
      </c>
      <c r="P1019" s="36">
        <f>COUNTIF($T$1:T1019,T1019)</f>
        <v>13</v>
      </c>
      <c r="Q1019" s="36" t="str">
        <f t="shared" si="184"/>
        <v>13-KVNU-20</v>
      </c>
      <c r="R1019" s="36" t="s">
        <v>9</v>
      </c>
      <c r="S1019" s="36">
        <v>20</v>
      </c>
      <c r="T1019" s="36" t="str">
        <f t="shared" ref="T1019:T1082" si="186">CONCATENATE(R1019,IF(S1019=0,"","-"),S1019)</f>
        <v>KVNU-20</v>
      </c>
      <c r="U1019" s="36">
        <v>300</v>
      </c>
      <c r="V1019" s="36" t="str">
        <f t="shared" si="182"/>
        <v>300,</v>
      </c>
      <c r="W1019" s="36"/>
      <c r="X1019" s="36"/>
      <c r="Y1019" s="36"/>
      <c r="Z1019" s="36" t="str">
        <f t="shared" si="185"/>
        <v>-</v>
      </c>
      <c r="AA1019" s="36"/>
      <c r="AB1019" s="36"/>
      <c r="AC1019" s="36"/>
      <c r="AD1019" s="36"/>
      <c r="AE1019" s="36"/>
      <c r="AF1019" s="36"/>
      <c r="AG1019" s="36"/>
      <c r="AH1019" s="36"/>
      <c r="AI1019" s="36"/>
      <c r="AJ1019" s="36"/>
      <c r="AK1019" s="36"/>
      <c r="AL1019" s="36"/>
      <c r="AM1019" s="36"/>
      <c r="AN1019" s="36"/>
      <c r="AO1019" s="36"/>
      <c r="AP1019" s="36"/>
      <c r="AQ1019" s="36"/>
      <c r="AR1019" s="36"/>
      <c r="AS1019" s="36"/>
      <c r="AT1019" s="36"/>
      <c r="AU1019" s="36"/>
      <c r="AV1019" s="36"/>
      <c r="AW1019" s="36"/>
      <c r="AX1019" s="36"/>
      <c r="AY1019" s="36"/>
      <c r="AZ1019" s="36"/>
      <c r="BA1019" s="36"/>
      <c r="BB1019" s="36"/>
      <c r="BC1019" s="36"/>
      <c r="BD1019" s="36"/>
      <c r="BE1019" s="36"/>
      <c r="BF1019" s="36"/>
      <c r="BG1019" s="36"/>
      <c r="BH1019" s="36"/>
      <c r="BI1019" s="36"/>
      <c r="BJ1019" s="36"/>
      <c r="BL1019" s="36"/>
      <c r="BM1019" s="36"/>
      <c r="BN1019" s="36"/>
      <c r="BO1019" s="36"/>
    </row>
    <row r="1020" spans="2:67">
      <c r="B1020" s="36"/>
      <c r="D1020" s="36"/>
      <c r="E1020" s="36"/>
      <c r="G1020" s="36"/>
      <c r="H1020" s="36"/>
      <c r="I1020" s="36"/>
      <c r="J1020" s="36"/>
      <c r="K1020" s="36"/>
      <c r="L1020" s="36"/>
      <c r="M1020" s="36"/>
      <c r="N1020" s="36" t="e">
        <f>SUMIF(#REF!,K1020,#REF!)</f>
        <v>#REF!</v>
      </c>
      <c r="O1020" s="36">
        <f t="shared" si="183"/>
        <v>0</v>
      </c>
      <c r="P1020" s="36">
        <f>COUNTIF($T$1:T1020,T1020)</f>
        <v>14</v>
      </c>
      <c r="Q1020" s="36" t="str">
        <f t="shared" si="184"/>
        <v>14-KVNU-20</v>
      </c>
      <c r="R1020" s="36" t="s">
        <v>9</v>
      </c>
      <c r="S1020" s="36">
        <v>20</v>
      </c>
      <c r="T1020" s="36" t="str">
        <f t="shared" si="186"/>
        <v>KVNU-20</v>
      </c>
      <c r="U1020" s="36">
        <v>320</v>
      </c>
      <c r="V1020" s="36" t="str">
        <f t="shared" si="182"/>
        <v>320</v>
      </c>
      <c r="W1020" s="36"/>
      <c r="X1020" s="36"/>
      <c r="Y1020" s="36"/>
      <c r="Z1020" s="36" t="str">
        <f t="shared" si="185"/>
        <v>-</v>
      </c>
      <c r="AA1020" s="36"/>
      <c r="AB1020" s="36"/>
      <c r="AC1020" s="36"/>
      <c r="AD1020" s="36"/>
      <c r="AE1020" s="36"/>
      <c r="AF1020" s="36"/>
      <c r="AG1020" s="36"/>
      <c r="AH1020" s="36"/>
      <c r="AI1020" s="36"/>
      <c r="AJ1020" s="36"/>
      <c r="AK1020" s="36"/>
      <c r="AL1020" s="36"/>
      <c r="AM1020" s="36"/>
      <c r="AN1020" s="36"/>
      <c r="AO1020" s="36"/>
      <c r="AP1020" s="36"/>
      <c r="AQ1020" s="36"/>
      <c r="AR1020" s="36"/>
      <c r="AS1020" s="36"/>
      <c r="AT1020" s="36"/>
      <c r="AU1020" s="36"/>
      <c r="AV1020" s="36"/>
      <c r="AW1020" s="36"/>
      <c r="AX1020" s="36"/>
      <c r="AY1020" s="36"/>
      <c r="AZ1020" s="36"/>
      <c r="BA1020" s="36"/>
      <c r="BB1020" s="36"/>
      <c r="BC1020" s="36"/>
      <c r="BD1020" s="36"/>
      <c r="BE1020" s="36"/>
      <c r="BF1020" s="36"/>
      <c r="BG1020" s="36"/>
      <c r="BH1020" s="36"/>
      <c r="BI1020" s="36"/>
      <c r="BJ1020" s="36"/>
      <c r="BL1020" s="36"/>
      <c r="BM1020" s="36"/>
      <c r="BN1020" s="36"/>
      <c r="BO1020" s="36"/>
    </row>
    <row r="1021" spans="2:67">
      <c r="B1021" s="36"/>
      <c r="D1021" s="36"/>
      <c r="E1021" s="36"/>
      <c r="G1021" s="36"/>
      <c r="H1021" s="36"/>
      <c r="I1021" s="36"/>
      <c r="J1021" s="36"/>
      <c r="K1021" s="36"/>
      <c r="L1021" s="36"/>
      <c r="M1021" s="36"/>
      <c r="N1021" s="36" t="e">
        <f>SUMIF(#REF!,K1021,#REF!)</f>
        <v>#REF!</v>
      </c>
      <c r="O1021" s="36">
        <f t="shared" si="183"/>
        <v>0</v>
      </c>
      <c r="P1021" s="36">
        <f>COUNTIF($T$1:T1021,T1021)</f>
        <v>1</v>
      </c>
      <c r="Q1021" s="36" t="str">
        <f t="shared" si="184"/>
        <v>1-KVNU-25</v>
      </c>
      <c r="R1021" s="36" t="s">
        <v>9</v>
      </c>
      <c r="S1021" s="36">
        <v>25</v>
      </c>
      <c r="T1021" s="36" t="str">
        <f t="shared" si="186"/>
        <v>KVNU-25</v>
      </c>
      <c r="U1021" s="36">
        <v>5</v>
      </c>
      <c r="V1021" s="36" t="str">
        <f t="shared" si="182"/>
        <v>5,</v>
      </c>
      <c r="W1021" s="36"/>
      <c r="X1021" s="36"/>
      <c r="Y1021" s="36"/>
      <c r="Z1021" s="36" t="str">
        <f t="shared" si="185"/>
        <v>-</v>
      </c>
      <c r="AA1021" s="36"/>
      <c r="AB1021" s="36"/>
      <c r="AC1021" s="36"/>
      <c r="AD1021" s="36"/>
      <c r="AE1021" s="36"/>
      <c r="AF1021" s="36"/>
      <c r="AG1021" s="36"/>
      <c r="AH1021" s="36"/>
      <c r="AI1021" s="36"/>
      <c r="AJ1021" s="36"/>
      <c r="AK1021" s="36"/>
      <c r="AL1021" s="36"/>
      <c r="AM1021" s="36"/>
      <c r="AN1021" s="36"/>
      <c r="AO1021" s="36"/>
      <c r="AP1021" s="36"/>
      <c r="AQ1021" s="36"/>
      <c r="AR1021" s="36"/>
      <c r="AS1021" s="36"/>
      <c r="AT1021" s="36"/>
      <c r="AU1021" s="36"/>
      <c r="AV1021" s="36"/>
      <c r="AW1021" s="36"/>
      <c r="AX1021" s="36"/>
      <c r="AY1021" s="36"/>
      <c r="AZ1021" s="36"/>
      <c r="BA1021" s="36"/>
      <c r="BB1021" s="36"/>
      <c r="BC1021" s="36"/>
      <c r="BD1021" s="36"/>
      <c r="BE1021" s="36"/>
      <c r="BF1021" s="36"/>
      <c r="BG1021" s="36"/>
      <c r="BH1021" s="36"/>
      <c r="BI1021" s="36"/>
      <c r="BJ1021" s="36"/>
      <c r="BL1021" s="36"/>
      <c r="BM1021" s="36"/>
      <c r="BN1021" s="36"/>
      <c r="BO1021" s="36"/>
    </row>
    <row r="1022" spans="2:67">
      <c r="B1022" s="36"/>
      <c r="D1022" s="36"/>
      <c r="E1022" s="36"/>
      <c r="G1022" s="36"/>
      <c r="H1022" s="36"/>
      <c r="I1022" s="36"/>
      <c r="J1022" s="36"/>
      <c r="K1022" s="36"/>
      <c r="L1022" s="36"/>
      <c r="M1022" s="36"/>
      <c r="N1022" s="36" t="e">
        <f>SUMIF(#REF!,K1022,#REF!)</f>
        <v>#REF!</v>
      </c>
      <c r="O1022" s="36">
        <f t="shared" si="183"/>
        <v>0</v>
      </c>
      <c r="P1022" s="36">
        <f>COUNTIF($T$1:T1022,T1022)</f>
        <v>2</v>
      </c>
      <c r="Q1022" s="36" t="str">
        <f t="shared" si="184"/>
        <v>2-KVNU-25</v>
      </c>
      <c r="R1022" s="36" t="s">
        <v>9</v>
      </c>
      <c r="S1022" s="36">
        <v>25</v>
      </c>
      <c r="T1022" s="36" t="str">
        <f t="shared" si="186"/>
        <v>KVNU-25</v>
      </c>
      <c r="U1022" s="36">
        <v>10</v>
      </c>
      <c r="V1022" s="36" t="str">
        <f t="shared" si="182"/>
        <v>10,</v>
      </c>
      <c r="W1022" s="36"/>
      <c r="X1022" s="36"/>
      <c r="Y1022" s="36"/>
      <c r="Z1022" s="36" t="str">
        <f t="shared" si="185"/>
        <v>-</v>
      </c>
      <c r="AA1022" s="36"/>
      <c r="AB1022" s="36"/>
      <c r="AC1022" s="36"/>
      <c r="AD1022" s="36"/>
      <c r="AE1022" s="36"/>
      <c r="AF1022" s="36"/>
      <c r="AG1022" s="36"/>
      <c r="AH1022" s="36"/>
      <c r="AI1022" s="36"/>
      <c r="AJ1022" s="36"/>
      <c r="AK1022" s="36"/>
      <c r="AL1022" s="36"/>
      <c r="AM1022" s="36"/>
      <c r="AN1022" s="36"/>
      <c r="AO1022" s="36"/>
      <c r="AP1022" s="36"/>
      <c r="AQ1022" s="36"/>
      <c r="AR1022" s="36"/>
      <c r="AS1022" s="36"/>
      <c r="AT1022" s="36"/>
      <c r="AU1022" s="36"/>
      <c r="AV1022" s="36"/>
      <c r="AW1022" s="36"/>
      <c r="AX1022" s="36"/>
      <c r="AY1022" s="36"/>
      <c r="AZ1022" s="36"/>
      <c r="BA1022" s="36"/>
      <c r="BB1022" s="36"/>
      <c r="BC1022" s="36"/>
      <c r="BD1022" s="36"/>
      <c r="BE1022" s="36"/>
      <c r="BF1022" s="36"/>
      <c r="BG1022" s="36"/>
      <c r="BH1022" s="36"/>
      <c r="BI1022" s="36"/>
      <c r="BJ1022" s="36"/>
      <c r="BL1022" s="36"/>
      <c r="BM1022" s="36"/>
      <c r="BN1022" s="36"/>
      <c r="BO1022" s="36"/>
    </row>
    <row r="1023" spans="2:67">
      <c r="B1023" s="36"/>
      <c r="D1023" s="36"/>
      <c r="E1023" s="36"/>
      <c r="G1023" s="36"/>
      <c r="H1023" s="36"/>
      <c r="I1023" s="36"/>
      <c r="J1023" s="36"/>
      <c r="K1023" s="36"/>
      <c r="L1023" s="36"/>
      <c r="M1023" s="36"/>
      <c r="N1023" s="36" t="e">
        <f>SUMIF(#REF!,K1023,#REF!)</f>
        <v>#REF!</v>
      </c>
      <c r="O1023" s="36">
        <f t="shared" si="183"/>
        <v>0</v>
      </c>
      <c r="P1023" s="36">
        <f>COUNTIF($T$1:T1023,T1023)</f>
        <v>3</v>
      </c>
      <c r="Q1023" s="36" t="str">
        <f t="shared" si="184"/>
        <v>3-KVNU-25</v>
      </c>
      <c r="R1023" s="36" t="s">
        <v>9</v>
      </c>
      <c r="S1023" s="36">
        <v>25</v>
      </c>
      <c r="T1023" s="36" t="str">
        <f t="shared" si="186"/>
        <v>KVNU-25</v>
      </c>
      <c r="U1023" s="36">
        <v>15</v>
      </c>
      <c r="V1023" s="36" t="str">
        <f t="shared" si="182"/>
        <v>15,</v>
      </c>
      <c r="W1023" s="36"/>
      <c r="X1023" s="36"/>
      <c r="Y1023" s="36"/>
      <c r="Z1023" s="36" t="str">
        <f t="shared" si="185"/>
        <v>-</v>
      </c>
      <c r="AA1023" s="36"/>
      <c r="AB1023" s="36"/>
      <c r="AC1023" s="36"/>
      <c r="AD1023" s="36"/>
      <c r="AE1023" s="36"/>
      <c r="AF1023" s="36"/>
      <c r="AG1023" s="36"/>
      <c r="AH1023" s="36"/>
      <c r="AI1023" s="36"/>
      <c r="AJ1023" s="36"/>
      <c r="AK1023" s="36"/>
      <c r="AL1023" s="36"/>
      <c r="AM1023" s="36"/>
      <c r="AN1023" s="36"/>
      <c r="AO1023" s="36"/>
      <c r="AP1023" s="36"/>
      <c r="AQ1023" s="36"/>
      <c r="AR1023" s="36"/>
      <c r="AS1023" s="36"/>
      <c r="AT1023" s="36"/>
      <c r="AU1023" s="36"/>
      <c r="AV1023" s="36"/>
      <c r="AW1023" s="36"/>
      <c r="AX1023" s="36"/>
      <c r="AY1023" s="36"/>
      <c r="AZ1023" s="36"/>
      <c r="BA1023" s="36"/>
      <c r="BB1023" s="36"/>
      <c r="BC1023" s="36"/>
      <c r="BD1023" s="36"/>
      <c r="BE1023" s="36"/>
      <c r="BF1023" s="36"/>
      <c r="BG1023" s="36"/>
      <c r="BH1023" s="36"/>
      <c r="BI1023" s="36"/>
      <c r="BJ1023" s="36"/>
      <c r="BL1023" s="36"/>
      <c r="BM1023" s="36"/>
      <c r="BN1023" s="36"/>
      <c r="BO1023" s="36"/>
    </row>
    <row r="1024" spans="2:67">
      <c r="B1024" s="36"/>
      <c r="D1024" s="36"/>
      <c r="E1024" s="36"/>
      <c r="G1024" s="36"/>
      <c r="H1024" s="36"/>
      <c r="I1024" s="36"/>
      <c r="J1024" s="36"/>
      <c r="K1024" s="36"/>
      <c r="L1024" s="36"/>
      <c r="M1024" s="36"/>
      <c r="N1024" s="36" t="e">
        <f>SUMIF(#REF!,K1024,#REF!)</f>
        <v>#REF!</v>
      </c>
      <c r="O1024" s="36">
        <f t="shared" si="183"/>
        <v>0</v>
      </c>
      <c r="P1024" s="36">
        <f>COUNTIF($T$1:T1024,T1024)</f>
        <v>4</v>
      </c>
      <c r="Q1024" s="36" t="str">
        <f t="shared" si="184"/>
        <v>4-KVNU-25</v>
      </c>
      <c r="R1024" s="36" t="s">
        <v>9</v>
      </c>
      <c r="S1024" s="36">
        <v>25</v>
      </c>
      <c r="T1024" s="36" t="str">
        <f t="shared" si="186"/>
        <v>KVNU-25</v>
      </c>
      <c r="U1024" s="36">
        <v>25</v>
      </c>
      <c r="V1024" s="36" t="str">
        <f t="shared" si="182"/>
        <v>25,</v>
      </c>
      <c r="W1024" s="36"/>
      <c r="X1024" s="36"/>
      <c r="Y1024" s="36"/>
      <c r="Z1024" s="36" t="str">
        <f t="shared" si="185"/>
        <v>-</v>
      </c>
      <c r="AA1024" s="36"/>
      <c r="AB1024" s="36"/>
      <c r="AC1024" s="36"/>
      <c r="AD1024" s="36"/>
      <c r="AE1024" s="36"/>
      <c r="AF1024" s="36"/>
      <c r="AG1024" s="36"/>
      <c r="AH1024" s="36"/>
      <c r="AI1024" s="36"/>
      <c r="AJ1024" s="36"/>
      <c r="AK1024" s="36"/>
      <c r="AL1024" s="36"/>
      <c r="AM1024" s="36"/>
      <c r="AN1024" s="36"/>
      <c r="AO1024" s="36"/>
      <c r="AP1024" s="36"/>
      <c r="AQ1024" s="36"/>
      <c r="AR1024" s="36"/>
      <c r="AS1024" s="36"/>
      <c r="AT1024" s="36"/>
      <c r="AU1024" s="36"/>
      <c r="AV1024" s="36"/>
      <c r="AW1024" s="36"/>
      <c r="AX1024" s="36"/>
      <c r="AY1024" s="36"/>
      <c r="AZ1024" s="36"/>
      <c r="BA1024" s="36"/>
      <c r="BB1024" s="36"/>
      <c r="BC1024" s="36"/>
      <c r="BD1024" s="36"/>
      <c r="BE1024" s="36"/>
      <c r="BF1024" s="36"/>
      <c r="BG1024" s="36"/>
      <c r="BH1024" s="36"/>
      <c r="BI1024" s="36"/>
      <c r="BJ1024" s="36"/>
      <c r="BL1024" s="36"/>
      <c r="BM1024" s="36"/>
      <c r="BN1024" s="36"/>
      <c r="BO1024" s="36"/>
    </row>
    <row r="1025" spans="2:67">
      <c r="B1025" s="36"/>
      <c r="D1025" s="36"/>
      <c r="E1025" s="36"/>
      <c r="G1025" s="36"/>
      <c r="H1025" s="36"/>
      <c r="I1025" s="36"/>
      <c r="J1025" s="36"/>
      <c r="K1025" s="36"/>
      <c r="L1025" s="36"/>
      <c r="M1025" s="36"/>
      <c r="N1025" s="36" t="e">
        <f>SUMIF(#REF!,K1025,#REF!)</f>
        <v>#REF!</v>
      </c>
      <c r="O1025" s="36">
        <f t="shared" si="183"/>
        <v>0</v>
      </c>
      <c r="P1025" s="36">
        <f>COUNTIF($T$1:T1025,T1025)</f>
        <v>5</v>
      </c>
      <c r="Q1025" s="36" t="str">
        <f t="shared" si="184"/>
        <v>5-KVNU-25</v>
      </c>
      <c r="R1025" s="36" t="s">
        <v>9</v>
      </c>
      <c r="S1025" s="36">
        <v>25</v>
      </c>
      <c r="T1025" s="36" t="str">
        <f t="shared" si="186"/>
        <v>KVNU-25</v>
      </c>
      <c r="U1025" s="36">
        <v>40</v>
      </c>
      <c r="V1025" s="36" t="str">
        <f t="shared" si="182"/>
        <v>40,</v>
      </c>
      <c r="W1025" s="36"/>
      <c r="X1025" s="36"/>
      <c r="Y1025" s="36"/>
      <c r="Z1025" s="36" t="str">
        <f t="shared" si="185"/>
        <v>-</v>
      </c>
      <c r="AA1025" s="36"/>
      <c r="AB1025" s="36"/>
      <c r="AC1025" s="36"/>
      <c r="AD1025" s="36"/>
      <c r="AE1025" s="36"/>
      <c r="AF1025" s="36"/>
      <c r="AG1025" s="36"/>
      <c r="AH1025" s="36"/>
      <c r="AI1025" s="36"/>
      <c r="AJ1025" s="36"/>
      <c r="AK1025" s="36"/>
      <c r="AL1025" s="36"/>
      <c r="AM1025" s="36"/>
      <c r="AN1025" s="36"/>
      <c r="AO1025" s="36"/>
      <c r="AP1025" s="36"/>
      <c r="AQ1025" s="36"/>
      <c r="AR1025" s="36"/>
      <c r="AS1025" s="36"/>
      <c r="AT1025" s="36"/>
      <c r="AU1025" s="36"/>
      <c r="AV1025" s="36"/>
      <c r="AW1025" s="36"/>
      <c r="AX1025" s="36"/>
      <c r="AY1025" s="36"/>
      <c r="AZ1025" s="36"/>
      <c r="BA1025" s="36"/>
      <c r="BB1025" s="36"/>
      <c r="BC1025" s="36"/>
      <c r="BD1025" s="36"/>
      <c r="BE1025" s="36"/>
      <c r="BF1025" s="36"/>
      <c r="BG1025" s="36"/>
      <c r="BH1025" s="36"/>
      <c r="BI1025" s="36"/>
      <c r="BJ1025" s="36"/>
      <c r="BL1025" s="36"/>
      <c r="BM1025" s="36"/>
      <c r="BN1025" s="36"/>
      <c r="BO1025" s="36"/>
    </row>
    <row r="1026" spans="2:67">
      <c r="B1026" s="36"/>
      <c r="D1026" s="36"/>
      <c r="E1026" s="36"/>
      <c r="G1026" s="36"/>
      <c r="H1026" s="36"/>
      <c r="I1026" s="36"/>
      <c r="J1026" s="36"/>
      <c r="K1026" s="36"/>
      <c r="L1026" s="36"/>
      <c r="M1026" s="36"/>
      <c r="N1026" s="36" t="e">
        <f>SUMIF(#REF!,K1026,#REF!)</f>
        <v>#REF!</v>
      </c>
      <c r="O1026" s="36">
        <f t="shared" si="183"/>
        <v>0</v>
      </c>
      <c r="P1026" s="36">
        <f>COUNTIF($T$1:T1026,T1026)</f>
        <v>6</v>
      </c>
      <c r="Q1026" s="36" t="str">
        <f t="shared" si="184"/>
        <v>6-KVNU-25</v>
      </c>
      <c r="R1026" s="36" t="s">
        <v>9</v>
      </c>
      <c r="S1026" s="36">
        <v>25</v>
      </c>
      <c r="T1026" s="36" t="str">
        <f t="shared" si="186"/>
        <v>KVNU-25</v>
      </c>
      <c r="U1026" s="36">
        <v>50</v>
      </c>
      <c r="V1026" s="36" t="str">
        <f t="shared" ref="V1026:V1089" si="187">CONCATENATE(U1026,IF(P1026=COUNTIF(T:T,T1026),"",","))</f>
        <v>50,</v>
      </c>
      <c r="W1026" s="36"/>
      <c r="X1026" s="36"/>
      <c r="Y1026" s="36"/>
      <c r="Z1026" s="36" t="str">
        <f t="shared" si="185"/>
        <v>-</v>
      </c>
      <c r="AA1026" s="36"/>
      <c r="AB1026" s="36"/>
      <c r="AC1026" s="36"/>
      <c r="AD1026" s="36"/>
      <c r="AE1026" s="36"/>
      <c r="AF1026" s="36"/>
      <c r="AG1026" s="36"/>
      <c r="AH1026" s="36"/>
      <c r="AI1026" s="36"/>
      <c r="AJ1026" s="36"/>
      <c r="AK1026" s="36"/>
      <c r="AL1026" s="36"/>
      <c r="AM1026" s="36"/>
      <c r="AN1026" s="36"/>
      <c r="AO1026" s="36"/>
      <c r="AP1026" s="36"/>
      <c r="AQ1026" s="36"/>
      <c r="AR1026" s="36"/>
      <c r="AS1026" s="36"/>
      <c r="AT1026" s="36"/>
      <c r="AU1026" s="36"/>
      <c r="AV1026" s="36"/>
      <c r="AW1026" s="36"/>
      <c r="AX1026" s="36"/>
      <c r="AY1026" s="36"/>
      <c r="AZ1026" s="36"/>
      <c r="BA1026" s="36"/>
      <c r="BB1026" s="36"/>
      <c r="BC1026" s="36"/>
      <c r="BD1026" s="36"/>
      <c r="BE1026" s="36"/>
      <c r="BF1026" s="36"/>
      <c r="BG1026" s="36"/>
      <c r="BH1026" s="36"/>
      <c r="BI1026" s="36"/>
      <c r="BJ1026" s="36"/>
      <c r="BL1026" s="36"/>
      <c r="BM1026" s="36"/>
      <c r="BN1026" s="36"/>
      <c r="BO1026" s="36"/>
    </row>
    <row r="1027" spans="2:67">
      <c r="B1027" s="36"/>
      <c r="D1027" s="36"/>
      <c r="E1027" s="36"/>
      <c r="G1027" s="36"/>
      <c r="H1027" s="36"/>
      <c r="I1027" s="36"/>
      <c r="J1027" s="36"/>
      <c r="K1027" s="36"/>
      <c r="L1027" s="36"/>
      <c r="M1027" s="36"/>
      <c r="N1027" s="36" t="e">
        <f>SUMIF(#REF!,K1027,#REF!)</f>
        <v>#REF!</v>
      </c>
      <c r="O1027" s="36">
        <f t="shared" ref="O1027:O1090" si="188">COUNTIF(Z:Z,K1027)</f>
        <v>0</v>
      </c>
      <c r="P1027" s="36">
        <f>COUNTIF($T$1:T1027,T1027)</f>
        <v>7</v>
      </c>
      <c r="Q1027" s="36" t="str">
        <f t="shared" si="184"/>
        <v>7-KVNU-25</v>
      </c>
      <c r="R1027" s="36" t="s">
        <v>9</v>
      </c>
      <c r="S1027" s="36">
        <v>25</v>
      </c>
      <c r="T1027" s="36" t="str">
        <f t="shared" si="186"/>
        <v>KVNU-25</v>
      </c>
      <c r="U1027" s="36">
        <v>80</v>
      </c>
      <c r="V1027" s="36" t="str">
        <f t="shared" si="187"/>
        <v>80,</v>
      </c>
      <c r="W1027" s="36"/>
      <c r="X1027" s="36"/>
      <c r="Y1027" s="36"/>
      <c r="Z1027" s="36" t="str">
        <f t="shared" si="185"/>
        <v>-</v>
      </c>
      <c r="AA1027" s="36"/>
      <c r="AB1027" s="36"/>
      <c r="AC1027" s="36"/>
      <c r="AD1027" s="36"/>
      <c r="AE1027" s="36"/>
      <c r="AF1027" s="36"/>
      <c r="AG1027" s="36"/>
      <c r="AH1027" s="36"/>
      <c r="AI1027" s="36"/>
      <c r="AJ1027" s="36"/>
      <c r="AK1027" s="36"/>
      <c r="AL1027" s="36"/>
      <c r="AM1027" s="36"/>
      <c r="AN1027" s="36"/>
      <c r="AO1027" s="36"/>
      <c r="AP1027" s="36"/>
      <c r="AQ1027" s="36"/>
      <c r="AR1027" s="36"/>
      <c r="AS1027" s="36"/>
      <c r="AT1027" s="36"/>
      <c r="AU1027" s="36"/>
      <c r="AV1027" s="36"/>
      <c r="AW1027" s="36"/>
      <c r="AX1027" s="36"/>
      <c r="AY1027" s="36"/>
      <c r="AZ1027" s="36"/>
      <c r="BA1027" s="36"/>
      <c r="BB1027" s="36"/>
      <c r="BC1027" s="36"/>
      <c r="BD1027" s="36"/>
      <c r="BE1027" s="36"/>
      <c r="BF1027" s="36"/>
      <c r="BG1027" s="36"/>
      <c r="BH1027" s="36"/>
      <c r="BI1027" s="36"/>
      <c r="BJ1027" s="36"/>
      <c r="BL1027" s="36"/>
      <c r="BM1027" s="36"/>
      <c r="BN1027" s="36"/>
      <c r="BO1027" s="36"/>
    </row>
    <row r="1028" spans="2:67">
      <c r="B1028" s="36"/>
      <c r="D1028" s="36"/>
      <c r="E1028" s="36"/>
      <c r="G1028" s="36"/>
      <c r="H1028" s="36"/>
      <c r="I1028" s="36"/>
      <c r="J1028" s="36"/>
      <c r="K1028" s="36"/>
      <c r="L1028" s="36"/>
      <c r="M1028" s="36"/>
      <c r="N1028" s="36" t="e">
        <f>SUMIF(#REF!,K1028,#REF!)</f>
        <v>#REF!</v>
      </c>
      <c r="O1028" s="36">
        <f t="shared" si="188"/>
        <v>0</v>
      </c>
      <c r="P1028" s="36">
        <f>COUNTIF($T$1:T1028,T1028)</f>
        <v>8</v>
      </c>
      <c r="Q1028" s="36" t="str">
        <f t="shared" si="184"/>
        <v>8-KVNU-25</v>
      </c>
      <c r="R1028" s="36" t="s">
        <v>9</v>
      </c>
      <c r="S1028" s="36">
        <v>25</v>
      </c>
      <c r="T1028" s="36" t="str">
        <f t="shared" si="186"/>
        <v>KVNU-25</v>
      </c>
      <c r="U1028" s="36">
        <v>100</v>
      </c>
      <c r="V1028" s="36" t="str">
        <f t="shared" si="187"/>
        <v>100,</v>
      </c>
      <c r="W1028" s="36"/>
      <c r="X1028" s="36"/>
      <c r="Y1028" s="36"/>
      <c r="Z1028" s="36" t="str">
        <f t="shared" si="185"/>
        <v>-</v>
      </c>
      <c r="AA1028" s="36"/>
      <c r="AB1028" s="36"/>
      <c r="AC1028" s="36"/>
      <c r="AD1028" s="36"/>
      <c r="AE1028" s="36"/>
      <c r="AF1028" s="36"/>
      <c r="AG1028" s="36"/>
      <c r="AH1028" s="36"/>
      <c r="AI1028" s="36"/>
      <c r="AJ1028" s="36"/>
      <c r="AK1028" s="36"/>
      <c r="AL1028" s="36"/>
      <c r="AM1028" s="36"/>
      <c r="AN1028" s="36"/>
      <c r="AO1028" s="36"/>
      <c r="AP1028" s="36"/>
      <c r="AQ1028" s="36"/>
      <c r="AR1028" s="36"/>
      <c r="AS1028" s="36"/>
      <c r="AT1028" s="36"/>
      <c r="AU1028" s="36"/>
      <c r="AV1028" s="36"/>
      <c r="AW1028" s="36"/>
      <c r="AX1028" s="36"/>
      <c r="AY1028" s="36"/>
      <c r="AZ1028" s="36"/>
      <c r="BA1028" s="36"/>
      <c r="BB1028" s="36"/>
      <c r="BC1028" s="36"/>
      <c r="BD1028" s="36"/>
      <c r="BE1028" s="36"/>
      <c r="BF1028" s="36"/>
      <c r="BG1028" s="36"/>
      <c r="BH1028" s="36"/>
      <c r="BI1028" s="36"/>
      <c r="BJ1028" s="36"/>
      <c r="BL1028" s="36"/>
      <c r="BM1028" s="36"/>
      <c r="BN1028" s="36"/>
      <c r="BO1028" s="36"/>
    </row>
    <row r="1029" spans="2:67">
      <c r="B1029" s="36"/>
      <c r="D1029" s="36"/>
      <c r="E1029" s="36"/>
      <c r="G1029" s="36"/>
      <c r="H1029" s="36"/>
      <c r="I1029" s="36"/>
      <c r="J1029" s="36"/>
      <c r="K1029" s="36"/>
      <c r="L1029" s="36"/>
      <c r="M1029" s="36"/>
      <c r="N1029" s="36" t="e">
        <f>SUMIF(#REF!,K1029,#REF!)</f>
        <v>#REF!</v>
      </c>
      <c r="O1029" s="36">
        <f t="shared" si="188"/>
        <v>0</v>
      </c>
      <c r="P1029" s="36">
        <f>COUNTIF($T$1:T1029,T1029)</f>
        <v>9</v>
      </c>
      <c r="Q1029" s="36" t="str">
        <f t="shared" si="184"/>
        <v>9-KVNU-25</v>
      </c>
      <c r="R1029" s="36" t="s">
        <v>9</v>
      </c>
      <c r="S1029" s="36">
        <v>25</v>
      </c>
      <c r="T1029" s="36" t="str">
        <f t="shared" si="186"/>
        <v>KVNU-25</v>
      </c>
      <c r="U1029" s="36">
        <v>120</v>
      </c>
      <c r="V1029" s="36" t="str">
        <f t="shared" si="187"/>
        <v>120,</v>
      </c>
      <c r="W1029" s="36"/>
      <c r="X1029" s="36"/>
      <c r="Y1029" s="36"/>
      <c r="Z1029" s="36" t="str">
        <f t="shared" si="185"/>
        <v>-</v>
      </c>
      <c r="AA1029" s="36"/>
      <c r="AB1029" s="36"/>
      <c r="AC1029" s="36"/>
      <c r="AD1029" s="36"/>
      <c r="AE1029" s="36"/>
      <c r="AF1029" s="36"/>
      <c r="AG1029" s="36"/>
      <c r="AH1029" s="36"/>
      <c r="AI1029" s="36"/>
      <c r="AJ1029" s="36"/>
      <c r="AK1029" s="36"/>
      <c r="AL1029" s="36"/>
      <c r="AM1029" s="36"/>
      <c r="AN1029" s="36"/>
      <c r="AO1029" s="36"/>
      <c r="AP1029" s="36"/>
      <c r="AQ1029" s="36"/>
      <c r="AR1029" s="36"/>
      <c r="AS1029" s="36"/>
      <c r="AT1029" s="36"/>
      <c r="AU1029" s="36"/>
      <c r="AV1029" s="36"/>
      <c r="AW1029" s="36"/>
      <c r="AX1029" s="36"/>
      <c r="AY1029" s="36"/>
      <c r="AZ1029" s="36"/>
      <c r="BA1029" s="36"/>
      <c r="BB1029" s="36"/>
      <c r="BC1029" s="36"/>
      <c r="BD1029" s="36"/>
      <c r="BE1029" s="36"/>
      <c r="BF1029" s="36"/>
      <c r="BG1029" s="36"/>
      <c r="BH1029" s="36"/>
      <c r="BI1029" s="36"/>
      <c r="BJ1029" s="36"/>
      <c r="BL1029" s="36"/>
      <c r="BM1029" s="36"/>
      <c r="BN1029" s="36"/>
      <c r="BO1029" s="36"/>
    </row>
    <row r="1030" spans="2:67">
      <c r="B1030" s="36"/>
      <c r="D1030" s="36"/>
      <c r="E1030" s="36"/>
      <c r="G1030" s="36"/>
      <c r="H1030" s="36"/>
      <c r="I1030" s="36"/>
      <c r="J1030" s="36"/>
      <c r="K1030" s="36"/>
      <c r="L1030" s="36"/>
      <c r="M1030" s="36"/>
      <c r="N1030" s="36" t="e">
        <f>SUMIF(#REF!,K1030,#REF!)</f>
        <v>#REF!</v>
      </c>
      <c r="O1030" s="36">
        <f t="shared" si="188"/>
        <v>0</v>
      </c>
      <c r="P1030" s="36">
        <f>COUNTIF($T$1:T1030,T1030)</f>
        <v>10</v>
      </c>
      <c r="Q1030" s="36" t="str">
        <f t="shared" si="184"/>
        <v>10-KVNU-25</v>
      </c>
      <c r="R1030" s="36" t="s">
        <v>9</v>
      </c>
      <c r="S1030" s="36">
        <v>25</v>
      </c>
      <c r="T1030" s="36" t="str">
        <f t="shared" si="186"/>
        <v>KVNU-25</v>
      </c>
      <c r="U1030" s="36">
        <v>160</v>
      </c>
      <c r="V1030" s="36" t="str">
        <f t="shared" si="187"/>
        <v>160,</v>
      </c>
      <c r="W1030" s="36"/>
      <c r="X1030" s="36"/>
      <c r="Y1030" s="36"/>
      <c r="Z1030" s="36" t="str">
        <f t="shared" si="185"/>
        <v>-</v>
      </c>
      <c r="AA1030" s="36"/>
      <c r="AB1030" s="36"/>
      <c r="AC1030" s="36"/>
      <c r="AD1030" s="36"/>
      <c r="AE1030" s="36"/>
      <c r="AF1030" s="36"/>
      <c r="AG1030" s="36"/>
      <c r="AH1030" s="36"/>
      <c r="AI1030" s="36"/>
      <c r="AJ1030" s="36"/>
      <c r="AK1030" s="36"/>
      <c r="AL1030" s="36"/>
      <c r="AM1030" s="36"/>
      <c r="AN1030" s="36"/>
      <c r="AO1030" s="36"/>
      <c r="AP1030" s="36"/>
      <c r="AQ1030" s="36"/>
      <c r="AR1030" s="36"/>
      <c r="AS1030" s="36"/>
      <c r="AT1030" s="36"/>
      <c r="AU1030" s="36"/>
      <c r="AV1030" s="36"/>
      <c r="AW1030" s="36"/>
      <c r="AX1030" s="36"/>
      <c r="AY1030" s="36"/>
      <c r="AZ1030" s="36"/>
      <c r="BA1030" s="36"/>
      <c r="BB1030" s="36"/>
      <c r="BC1030" s="36"/>
      <c r="BD1030" s="36"/>
      <c r="BE1030" s="36"/>
      <c r="BF1030" s="36"/>
      <c r="BG1030" s="36"/>
      <c r="BH1030" s="36"/>
      <c r="BI1030" s="36"/>
      <c r="BJ1030" s="36"/>
      <c r="BL1030" s="36"/>
      <c r="BM1030" s="36"/>
      <c r="BN1030" s="36"/>
      <c r="BO1030" s="36"/>
    </row>
    <row r="1031" spans="2:67">
      <c r="B1031" s="36"/>
      <c r="D1031" s="36"/>
      <c r="E1031" s="36"/>
      <c r="G1031" s="36"/>
      <c r="H1031" s="36"/>
      <c r="I1031" s="36"/>
      <c r="J1031" s="36"/>
      <c r="K1031" s="36"/>
      <c r="L1031" s="36"/>
      <c r="M1031" s="36"/>
      <c r="N1031" s="36" t="e">
        <f>SUMIF(#REF!,K1031,#REF!)</f>
        <v>#REF!</v>
      </c>
      <c r="O1031" s="36">
        <f t="shared" si="188"/>
        <v>0</v>
      </c>
      <c r="P1031" s="36">
        <f>COUNTIF($T$1:T1031,T1031)</f>
        <v>11</v>
      </c>
      <c r="Q1031" s="36" t="str">
        <f t="shared" si="184"/>
        <v>11-KVNU-25</v>
      </c>
      <c r="R1031" s="36" t="s">
        <v>9</v>
      </c>
      <c r="S1031" s="36">
        <v>25</v>
      </c>
      <c r="T1031" s="36" t="str">
        <f t="shared" si="186"/>
        <v>KVNU-25</v>
      </c>
      <c r="U1031" s="36">
        <v>200</v>
      </c>
      <c r="V1031" s="36" t="str">
        <f t="shared" si="187"/>
        <v>200,</v>
      </c>
      <c r="W1031" s="36"/>
      <c r="X1031" s="36"/>
      <c r="Y1031" s="36"/>
      <c r="Z1031" s="36" t="str">
        <f t="shared" si="185"/>
        <v>-</v>
      </c>
      <c r="AA1031" s="36"/>
      <c r="AB1031" s="36"/>
      <c r="AC1031" s="36"/>
      <c r="AD1031" s="36"/>
      <c r="AE1031" s="36"/>
      <c r="AF1031" s="36"/>
      <c r="AG1031" s="36"/>
      <c r="AH1031" s="36"/>
      <c r="AI1031" s="36"/>
      <c r="AJ1031" s="36"/>
      <c r="AK1031" s="36"/>
      <c r="AL1031" s="36"/>
      <c r="AM1031" s="36"/>
      <c r="AN1031" s="36"/>
      <c r="AO1031" s="36"/>
      <c r="AP1031" s="36"/>
      <c r="AQ1031" s="36"/>
      <c r="AR1031" s="36"/>
      <c r="AS1031" s="36"/>
      <c r="AT1031" s="36"/>
      <c r="AU1031" s="36"/>
      <c r="AV1031" s="36"/>
      <c r="AW1031" s="36"/>
      <c r="AX1031" s="36"/>
      <c r="AY1031" s="36"/>
      <c r="AZ1031" s="36"/>
      <c r="BA1031" s="36"/>
      <c r="BB1031" s="36"/>
      <c r="BC1031" s="36"/>
      <c r="BD1031" s="36"/>
      <c r="BE1031" s="36"/>
      <c r="BF1031" s="36"/>
      <c r="BG1031" s="36"/>
      <c r="BH1031" s="36"/>
      <c r="BI1031" s="36"/>
      <c r="BJ1031" s="36"/>
      <c r="BL1031" s="36"/>
      <c r="BM1031" s="36"/>
      <c r="BN1031" s="36"/>
      <c r="BO1031" s="36"/>
    </row>
    <row r="1032" spans="2:67">
      <c r="B1032" s="36"/>
      <c r="D1032" s="36"/>
      <c r="E1032" s="36"/>
      <c r="G1032" s="36"/>
      <c r="H1032" s="36"/>
      <c r="I1032" s="36"/>
      <c r="J1032" s="36"/>
      <c r="K1032" s="36"/>
      <c r="L1032" s="36"/>
      <c r="M1032" s="36"/>
      <c r="N1032" s="36" t="e">
        <f>SUMIF(#REF!,K1032,#REF!)</f>
        <v>#REF!</v>
      </c>
      <c r="O1032" s="36">
        <f t="shared" si="188"/>
        <v>0</v>
      </c>
      <c r="P1032" s="36">
        <f>COUNTIF($T$1:T1032,T1032)</f>
        <v>12</v>
      </c>
      <c r="Q1032" s="36" t="str">
        <f t="shared" si="184"/>
        <v>12-KVNU-25</v>
      </c>
      <c r="R1032" s="36" t="s">
        <v>9</v>
      </c>
      <c r="S1032" s="36">
        <v>25</v>
      </c>
      <c r="T1032" s="36" t="str">
        <f t="shared" si="186"/>
        <v>KVNU-25</v>
      </c>
      <c r="U1032" s="36">
        <v>250</v>
      </c>
      <c r="V1032" s="36" t="str">
        <f t="shared" si="187"/>
        <v>250,</v>
      </c>
      <c r="W1032" s="36"/>
      <c r="X1032" s="36"/>
      <c r="Y1032" s="36"/>
      <c r="Z1032" s="36" t="str">
        <f t="shared" si="185"/>
        <v>-</v>
      </c>
      <c r="AA1032" s="36"/>
      <c r="AB1032" s="36"/>
      <c r="AC1032" s="36"/>
      <c r="AD1032" s="36"/>
      <c r="AE1032" s="36"/>
      <c r="AF1032" s="36"/>
      <c r="AG1032" s="36"/>
      <c r="AH1032" s="36"/>
      <c r="AI1032" s="36"/>
      <c r="AJ1032" s="36"/>
      <c r="AK1032" s="36"/>
      <c r="AL1032" s="36"/>
      <c r="AM1032" s="36"/>
      <c r="AN1032" s="36"/>
      <c r="AO1032" s="36"/>
      <c r="AP1032" s="36"/>
      <c r="AQ1032" s="36"/>
      <c r="AR1032" s="36"/>
      <c r="AS1032" s="36"/>
      <c r="AT1032" s="36"/>
      <c r="AU1032" s="36"/>
      <c r="AV1032" s="36"/>
      <c r="AW1032" s="36"/>
      <c r="AX1032" s="36"/>
      <c r="AY1032" s="36"/>
      <c r="AZ1032" s="36"/>
      <c r="BA1032" s="36"/>
      <c r="BB1032" s="36"/>
      <c r="BC1032" s="36"/>
      <c r="BD1032" s="36"/>
      <c r="BE1032" s="36"/>
      <c r="BF1032" s="36"/>
      <c r="BG1032" s="36"/>
      <c r="BH1032" s="36"/>
      <c r="BI1032" s="36"/>
      <c r="BJ1032" s="36"/>
      <c r="BL1032" s="36"/>
      <c r="BM1032" s="36"/>
      <c r="BN1032" s="36"/>
      <c r="BO1032" s="36"/>
    </row>
    <row r="1033" spans="2:67">
      <c r="B1033" s="36"/>
      <c r="D1033" s="36"/>
      <c r="E1033" s="36"/>
      <c r="G1033" s="36"/>
      <c r="H1033" s="36"/>
      <c r="I1033" s="36"/>
      <c r="J1033" s="36"/>
      <c r="K1033" s="36"/>
      <c r="L1033" s="36"/>
      <c r="M1033" s="36"/>
      <c r="N1033" s="36" t="e">
        <f>SUMIF(#REF!,K1033,#REF!)</f>
        <v>#REF!</v>
      </c>
      <c r="O1033" s="36">
        <f t="shared" si="188"/>
        <v>0</v>
      </c>
      <c r="P1033" s="36">
        <f>COUNTIF($T$1:T1033,T1033)</f>
        <v>13</v>
      </c>
      <c r="Q1033" s="36" t="str">
        <f t="shared" si="184"/>
        <v>13-KVNU-25</v>
      </c>
      <c r="R1033" s="36" t="s">
        <v>9</v>
      </c>
      <c r="S1033" s="36">
        <v>25</v>
      </c>
      <c r="T1033" s="36" t="str">
        <f t="shared" si="186"/>
        <v>KVNU-25</v>
      </c>
      <c r="U1033" s="36">
        <v>300</v>
      </c>
      <c r="V1033" s="36" t="str">
        <f t="shared" si="187"/>
        <v>300,</v>
      </c>
      <c r="W1033" s="36"/>
      <c r="X1033" s="36"/>
      <c r="Y1033" s="36"/>
      <c r="Z1033" s="36" t="str">
        <f t="shared" si="185"/>
        <v>-</v>
      </c>
      <c r="AA1033" s="36"/>
      <c r="AB1033" s="36"/>
      <c r="AC1033" s="36"/>
      <c r="AD1033" s="36"/>
      <c r="AE1033" s="36"/>
      <c r="AF1033" s="36"/>
      <c r="AG1033" s="36"/>
      <c r="AH1033" s="36"/>
      <c r="AI1033" s="36"/>
      <c r="AJ1033" s="36"/>
      <c r="AK1033" s="36"/>
      <c r="AL1033" s="36"/>
      <c r="AM1033" s="36"/>
      <c r="AN1033" s="36"/>
      <c r="AO1033" s="36"/>
      <c r="AP1033" s="36"/>
      <c r="AQ1033" s="36"/>
      <c r="AR1033" s="36"/>
      <c r="AS1033" s="36"/>
      <c r="AT1033" s="36"/>
      <c r="AU1033" s="36"/>
      <c r="AV1033" s="36"/>
      <c r="AW1033" s="36"/>
      <c r="AX1033" s="36"/>
      <c r="AY1033" s="36"/>
      <c r="AZ1033" s="36"/>
      <c r="BA1033" s="36"/>
      <c r="BB1033" s="36"/>
      <c r="BC1033" s="36"/>
      <c r="BD1033" s="36"/>
      <c r="BE1033" s="36"/>
      <c r="BF1033" s="36"/>
      <c r="BG1033" s="36"/>
      <c r="BH1033" s="36"/>
      <c r="BI1033" s="36"/>
      <c r="BJ1033" s="36"/>
      <c r="BL1033" s="36"/>
      <c r="BM1033" s="36"/>
      <c r="BN1033" s="36"/>
      <c r="BO1033" s="36"/>
    </row>
    <row r="1034" spans="2:67">
      <c r="B1034" s="36"/>
      <c r="D1034" s="36"/>
      <c r="E1034" s="36"/>
      <c r="G1034" s="36"/>
      <c r="H1034" s="36"/>
      <c r="I1034" s="36"/>
      <c r="J1034" s="36"/>
      <c r="K1034" s="36"/>
      <c r="L1034" s="36"/>
      <c r="M1034" s="36"/>
      <c r="N1034" s="36" t="e">
        <f>SUMIF(#REF!,K1034,#REF!)</f>
        <v>#REF!</v>
      </c>
      <c r="O1034" s="36">
        <f t="shared" si="188"/>
        <v>0</v>
      </c>
      <c r="P1034" s="36">
        <f>COUNTIF($T$1:T1034,T1034)</f>
        <v>14</v>
      </c>
      <c r="Q1034" s="36" t="str">
        <f t="shared" si="184"/>
        <v>14-KVNU-25</v>
      </c>
      <c r="R1034" s="36" t="s">
        <v>9</v>
      </c>
      <c r="S1034" s="36">
        <v>25</v>
      </c>
      <c r="T1034" s="36" t="str">
        <f t="shared" si="186"/>
        <v>KVNU-25</v>
      </c>
      <c r="U1034" s="36">
        <v>320</v>
      </c>
      <c r="V1034" s="36" t="str">
        <f t="shared" si="187"/>
        <v>320,</v>
      </c>
      <c r="W1034" s="36"/>
      <c r="X1034" s="36"/>
      <c r="Y1034" s="36"/>
      <c r="Z1034" s="36" t="str">
        <f t="shared" si="185"/>
        <v>-</v>
      </c>
      <c r="AA1034" s="36"/>
      <c r="AB1034" s="36"/>
      <c r="AC1034" s="36"/>
      <c r="AD1034" s="36"/>
      <c r="AE1034" s="36"/>
      <c r="AF1034" s="36"/>
      <c r="AG1034" s="36"/>
      <c r="AH1034" s="36"/>
      <c r="AI1034" s="36"/>
      <c r="AJ1034" s="36"/>
      <c r="AK1034" s="36"/>
      <c r="AL1034" s="36"/>
      <c r="AM1034" s="36"/>
      <c r="AN1034" s="36"/>
      <c r="AO1034" s="36"/>
      <c r="AP1034" s="36"/>
      <c r="AQ1034" s="36"/>
      <c r="AR1034" s="36"/>
      <c r="AS1034" s="36"/>
      <c r="AT1034" s="36"/>
      <c r="AU1034" s="36"/>
      <c r="AV1034" s="36"/>
      <c r="AW1034" s="36"/>
      <c r="AX1034" s="36"/>
      <c r="AY1034" s="36"/>
      <c r="AZ1034" s="36"/>
      <c r="BA1034" s="36"/>
      <c r="BB1034" s="36"/>
      <c r="BC1034" s="36"/>
      <c r="BD1034" s="36"/>
      <c r="BE1034" s="36"/>
      <c r="BF1034" s="36"/>
      <c r="BG1034" s="36"/>
      <c r="BH1034" s="36"/>
      <c r="BI1034" s="36"/>
      <c r="BJ1034" s="36"/>
      <c r="BL1034" s="36"/>
      <c r="BM1034" s="36"/>
      <c r="BN1034" s="36"/>
      <c r="BO1034" s="36"/>
    </row>
    <row r="1035" spans="2:67">
      <c r="B1035" s="36"/>
      <c r="D1035" s="36"/>
      <c r="E1035" s="36"/>
      <c r="G1035" s="36"/>
      <c r="H1035" s="36"/>
      <c r="I1035" s="36"/>
      <c r="J1035" s="36"/>
      <c r="K1035" s="36"/>
      <c r="L1035" s="36"/>
      <c r="M1035" s="36"/>
      <c r="N1035" s="36" t="e">
        <f>SUMIF(#REF!,K1035,#REF!)</f>
        <v>#REF!</v>
      </c>
      <c r="O1035" s="36">
        <f t="shared" si="188"/>
        <v>0</v>
      </c>
      <c r="P1035" s="36">
        <f>COUNTIF($T$1:T1035,T1035)</f>
        <v>15</v>
      </c>
      <c r="Q1035" s="36" t="str">
        <f t="shared" si="184"/>
        <v>15-KVNU-25</v>
      </c>
      <c r="R1035" s="36" t="s">
        <v>9</v>
      </c>
      <c r="S1035" s="36">
        <v>25</v>
      </c>
      <c r="T1035" s="36" t="str">
        <f t="shared" si="186"/>
        <v>KVNU-25</v>
      </c>
      <c r="U1035" s="36">
        <v>400</v>
      </c>
      <c r="V1035" s="36" t="str">
        <f t="shared" si="187"/>
        <v>400,</v>
      </c>
      <c r="W1035" s="36"/>
      <c r="X1035" s="36"/>
      <c r="Y1035" s="36"/>
      <c r="Z1035" s="36" t="str">
        <f t="shared" si="185"/>
        <v>-</v>
      </c>
      <c r="AA1035" s="36"/>
      <c r="AB1035" s="36"/>
      <c r="AC1035" s="36"/>
      <c r="AD1035" s="36"/>
      <c r="AE1035" s="36"/>
      <c r="AF1035" s="36"/>
      <c r="AG1035" s="36"/>
      <c r="AH1035" s="36"/>
      <c r="AI1035" s="36"/>
      <c r="AJ1035" s="36"/>
      <c r="AK1035" s="36"/>
      <c r="AL1035" s="36"/>
      <c r="AM1035" s="36"/>
      <c r="AN1035" s="36"/>
      <c r="AO1035" s="36"/>
      <c r="AP1035" s="36"/>
      <c r="AQ1035" s="36"/>
      <c r="AR1035" s="36"/>
      <c r="AS1035" s="36"/>
      <c r="AT1035" s="36"/>
      <c r="AU1035" s="36"/>
      <c r="AV1035" s="36"/>
      <c r="AW1035" s="36"/>
      <c r="AX1035" s="36"/>
      <c r="AY1035" s="36"/>
      <c r="AZ1035" s="36"/>
      <c r="BA1035" s="36"/>
      <c r="BB1035" s="36"/>
      <c r="BC1035" s="36"/>
      <c r="BD1035" s="36"/>
      <c r="BE1035" s="36"/>
      <c r="BF1035" s="36"/>
      <c r="BG1035" s="36"/>
      <c r="BH1035" s="36"/>
      <c r="BI1035" s="36"/>
      <c r="BJ1035" s="36"/>
      <c r="BL1035" s="36"/>
      <c r="BM1035" s="36"/>
      <c r="BN1035" s="36"/>
      <c r="BO1035" s="36"/>
    </row>
    <row r="1036" spans="2:67">
      <c r="B1036" s="36"/>
      <c r="D1036" s="36"/>
      <c r="E1036" s="36"/>
      <c r="G1036" s="36"/>
      <c r="H1036" s="36"/>
      <c r="I1036" s="36"/>
      <c r="J1036" s="36"/>
      <c r="K1036" s="36"/>
      <c r="L1036" s="36"/>
      <c r="M1036" s="36"/>
      <c r="N1036" s="36" t="e">
        <f>SUMIF(#REF!,K1036,#REF!)</f>
        <v>#REF!</v>
      </c>
      <c r="O1036" s="36">
        <f t="shared" si="188"/>
        <v>0</v>
      </c>
      <c r="P1036" s="36">
        <f>COUNTIF($T$1:T1036,T1036)</f>
        <v>16</v>
      </c>
      <c r="Q1036" s="36" t="str">
        <f t="shared" ref="Q1036:Q1099" si="189">CONCATENATE(P1036,"-",T1036)</f>
        <v>16-KVNU-25</v>
      </c>
      <c r="R1036" s="36" t="s">
        <v>9</v>
      </c>
      <c r="S1036" s="36">
        <v>25</v>
      </c>
      <c r="T1036" s="36" t="str">
        <f t="shared" si="186"/>
        <v>KVNU-25</v>
      </c>
      <c r="U1036" s="36">
        <v>500</v>
      </c>
      <c r="V1036" s="36" t="str">
        <f t="shared" si="187"/>
        <v>500</v>
      </c>
      <c r="W1036" s="36"/>
      <c r="X1036" s="36"/>
      <c r="Y1036" s="36"/>
      <c r="Z1036" s="36" t="str">
        <f t="shared" si="185"/>
        <v>-</v>
      </c>
      <c r="AA1036" s="36"/>
      <c r="AB1036" s="36"/>
      <c r="AC1036" s="36"/>
      <c r="AD1036" s="36"/>
      <c r="AE1036" s="36"/>
      <c r="AF1036" s="36"/>
      <c r="AG1036" s="36"/>
      <c r="AH1036" s="36"/>
      <c r="AI1036" s="36"/>
      <c r="AJ1036" s="36"/>
      <c r="AK1036" s="36"/>
      <c r="AL1036" s="36"/>
      <c r="AM1036" s="36"/>
      <c r="AN1036" s="36"/>
      <c r="AO1036" s="36"/>
      <c r="AP1036" s="36"/>
      <c r="AQ1036" s="36"/>
      <c r="AR1036" s="36"/>
      <c r="AS1036" s="36"/>
      <c r="AT1036" s="36"/>
      <c r="AU1036" s="36"/>
      <c r="AV1036" s="36"/>
      <c r="AW1036" s="36"/>
      <c r="AX1036" s="36"/>
      <c r="AY1036" s="36"/>
      <c r="AZ1036" s="36"/>
      <c r="BA1036" s="36"/>
      <c r="BB1036" s="36"/>
      <c r="BC1036" s="36"/>
      <c r="BD1036" s="36"/>
      <c r="BE1036" s="36"/>
      <c r="BF1036" s="36"/>
      <c r="BG1036" s="36"/>
      <c r="BH1036" s="36"/>
      <c r="BI1036" s="36"/>
      <c r="BJ1036" s="36"/>
      <c r="BL1036" s="36"/>
      <c r="BM1036" s="36"/>
      <c r="BN1036" s="36"/>
      <c r="BO1036" s="36"/>
    </row>
    <row r="1037" spans="2:67">
      <c r="B1037" s="36"/>
      <c r="D1037" s="36"/>
      <c r="E1037" s="36"/>
      <c r="G1037" s="36"/>
      <c r="H1037" s="36"/>
      <c r="I1037" s="36"/>
      <c r="J1037" s="36"/>
      <c r="K1037" s="36"/>
      <c r="L1037" s="36"/>
      <c r="M1037" s="36"/>
      <c r="N1037" s="36" t="e">
        <f>SUMIF(#REF!,K1037,#REF!)</f>
        <v>#REF!</v>
      </c>
      <c r="O1037" s="36">
        <f t="shared" si="188"/>
        <v>0</v>
      </c>
      <c r="P1037" s="36">
        <f>COUNTIF($T$1:T1037,T1037)</f>
        <v>1</v>
      </c>
      <c r="Q1037" s="36" t="str">
        <f t="shared" si="189"/>
        <v>1-KVNU-32</v>
      </c>
      <c r="R1037" s="36" t="s">
        <v>9</v>
      </c>
      <c r="S1037" s="36">
        <v>32</v>
      </c>
      <c r="T1037" s="36" t="str">
        <f t="shared" si="186"/>
        <v>KVNU-32</v>
      </c>
      <c r="U1037" s="36">
        <v>5</v>
      </c>
      <c r="V1037" s="36" t="str">
        <f t="shared" si="187"/>
        <v>5,</v>
      </c>
      <c r="W1037" s="36"/>
      <c r="X1037" s="36"/>
      <c r="Y1037" s="36"/>
      <c r="Z1037" s="36" t="str">
        <f t="shared" si="185"/>
        <v>-</v>
      </c>
      <c r="AA1037" s="36"/>
      <c r="AB1037" s="36"/>
      <c r="AC1037" s="36"/>
      <c r="AD1037" s="36"/>
      <c r="AE1037" s="36"/>
      <c r="AF1037" s="36"/>
      <c r="AG1037" s="36"/>
      <c r="AH1037" s="36"/>
      <c r="AI1037" s="36"/>
      <c r="AJ1037" s="36"/>
      <c r="AK1037" s="36"/>
      <c r="AL1037" s="36"/>
      <c r="AM1037" s="36"/>
      <c r="AN1037" s="36"/>
      <c r="AO1037" s="36"/>
      <c r="AP1037" s="36"/>
      <c r="AQ1037" s="36"/>
      <c r="AR1037" s="36"/>
      <c r="AS1037" s="36"/>
      <c r="AT1037" s="36"/>
      <c r="AU1037" s="36"/>
      <c r="AV1037" s="36"/>
      <c r="AW1037" s="36"/>
      <c r="AX1037" s="36"/>
      <c r="AY1037" s="36"/>
      <c r="AZ1037" s="36"/>
      <c r="BA1037" s="36"/>
      <c r="BB1037" s="36"/>
      <c r="BC1037" s="36"/>
      <c r="BD1037" s="36"/>
      <c r="BE1037" s="36"/>
      <c r="BF1037" s="36"/>
      <c r="BG1037" s="36"/>
      <c r="BH1037" s="36"/>
      <c r="BI1037" s="36"/>
      <c r="BJ1037" s="36"/>
      <c r="BL1037" s="36"/>
      <c r="BM1037" s="36"/>
      <c r="BN1037" s="36"/>
      <c r="BO1037" s="36"/>
    </row>
    <row r="1038" spans="2:67">
      <c r="B1038" s="36"/>
      <c r="D1038" s="36"/>
      <c r="E1038" s="36"/>
      <c r="G1038" s="36"/>
      <c r="H1038" s="36"/>
      <c r="I1038" s="36"/>
      <c r="J1038" s="36"/>
      <c r="K1038" s="36"/>
      <c r="L1038" s="36"/>
      <c r="M1038" s="36"/>
      <c r="N1038" s="36" t="e">
        <f>SUMIF(#REF!,K1038,#REF!)</f>
        <v>#REF!</v>
      </c>
      <c r="O1038" s="36">
        <f t="shared" si="188"/>
        <v>0</v>
      </c>
      <c r="P1038" s="36">
        <f>COUNTIF($T$1:T1038,T1038)</f>
        <v>2</v>
      </c>
      <c r="Q1038" s="36" t="str">
        <f t="shared" si="189"/>
        <v>2-KVNU-32</v>
      </c>
      <c r="R1038" s="36" t="s">
        <v>9</v>
      </c>
      <c r="S1038" s="36">
        <v>32</v>
      </c>
      <c r="T1038" s="36" t="str">
        <f t="shared" si="186"/>
        <v>KVNU-32</v>
      </c>
      <c r="U1038" s="36">
        <v>10</v>
      </c>
      <c r="V1038" s="36" t="str">
        <f t="shared" si="187"/>
        <v>10,</v>
      </c>
      <c r="W1038" s="36"/>
      <c r="X1038" s="36"/>
      <c r="Y1038" s="36"/>
      <c r="Z1038" s="36" t="str">
        <f t="shared" si="185"/>
        <v>-</v>
      </c>
      <c r="AA1038" s="36"/>
      <c r="AB1038" s="36"/>
      <c r="AC1038" s="36"/>
      <c r="AD1038" s="36"/>
      <c r="AE1038" s="36"/>
      <c r="AF1038" s="36"/>
      <c r="AG1038" s="36"/>
      <c r="AH1038" s="36"/>
      <c r="AI1038" s="36"/>
      <c r="AJ1038" s="36"/>
      <c r="AK1038" s="36"/>
      <c r="AL1038" s="36"/>
      <c r="AM1038" s="36"/>
      <c r="AN1038" s="36"/>
      <c r="AO1038" s="36"/>
      <c r="AP1038" s="36"/>
      <c r="AQ1038" s="36"/>
      <c r="AR1038" s="36"/>
      <c r="AS1038" s="36"/>
      <c r="AT1038" s="36"/>
      <c r="AU1038" s="36"/>
      <c r="AV1038" s="36"/>
      <c r="AW1038" s="36"/>
      <c r="AX1038" s="36"/>
      <c r="AY1038" s="36"/>
      <c r="AZ1038" s="36"/>
      <c r="BA1038" s="36"/>
      <c r="BB1038" s="36"/>
      <c r="BC1038" s="36"/>
      <c r="BD1038" s="36"/>
      <c r="BE1038" s="36"/>
      <c r="BF1038" s="36"/>
      <c r="BG1038" s="36"/>
      <c r="BH1038" s="36"/>
      <c r="BI1038" s="36"/>
      <c r="BJ1038" s="36"/>
      <c r="BL1038" s="36"/>
      <c r="BM1038" s="36"/>
      <c r="BN1038" s="36"/>
      <c r="BO1038" s="36"/>
    </row>
    <row r="1039" spans="2:67">
      <c r="B1039" s="36"/>
      <c r="D1039" s="36"/>
      <c r="E1039" s="36"/>
      <c r="G1039" s="36"/>
      <c r="H1039" s="36"/>
      <c r="I1039" s="36"/>
      <c r="J1039" s="36"/>
      <c r="K1039" s="36"/>
      <c r="L1039" s="36"/>
      <c r="M1039" s="36"/>
      <c r="N1039" s="36" t="e">
        <f>SUMIF(#REF!,K1039,#REF!)</f>
        <v>#REF!</v>
      </c>
      <c r="O1039" s="36">
        <f t="shared" si="188"/>
        <v>0</v>
      </c>
      <c r="P1039" s="36">
        <f>COUNTIF($T$1:T1039,T1039)</f>
        <v>3</v>
      </c>
      <c r="Q1039" s="36" t="str">
        <f t="shared" si="189"/>
        <v>3-KVNU-32</v>
      </c>
      <c r="R1039" s="36" t="s">
        <v>9</v>
      </c>
      <c r="S1039" s="36">
        <v>32</v>
      </c>
      <c r="T1039" s="36" t="str">
        <f t="shared" si="186"/>
        <v>KVNU-32</v>
      </c>
      <c r="U1039" s="36">
        <v>15</v>
      </c>
      <c r="V1039" s="36" t="str">
        <f t="shared" si="187"/>
        <v>15,</v>
      </c>
      <c r="W1039" s="36"/>
      <c r="X1039" s="36"/>
      <c r="Y1039" s="36"/>
      <c r="Z1039" s="36" t="str">
        <f t="shared" si="185"/>
        <v>-</v>
      </c>
      <c r="AA1039" s="36"/>
      <c r="AB1039" s="36"/>
      <c r="AC1039" s="36"/>
      <c r="AD1039" s="36"/>
      <c r="AE1039" s="36"/>
      <c r="AF1039" s="36"/>
      <c r="AG1039" s="36"/>
      <c r="AH1039" s="36"/>
      <c r="AI1039" s="36"/>
      <c r="AJ1039" s="36"/>
      <c r="AK1039" s="36"/>
      <c r="AL1039" s="36"/>
      <c r="AM1039" s="36"/>
      <c r="AN1039" s="36"/>
      <c r="AO1039" s="36"/>
      <c r="AP1039" s="36"/>
      <c r="AQ1039" s="36"/>
      <c r="AR1039" s="36"/>
      <c r="AS1039" s="36"/>
      <c r="AT1039" s="36"/>
      <c r="AU1039" s="36"/>
      <c r="AV1039" s="36"/>
      <c r="AW1039" s="36"/>
      <c r="AX1039" s="36"/>
      <c r="AY1039" s="36"/>
      <c r="AZ1039" s="36"/>
      <c r="BA1039" s="36"/>
      <c r="BB1039" s="36"/>
      <c r="BC1039" s="36"/>
      <c r="BD1039" s="36"/>
      <c r="BE1039" s="36"/>
      <c r="BF1039" s="36"/>
      <c r="BG1039" s="36"/>
      <c r="BH1039" s="36"/>
      <c r="BI1039" s="36"/>
      <c r="BJ1039" s="36"/>
      <c r="BL1039" s="36"/>
      <c r="BM1039" s="36"/>
      <c r="BN1039" s="36"/>
      <c r="BO1039" s="36"/>
    </row>
    <row r="1040" spans="2:67">
      <c r="B1040" s="36"/>
      <c r="D1040" s="36"/>
      <c r="E1040" s="36"/>
      <c r="G1040" s="36"/>
      <c r="H1040" s="36"/>
      <c r="I1040" s="36"/>
      <c r="J1040" s="36"/>
      <c r="K1040" s="36"/>
      <c r="L1040" s="36"/>
      <c r="M1040" s="36"/>
      <c r="N1040" s="36" t="e">
        <f>SUMIF(#REF!,K1040,#REF!)</f>
        <v>#REF!</v>
      </c>
      <c r="O1040" s="36">
        <f t="shared" si="188"/>
        <v>0</v>
      </c>
      <c r="P1040" s="36">
        <f>COUNTIF($T$1:T1040,T1040)</f>
        <v>4</v>
      </c>
      <c r="Q1040" s="36" t="str">
        <f t="shared" si="189"/>
        <v>4-KVNU-32</v>
      </c>
      <c r="R1040" s="36" t="s">
        <v>9</v>
      </c>
      <c r="S1040" s="36">
        <v>32</v>
      </c>
      <c r="T1040" s="36" t="str">
        <f t="shared" si="186"/>
        <v>KVNU-32</v>
      </c>
      <c r="U1040" s="36">
        <v>25</v>
      </c>
      <c r="V1040" s="36" t="str">
        <f t="shared" si="187"/>
        <v>25,</v>
      </c>
      <c r="W1040" s="36"/>
      <c r="X1040" s="36"/>
      <c r="Y1040" s="36"/>
      <c r="Z1040" s="36" t="str">
        <f t="shared" si="185"/>
        <v>-</v>
      </c>
      <c r="AA1040" s="36"/>
      <c r="AB1040" s="36"/>
      <c r="AC1040" s="36"/>
      <c r="AD1040" s="36"/>
      <c r="AE1040" s="36"/>
      <c r="AF1040" s="36"/>
      <c r="AG1040" s="36"/>
      <c r="AH1040" s="36"/>
      <c r="AI1040" s="36"/>
      <c r="AJ1040" s="36"/>
      <c r="AK1040" s="36"/>
      <c r="AL1040" s="36"/>
      <c r="AM1040" s="36"/>
      <c r="AN1040" s="36"/>
      <c r="AO1040" s="36"/>
      <c r="AP1040" s="36"/>
      <c r="AQ1040" s="36"/>
      <c r="AR1040" s="36"/>
      <c r="AS1040" s="36"/>
      <c r="AT1040" s="36"/>
      <c r="AU1040" s="36"/>
      <c r="AV1040" s="36"/>
      <c r="AW1040" s="36"/>
      <c r="AX1040" s="36"/>
      <c r="AY1040" s="36"/>
      <c r="AZ1040" s="36"/>
      <c r="BA1040" s="36"/>
      <c r="BB1040" s="36"/>
      <c r="BC1040" s="36"/>
      <c r="BD1040" s="36"/>
      <c r="BE1040" s="36"/>
      <c r="BF1040" s="36"/>
      <c r="BG1040" s="36"/>
      <c r="BH1040" s="36"/>
      <c r="BI1040" s="36"/>
      <c r="BJ1040" s="36"/>
      <c r="BL1040" s="36"/>
      <c r="BM1040" s="36"/>
      <c r="BN1040" s="36"/>
      <c r="BO1040" s="36"/>
    </row>
    <row r="1041" spans="2:67">
      <c r="B1041" s="36"/>
      <c r="D1041" s="36"/>
      <c r="E1041" s="36"/>
      <c r="G1041" s="36"/>
      <c r="H1041" s="36"/>
      <c r="I1041" s="36"/>
      <c r="J1041" s="36"/>
      <c r="K1041" s="36"/>
      <c r="L1041" s="36"/>
      <c r="M1041" s="36"/>
      <c r="N1041" s="36" t="e">
        <f>SUMIF(#REF!,K1041,#REF!)</f>
        <v>#REF!</v>
      </c>
      <c r="O1041" s="36">
        <f t="shared" si="188"/>
        <v>0</v>
      </c>
      <c r="P1041" s="36">
        <f>COUNTIF($T$1:T1041,T1041)</f>
        <v>5</v>
      </c>
      <c r="Q1041" s="36" t="str">
        <f t="shared" si="189"/>
        <v>5-KVNU-32</v>
      </c>
      <c r="R1041" s="36" t="s">
        <v>9</v>
      </c>
      <c r="S1041" s="36">
        <v>32</v>
      </c>
      <c r="T1041" s="36" t="str">
        <f t="shared" si="186"/>
        <v>KVNU-32</v>
      </c>
      <c r="U1041" s="36">
        <v>40</v>
      </c>
      <c r="V1041" s="36" t="str">
        <f t="shared" si="187"/>
        <v>40,</v>
      </c>
      <c r="W1041" s="36"/>
      <c r="X1041" s="36"/>
      <c r="Y1041" s="36"/>
      <c r="Z1041" s="36" t="str">
        <f t="shared" si="185"/>
        <v>-</v>
      </c>
      <c r="AA1041" s="36"/>
      <c r="AB1041" s="36"/>
      <c r="AC1041" s="36"/>
      <c r="AD1041" s="36"/>
      <c r="AE1041" s="36"/>
      <c r="AF1041" s="36"/>
      <c r="AG1041" s="36"/>
      <c r="AH1041" s="36"/>
      <c r="AI1041" s="36"/>
      <c r="AJ1041" s="36"/>
      <c r="AK1041" s="36"/>
      <c r="AL1041" s="36"/>
      <c r="AM1041" s="36"/>
      <c r="AN1041" s="36"/>
      <c r="AO1041" s="36"/>
      <c r="AP1041" s="36"/>
      <c r="AQ1041" s="36"/>
      <c r="AR1041" s="36"/>
      <c r="AS1041" s="36"/>
      <c r="AT1041" s="36"/>
      <c r="AU1041" s="36"/>
      <c r="AV1041" s="36"/>
      <c r="AW1041" s="36"/>
      <c r="AX1041" s="36"/>
      <c r="AY1041" s="36"/>
      <c r="AZ1041" s="36"/>
      <c r="BA1041" s="36"/>
      <c r="BB1041" s="36"/>
      <c r="BC1041" s="36"/>
      <c r="BD1041" s="36"/>
      <c r="BE1041" s="36"/>
      <c r="BF1041" s="36"/>
      <c r="BG1041" s="36"/>
      <c r="BH1041" s="36"/>
      <c r="BI1041" s="36"/>
      <c r="BJ1041" s="36"/>
      <c r="BL1041" s="36"/>
      <c r="BM1041" s="36"/>
      <c r="BN1041" s="36"/>
      <c r="BO1041" s="36"/>
    </row>
    <row r="1042" spans="2:67">
      <c r="B1042" s="36"/>
      <c r="D1042" s="36"/>
      <c r="E1042" s="36"/>
      <c r="G1042" s="36"/>
      <c r="H1042" s="36"/>
      <c r="I1042" s="36"/>
      <c r="J1042" s="36"/>
      <c r="K1042" s="36"/>
      <c r="L1042" s="36"/>
      <c r="M1042" s="36"/>
      <c r="N1042" s="36" t="e">
        <f>SUMIF(#REF!,K1042,#REF!)</f>
        <v>#REF!</v>
      </c>
      <c r="O1042" s="36">
        <f t="shared" si="188"/>
        <v>0</v>
      </c>
      <c r="P1042" s="36">
        <f>COUNTIF($T$1:T1042,T1042)</f>
        <v>6</v>
      </c>
      <c r="Q1042" s="36" t="str">
        <f t="shared" si="189"/>
        <v>6-KVNU-32</v>
      </c>
      <c r="R1042" s="36" t="s">
        <v>9</v>
      </c>
      <c r="S1042" s="36">
        <v>32</v>
      </c>
      <c r="T1042" s="36" t="str">
        <f t="shared" si="186"/>
        <v>KVNU-32</v>
      </c>
      <c r="U1042" s="36">
        <v>50</v>
      </c>
      <c r="V1042" s="36" t="str">
        <f t="shared" si="187"/>
        <v>50,</v>
      </c>
      <c r="W1042" s="36"/>
      <c r="X1042" s="36"/>
      <c r="Y1042" s="36"/>
      <c r="Z1042" s="36" t="str">
        <f t="shared" si="185"/>
        <v>-</v>
      </c>
      <c r="AA1042" s="36"/>
      <c r="AB1042" s="36"/>
      <c r="AC1042" s="36"/>
      <c r="AD1042" s="36"/>
      <c r="AE1042" s="36"/>
      <c r="AF1042" s="36"/>
      <c r="AG1042" s="36"/>
      <c r="AH1042" s="36"/>
      <c r="AI1042" s="36"/>
      <c r="AJ1042" s="36"/>
      <c r="AK1042" s="36"/>
      <c r="AL1042" s="36"/>
      <c r="AM1042" s="36"/>
      <c r="AN1042" s="36"/>
      <c r="AO1042" s="36"/>
      <c r="AP1042" s="36"/>
      <c r="AQ1042" s="36"/>
      <c r="AR1042" s="36"/>
      <c r="AS1042" s="36"/>
      <c r="AT1042" s="36"/>
      <c r="AU1042" s="36"/>
      <c r="AV1042" s="36"/>
      <c r="AW1042" s="36"/>
      <c r="AX1042" s="36"/>
      <c r="AY1042" s="36"/>
      <c r="AZ1042" s="36"/>
      <c r="BA1042" s="36"/>
      <c r="BB1042" s="36"/>
      <c r="BC1042" s="36"/>
      <c r="BD1042" s="36"/>
      <c r="BE1042" s="36"/>
      <c r="BF1042" s="36"/>
      <c r="BG1042" s="36"/>
      <c r="BH1042" s="36"/>
      <c r="BI1042" s="36"/>
      <c r="BJ1042" s="36"/>
      <c r="BL1042" s="36"/>
      <c r="BM1042" s="36"/>
      <c r="BN1042" s="36"/>
      <c r="BO1042" s="36"/>
    </row>
    <row r="1043" spans="2:67">
      <c r="B1043" s="36"/>
      <c r="D1043" s="36"/>
      <c r="E1043" s="36"/>
      <c r="G1043" s="36"/>
      <c r="H1043" s="36"/>
      <c r="I1043" s="36"/>
      <c r="J1043" s="36"/>
      <c r="K1043" s="36"/>
      <c r="L1043" s="36"/>
      <c r="M1043" s="36"/>
      <c r="N1043" s="36" t="e">
        <f>SUMIF(#REF!,K1043,#REF!)</f>
        <v>#REF!</v>
      </c>
      <c r="O1043" s="36">
        <f t="shared" si="188"/>
        <v>0</v>
      </c>
      <c r="P1043" s="36">
        <f>COUNTIF($T$1:T1043,T1043)</f>
        <v>7</v>
      </c>
      <c r="Q1043" s="36" t="str">
        <f t="shared" si="189"/>
        <v>7-KVNU-32</v>
      </c>
      <c r="R1043" s="36" t="s">
        <v>9</v>
      </c>
      <c r="S1043" s="36">
        <v>32</v>
      </c>
      <c r="T1043" s="36" t="str">
        <f t="shared" si="186"/>
        <v>KVNU-32</v>
      </c>
      <c r="U1043" s="36">
        <v>80</v>
      </c>
      <c r="V1043" s="36" t="str">
        <f t="shared" si="187"/>
        <v>80,</v>
      </c>
      <c r="W1043" s="36"/>
      <c r="X1043" s="36"/>
      <c r="Y1043" s="36"/>
      <c r="Z1043" s="36" t="str">
        <f t="shared" si="185"/>
        <v>-</v>
      </c>
      <c r="AA1043" s="36"/>
      <c r="AB1043" s="36"/>
      <c r="AC1043" s="36"/>
      <c r="AD1043" s="36"/>
      <c r="AE1043" s="36"/>
      <c r="AF1043" s="36"/>
      <c r="AG1043" s="36"/>
      <c r="AH1043" s="36"/>
      <c r="AI1043" s="36"/>
      <c r="AJ1043" s="36"/>
      <c r="AK1043" s="36"/>
      <c r="AL1043" s="36"/>
      <c r="AM1043" s="36"/>
      <c r="AN1043" s="36"/>
      <c r="AO1043" s="36"/>
      <c r="AP1043" s="36"/>
      <c r="AQ1043" s="36"/>
      <c r="AR1043" s="36"/>
      <c r="AS1043" s="36"/>
      <c r="AT1043" s="36"/>
      <c r="AU1043" s="36"/>
      <c r="AV1043" s="36"/>
      <c r="AW1043" s="36"/>
      <c r="AX1043" s="36"/>
      <c r="AY1043" s="36"/>
      <c r="AZ1043" s="36"/>
      <c r="BA1043" s="36"/>
      <c r="BB1043" s="36"/>
      <c r="BC1043" s="36"/>
      <c r="BD1043" s="36"/>
      <c r="BE1043" s="36"/>
      <c r="BF1043" s="36"/>
      <c r="BG1043" s="36"/>
      <c r="BH1043" s="36"/>
      <c r="BI1043" s="36"/>
      <c r="BJ1043" s="36"/>
      <c r="BL1043" s="36"/>
      <c r="BM1043" s="36"/>
      <c r="BN1043" s="36"/>
      <c r="BO1043" s="36"/>
    </row>
    <row r="1044" spans="2:67">
      <c r="B1044" s="36"/>
      <c r="D1044" s="36"/>
      <c r="E1044" s="36"/>
      <c r="G1044" s="36"/>
      <c r="H1044" s="36"/>
      <c r="I1044" s="36"/>
      <c r="J1044" s="36"/>
      <c r="K1044" s="36"/>
      <c r="L1044" s="36"/>
      <c r="M1044" s="36"/>
      <c r="N1044" s="36" t="e">
        <f>SUMIF(#REF!,K1044,#REF!)</f>
        <v>#REF!</v>
      </c>
      <c r="O1044" s="36">
        <f t="shared" si="188"/>
        <v>0</v>
      </c>
      <c r="P1044" s="36">
        <f>COUNTIF($T$1:T1044,T1044)</f>
        <v>8</v>
      </c>
      <c r="Q1044" s="36" t="str">
        <f t="shared" si="189"/>
        <v>8-KVNU-32</v>
      </c>
      <c r="R1044" s="36" t="s">
        <v>9</v>
      </c>
      <c r="S1044" s="36">
        <v>32</v>
      </c>
      <c r="T1044" s="36" t="str">
        <f t="shared" si="186"/>
        <v>KVNU-32</v>
      </c>
      <c r="U1044" s="36">
        <v>100</v>
      </c>
      <c r="V1044" s="36" t="str">
        <f t="shared" si="187"/>
        <v>100,</v>
      </c>
      <c r="W1044" s="36"/>
      <c r="X1044" s="36"/>
      <c r="Y1044" s="36"/>
      <c r="Z1044" s="36" t="str">
        <f t="shared" si="185"/>
        <v>-</v>
      </c>
      <c r="AA1044" s="36"/>
      <c r="AB1044" s="36"/>
      <c r="AC1044" s="36"/>
      <c r="AD1044" s="36"/>
      <c r="AE1044" s="36"/>
      <c r="AF1044" s="36"/>
      <c r="AG1044" s="36"/>
      <c r="AH1044" s="36"/>
      <c r="AI1044" s="36"/>
      <c r="AJ1044" s="36"/>
      <c r="AK1044" s="36"/>
      <c r="AL1044" s="36"/>
      <c r="AM1044" s="36"/>
      <c r="AN1044" s="36"/>
      <c r="AO1044" s="36"/>
      <c r="AP1044" s="36"/>
      <c r="AQ1044" s="36"/>
      <c r="AR1044" s="36"/>
      <c r="AS1044" s="36"/>
      <c r="AT1044" s="36"/>
      <c r="AU1044" s="36"/>
      <c r="AV1044" s="36"/>
      <c r="AW1044" s="36"/>
      <c r="AX1044" s="36"/>
      <c r="AY1044" s="36"/>
      <c r="AZ1044" s="36"/>
      <c r="BA1044" s="36"/>
      <c r="BB1044" s="36"/>
      <c r="BC1044" s="36"/>
      <c r="BD1044" s="36"/>
      <c r="BE1044" s="36"/>
      <c r="BF1044" s="36"/>
      <c r="BG1044" s="36"/>
      <c r="BH1044" s="36"/>
      <c r="BI1044" s="36"/>
      <c r="BJ1044" s="36"/>
      <c r="BL1044" s="36"/>
      <c r="BM1044" s="36"/>
      <c r="BN1044" s="36"/>
      <c r="BO1044" s="36"/>
    </row>
    <row r="1045" spans="2:67">
      <c r="B1045" s="36"/>
      <c r="D1045" s="36"/>
      <c r="E1045" s="36"/>
      <c r="G1045" s="36"/>
      <c r="H1045" s="36"/>
      <c r="I1045" s="36"/>
      <c r="J1045" s="36"/>
      <c r="K1045" s="36"/>
      <c r="L1045" s="36"/>
      <c r="M1045" s="36"/>
      <c r="N1045" s="36" t="e">
        <f>SUMIF(#REF!,K1045,#REF!)</f>
        <v>#REF!</v>
      </c>
      <c r="O1045" s="36">
        <f t="shared" si="188"/>
        <v>0</v>
      </c>
      <c r="P1045" s="36">
        <f>COUNTIF($T$1:T1045,T1045)</f>
        <v>9</v>
      </c>
      <c r="Q1045" s="36" t="str">
        <f t="shared" si="189"/>
        <v>9-KVNU-32</v>
      </c>
      <c r="R1045" s="36" t="s">
        <v>9</v>
      </c>
      <c r="S1045" s="36">
        <v>32</v>
      </c>
      <c r="T1045" s="36" t="str">
        <f t="shared" si="186"/>
        <v>KVNU-32</v>
      </c>
      <c r="U1045" s="36">
        <v>120</v>
      </c>
      <c r="V1045" s="36" t="str">
        <f t="shared" si="187"/>
        <v>120,</v>
      </c>
      <c r="W1045" s="36"/>
      <c r="X1045" s="36"/>
      <c r="Y1045" s="36"/>
      <c r="Z1045" s="36" t="str">
        <f t="shared" si="185"/>
        <v>-</v>
      </c>
      <c r="AA1045" s="36"/>
      <c r="AB1045" s="36"/>
      <c r="AC1045" s="36"/>
      <c r="AD1045" s="36"/>
      <c r="AE1045" s="36"/>
      <c r="AF1045" s="36"/>
      <c r="AG1045" s="36"/>
      <c r="AH1045" s="36"/>
      <c r="AI1045" s="36"/>
      <c r="AJ1045" s="36"/>
      <c r="AK1045" s="36"/>
      <c r="AL1045" s="36"/>
      <c r="AM1045" s="36"/>
      <c r="AN1045" s="36"/>
      <c r="AO1045" s="36"/>
      <c r="AP1045" s="36"/>
      <c r="AQ1045" s="36"/>
      <c r="AR1045" s="36"/>
      <c r="AS1045" s="36"/>
      <c r="AT1045" s="36"/>
      <c r="AU1045" s="36"/>
      <c r="AV1045" s="36"/>
      <c r="AW1045" s="36"/>
      <c r="AX1045" s="36"/>
      <c r="AY1045" s="36"/>
      <c r="AZ1045" s="36"/>
      <c r="BA1045" s="36"/>
      <c r="BB1045" s="36"/>
      <c r="BC1045" s="36"/>
      <c r="BD1045" s="36"/>
      <c r="BE1045" s="36"/>
      <c r="BF1045" s="36"/>
      <c r="BG1045" s="36"/>
      <c r="BH1045" s="36"/>
      <c r="BI1045" s="36"/>
      <c r="BJ1045" s="36"/>
      <c r="BL1045" s="36"/>
      <c r="BM1045" s="36"/>
      <c r="BN1045" s="36"/>
      <c r="BO1045" s="36"/>
    </row>
    <row r="1046" spans="2:67">
      <c r="B1046" s="36"/>
      <c r="D1046" s="36"/>
      <c r="E1046" s="36"/>
      <c r="G1046" s="36"/>
      <c r="H1046" s="36"/>
      <c r="I1046" s="36"/>
      <c r="J1046" s="36"/>
      <c r="K1046" s="36"/>
      <c r="L1046" s="36"/>
      <c r="M1046" s="36"/>
      <c r="N1046" s="36" t="e">
        <f>SUMIF(#REF!,K1046,#REF!)</f>
        <v>#REF!</v>
      </c>
      <c r="O1046" s="36">
        <f t="shared" si="188"/>
        <v>0</v>
      </c>
      <c r="P1046" s="36">
        <f>COUNTIF($T$1:T1046,T1046)</f>
        <v>10</v>
      </c>
      <c r="Q1046" s="36" t="str">
        <f t="shared" si="189"/>
        <v>10-KVNU-32</v>
      </c>
      <c r="R1046" s="36" t="s">
        <v>9</v>
      </c>
      <c r="S1046" s="36">
        <v>32</v>
      </c>
      <c r="T1046" s="36" t="str">
        <f t="shared" si="186"/>
        <v>KVNU-32</v>
      </c>
      <c r="U1046" s="36">
        <v>160</v>
      </c>
      <c r="V1046" s="36" t="str">
        <f t="shared" si="187"/>
        <v>160,</v>
      </c>
      <c r="W1046" s="36"/>
      <c r="X1046" s="36"/>
      <c r="Y1046" s="36"/>
      <c r="Z1046" s="36" t="str">
        <f t="shared" si="185"/>
        <v>-</v>
      </c>
      <c r="AA1046" s="36"/>
      <c r="AB1046" s="36"/>
      <c r="AC1046" s="36"/>
      <c r="AD1046" s="36"/>
      <c r="AE1046" s="36"/>
      <c r="AF1046" s="36"/>
      <c r="AG1046" s="36"/>
      <c r="AH1046" s="36"/>
      <c r="AI1046" s="36"/>
      <c r="AJ1046" s="36"/>
      <c r="AK1046" s="36"/>
      <c r="AL1046" s="36"/>
      <c r="AM1046" s="36"/>
      <c r="AN1046" s="36"/>
      <c r="AO1046" s="36"/>
      <c r="AP1046" s="36"/>
      <c r="AQ1046" s="36"/>
      <c r="AR1046" s="36"/>
      <c r="AS1046" s="36"/>
      <c r="AT1046" s="36"/>
      <c r="AU1046" s="36"/>
      <c r="AV1046" s="36"/>
      <c r="AW1046" s="36"/>
      <c r="AX1046" s="36"/>
      <c r="AY1046" s="36"/>
      <c r="AZ1046" s="36"/>
      <c r="BA1046" s="36"/>
      <c r="BB1046" s="36"/>
      <c r="BC1046" s="36"/>
      <c r="BD1046" s="36"/>
      <c r="BE1046" s="36"/>
      <c r="BF1046" s="36"/>
      <c r="BG1046" s="36"/>
      <c r="BH1046" s="36"/>
      <c r="BI1046" s="36"/>
      <c r="BJ1046" s="36"/>
      <c r="BL1046" s="36"/>
      <c r="BM1046" s="36"/>
      <c r="BN1046" s="36"/>
      <c r="BO1046" s="36"/>
    </row>
    <row r="1047" spans="2:67">
      <c r="B1047" s="36"/>
      <c r="D1047" s="36"/>
      <c r="E1047" s="36"/>
      <c r="G1047" s="36"/>
      <c r="H1047" s="36"/>
      <c r="I1047" s="36"/>
      <c r="J1047" s="36"/>
      <c r="K1047" s="36"/>
      <c r="L1047" s="36"/>
      <c r="M1047" s="36"/>
      <c r="N1047" s="36" t="e">
        <f>SUMIF(#REF!,K1047,#REF!)</f>
        <v>#REF!</v>
      </c>
      <c r="O1047" s="36">
        <f t="shared" si="188"/>
        <v>0</v>
      </c>
      <c r="P1047" s="36">
        <f>COUNTIF($T$1:T1047,T1047)</f>
        <v>11</v>
      </c>
      <c r="Q1047" s="36" t="str">
        <f t="shared" si="189"/>
        <v>11-KVNU-32</v>
      </c>
      <c r="R1047" s="36" t="s">
        <v>9</v>
      </c>
      <c r="S1047" s="36">
        <v>32</v>
      </c>
      <c r="T1047" s="36" t="str">
        <f t="shared" si="186"/>
        <v>KVNU-32</v>
      </c>
      <c r="U1047" s="36">
        <v>200</v>
      </c>
      <c r="V1047" s="36" t="str">
        <f t="shared" si="187"/>
        <v>200,</v>
      </c>
      <c r="W1047" s="36"/>
      <c r="X1047" s="36"/>
      <c r="Y1047" s="36"/>
      <c r="Z1047" s="36" t="str">
        <f t="shared" si="185"/>
        <v>-</v>
      </c>
      <c r="AA1047" s="36"/>
      <c r="AB1047" s="36"/>
      <c r="AC1047" s="36"/>
      <c r="AD1047" s="36"/>
      <c r="AE1047" s="36"/>
      <c r="AF1047" s="36"/>
      <c r="AG1047" s="36"/>
      <c r="AH1047" s="36"/>
      <c r="AI1047" s="36"/>
      <c r="AJ1047" s="36"/>
      <c r="AK1047" s="36"/>
      <c r="AL1047" s="36"/>
      <c r="AM1047" s="36"/>
      <c r="AN1047" s="36"/>
      <c r="AO1047" s="36"/>
      <c r="AP1047" s="36"/>
      <c r="AQ1047" s="36"/>
      <c r="AR1047" s="36"/>
      <c r="AS1047" s="36"/>
      <c r="AT1047" s="36"/>
      <c r="AU1047" s="36"/>
      <c r="AV1047" s="36"/>
      <c r="AW1047" s="36"/>
      <c r="AX1047" s="36"/>
      <c r="AY1047" s="36"/>
      <c r="AZ1047" s="36"/>
      <c r="BA1047" s="36"/>
      <c r="BB1047" s="36"/>
      <c r="BC1047" s="36"/>
      <c r="BD1047" s="36"/>
      <c r="BE1047" s="36"/>
      <c r="BF1047" s="36"/>
      <c r="BG1047" s="36"/>
      <c r="BH1047" s="36"/>
      <c r="BI1047" s="36"/>
      <c r="BJ1047" s="36"/>
      <c r="BL1047" s="36"/>
      <c r="BM1047" s="36"/>
      <c r="BN1047" s="36"/>
      <c r="BO1047" s="36"/>
    </row>
    <row r="1048" spans="2:67">
      <c r="B1048" s="36"/>
      <c r="D1048" s="36"/>
      <c r="E1048" s="36"/>
      <c r="G1048" s="36"/>
      <c r="H1048" s="36"/>
      <c r="I1048" s="36"/>
      <c r="J1048" s="36"/>
      <c r="K1048" s="36"/>
      <c r="L1048" s="36"/>
      <c r="M1048" s="36"/>
      <c r="N1048" s="36" t="e">
        <f>SUMIF(#REF!,K1048,#REF!)</f>
        <v>#REF!</v>
      </c>
      <c r="O1048" s="36">
        <f t="shared" si="188"/>
        <v>0</v>
      </c>
      <c r="P1048" s="36">
        <f>COUNTIF($T$1:T1048,T1048)</f>
        <v>12</v>
      </c>
      <c r="Q1048" s="36" t="str">
        <f t="shared" si="189"/>
        <v>12-KVNU-32</v>
      </c>
      <c r="R1048" s="36" t="s">
        <v>9</v>
      </c>
      <c r="S1048" s="36">
        <v>32</v>
      </c>
      <c r="T1048" s="36" t="str">
        <f t="shared" si="186"/>
        <v>KVNU-32</v>
      </c>
      <c r="U1048" s="36">
        <v>250</v>
      </c>
      <c r="V1048" s="36" t="str">
        <f t="shared" si="187"/>
        <v>250,</v>
      </c>
      <c r="W1048" s="36"/>
      <c r="X1048" s="36"/>
      <c r="Y1048" s="36"/>
      <c r="Z1048" s="36" t="str">
        <f t="shared" si="185"/>
        <v>-</v>
      </c>
      <c r="AA1048" s="36"/>
      <c r="AB1048" s="36"/>
      <c r="AC1048" s="36"/>
      <c r="AD1048" s="36"/>
      <c r="AE1048" s="36"/>
      <c r="AF1048" s="36"/>
      <c r="AG1048" s="36"/>
      <c r="AH1048" s="36"/>
      <c r="AI1048" s="36"/>
      <c r="AJ1048" s="36"/>
      <c r="AK1048" s="36"/>
      <c r="AL1048" s="36"/>
      <c r="AM1048" s="36"/>
      <c r="AN1048" s="36"/>
      <c r="AO1048" s="36"/>
      <c r="AP1048" s="36"/>
      <c r="AQ1048" s="36"/>
      <c r="AR1048" s="36"/>
      <c r="AS1048" s="36"/>
      <c r="AT1048" s="36"/>
      <c r="AU1048" s="36"/>
      <c r="AV1048" s="36"/>
      <c r="AW1048" s="36"/>
      <c r="AX1048" s="36"/>
      <c r="AY1048" s="36"/>
      <c r="AZ1048" s="36"/>
      <c r="BA1048" s="36"/>
      <c r="BB1048" s="36"/>
      <c r="BC1048" s="36"/>
      <c r="BD1048" s="36"/>
      <c r="BE1048" s="36"/>
      <c r="BF1048" s="36"/>
      <c r="BG1048" s="36"/>
      <c r="BH1048" s="36"/>
      <c r="BI1048" s="36"/>
      <c r="BJ1048" s="36"/>
      <c r="BL1048" s="36"/>
      <c r="BM1048" s="36"/>
      <c r="BN1048" s="36"/>
      <c r="BO1048" s="36"/>
    </row>
    <row r="1049" spans="2:67">
      <c r="B1049" s="36"/>
      <c r="D1049" s="36"/>
      <c r="E1049" s="36"/>
      <c r="G1049" s="36"/>
      <c r="H1049" s="36"/>
      <c r="I1049" s="36"/>
      <c r="J1049" s="36"/>
      <c r="K1049" s="36"/>
      <c r="L1049" s="36"/>
      <c r="M1049" s="36"/>
      <c r="N1049" s="36" t="e">
        <f>SUMIF(#REF!,K1049,#REF!)</f>
        <v>#REF!</v>
      </c>
      <c r="O1049" s="36">
        <f t="shared" si="188"/>
        <v>0</v>
      </c>
      <c r="P1049" s="36">
        <f>COUNTIF($T$1:T1049,T1049)</f>
        <v>13</v>
      </c>
      <c r="Q1049" s="36" t="str">
        <f t="shared" si="189"/>
        <v>13-KVNU-32</v>
      </c>
      <c r="R1049" s="36" t="s">
        <v>9</v>
      </c>
      <c r="S1049" s="36">
        <v>32</v>
      </c>
      <c r="T1049" s="36" t="str">
        <f t="shared" si="186"/>
        <v>KVNU-32</v>
      </c>
      <c r="U1049" s="36">
        <v>300</v>
      </c>
      <c r="V1049" s="36" t="str">
        <f t="shared" si="187"/>
        <v>300,</v>
      </c>
      <c r="W1049" s="36"/>
      <c r="X1049" s="36"/>
      <c r="Y1049" s="36"/>
      <c r="Z1049" s="36" t="str">
        <f t="shared" si="185"/>
        <v>-</v>
      </c>
      <c r="AA1049" s="36"/>
      <c r="AB1049" s="36"/>
      <c r="AC1049" s="36"/>
      <c r="AD1049" s="36"/>
      <c r="AE1049" s="36"/>
      <c r="AF1049" s="36"/>
      <c r="AG1049" s="36"/>
      <c r="AH1049" s="36"/>
      <c r="AI1049" s="36"/>
      <c r="AJ1049" s="36"/>
      <c r="AK1049" s="36"/>
      <c r="AL1049" s="36"/>
      <c r="AM1049" s="36"/>
      <c r="AN1049" s="36"/>
      <c r="AO1049" s="36"/>
      <c r="AP1049" s="36"/>
      <c r="AQ1049" s="36"/>
      <c r="AR1049" s="36"/>
      <c r="AS1049" s="36"/>
      <c r="AT1049" s="36"/>
      <c r="AU1049" s="36"/>
      <c r="AV1049" s="36"/>
      <c r="AW1049" s="36"/>
      <c r="AX1049" s="36"/>
      <c r="AY1049" s="36"/>
      <c r="AZ1049" s="36"/>
      <c r="BA1049" s="36"/>
      <c r="BB1049" s="36"/>
      <c r="BC1049" s="36"/>
      <c r="BD1049" s="36"/>
      <c r="BE1049" s="36"/>
      <c r="BF1049" s="36"/>
      <c r="BG1049" s="36"/>
      <c r="BH1049" s="36"/>
      <c r="BI1049" s="36"/>
      <c r="BJ1049" s="36"/>
      <c r="BL1049" s="36"/>
      <c r="BM1049" s="36"/>
      <c r="BN1049" s="36"/>
      <c r="BO1049" s="36"/>
    </row>
    <row r="1050" spans="2:67">
      <c r="B1050" s="36"/>
      <c r="D1050" s="36"/>
      <c r="E1050" s="36"/>
      <c r="G1050" s="36"/>
      <c r="H1050" s="36"/>
      <c r="I1050" s="36"/>
      <c r="J1050" s="36"/>
      <c r="K1050" s="36"/>
      <c r="L1050" s="36"/>
      <c r="M1050" s="36"/>
      <c r="N1050" s="36" t="e">
        <f>SUMIF(#REF!,K1050,#REF!)</f>
        <v>#REF!</v>
      </c>
      <c r="O1050" s="36">
        <f t="shared" si="188"/>
        <v>0</v>
      </c>
      <c r="P1050" s="36">
        <f>COUNTIF($T$1:T1050,T1050)</f>
        <v>14</v>
      </c>
      <c r="Q1050" s="36" t="str">
        <f t="shared" si="189"/>
        <v>14-KVNU-32</v>
      </c>
      <c r="R1050" s="36" t="s">
        <v>9</v>
      </c>
      <c r="S1050" s="36">
        <v>32</v>
      </c>
      <c r="T1050" s="36" t="str">
        <f t="shared" si="186"/>
        <v>KVNU-32</v>
      </c>
      <c r="U1050" s="36">
        <v>320</v>
      </c>
      <c r="V1050" s="36" t="str">
        <f t="shared" si="187"/>
        <v>320,</v>
      </c>
      <c r="W1050" s="36"/>
      <c r="X1050" s="36"/>
      <c r="Y1050" s="36"/>
      <c r="Z1050" s="36" t="str">
        <f t="shared" si="185"/>
        <v>-</v>
      </c>
      <c r="AA1050" s="36"/>
      <c r="AB1050" s="36"/>
      <c r="AC1050" s="36"/>
      <c r="AD1050" s="36"/>
      <c r="AE1050" s="36"/>
      <c r="AF1050" s="36"/>
      <c r="AG1050" s="36"/>
      <c r="AH1050" s="36"/>
      <c r="AI1050" s="36"/>
      <c r="AJ1050" s="36"/>
      <c r="AK1050" s="36"/>
      <c r="AL1050" s="36"/>
      <c r="AM1050" s="36"/>
      <c r="AN1050" s="36"/>
      <c r="AO1050" s="36"/>
      <c r="AP1050" s="36"/>
      <c r="AQ1050" s="36"/>
      <c r="AR1050" s="36"/>
      <c r="AS1050" s="36"/>
      <c r="AT1050" s="36"/>
      <c r="AU1050" s="36"/>
      <c r="AV1050" s="36"/>
      <c r="AW1050" s="36"/>
      <c r="AX1050" s="36"/>
      <c r="AY1050" s="36"/>
      <c r="AZ1050" s="36"/>
      <c r="BA1050" s="36"/>
      <c r="BB1050" s="36"/>
      <c r="BC1050" s="36"/>
      <c r="BD1050" s="36"/>
      <c r="BE1050" s="36"/>
      <c r="BF1050" s="36"/>
      <c r="BG1050" s="36"/>
      <c r="BH1050" s="36"/>
      <c r="BI1050" s="36"/>
      <c r="BJ1050" s="36"/>
      <c r="BL1050" s="36"/>
      <c r="BM1050" s="36"/>
      <c r="BN1050" s="36"/>
      <c r="BO1050" s="36"/>
    </row>
    <row r="1051" spans="2:67">
      <c r="B1051" s="36"/>
      <c r="D1051" s="36"/>
      <c r="E1051" s="36"/>
      <c r="G1051" s="36"/>
      <c r="H1051" s="36"/>
      <c r="I1051" s="36"/>
      <c r="J1051" s="36"/>
      <c r="K1051" s="36"/>
      <c r="L1051" s="36"/>
      <c r="M1051" s="36"/>
      <c r="N1051" s="36" t="e">
        <f>SUMIF(#REF!,K1051,#REF!)</f>
        <v>#REF!</v>
      </c>
      <c r="O1051" s="36">
        <f t="shared" si="188"/>
        <v>0</v>
      </c>
      <c r="P1051" s="36">
        <f>COUNTIF($T$1:T1051,T1051)</f>
        <v>15</v>
      </c>
      <c r="Q1051" s="36" t="str">
        <f t="shared" si="189"/>
        <v>15-KVNU-32</v>
      </c>
      <c r="R1051" s="36" t="s">
        <v>9</v>
      </c>
      <c r="S1051" s="36">
        <v>32</v>
      </c>
      <c r="T1051" s="36" t="str">
        <f t="shared" si="186"/>
        <v>KVNU-32</v>
      </c>
      <c r="U1051" s="36">
        <v>400</v>
      </c>
      <c r="V1051" s="36" t="str">
        <f t="shared" si="187"/>
        <v>400,</v>
      </c>
      <c r="W1051" s="36"/>
      <c r="X1051" s="36"/>
      <c r="Y1051" s="36"/>
      <c r="Z1051" s="36" t="str">
        <f t="shared" si="185"/>
        <v>-</v>
      </c>
      <c r="AA1051" s="36"/>
      <c r="AB1051" s="36"/>
      <c r="AC1051" s="36"/>
      <c r="AD1051" s="36"/>
      <c r="AE1051" s="36"/>
      <c r="AF1051" s="36"/>
      <c r="AG1051" s="36"/>
      <c r="AH1051" s="36"/>
      <c r="AI1051" s="36"/>
      <c r="AJ1051" s="36"/>
      <c r="AK1051" s="36"/>
      <c r="AL1051" s="36"/>
      <c r="AM1051" s="36"/>
      <c r="AN1051" s="36"/>
      <c r="AO1051" s="36"/>
      <c r="AP1051" s="36"/>
      <c r="AQ1051" s="36"/>
      <c r="AR1051" s="36"/>
      <c r="AS1051" s="36"/>
      <c r="AT1051" s="36"/>
      <c r="AU1051" s="36"/>
      <c r="AV1051" s="36"/>
      <c r="AW1051" s="36"/>
      <c r="AX1051" s="36"/>
      <c r="AY1051" s="36"/>
      <c r="AZ1051" s="36"/>
      <c r="BA1051" s="36"/>
      <c r="BB1051" s="36"/>
      <c r="BC1051" s="36"/>
      <c r="BD1051" s="36"/>
      <c r="BE1051" s="36"/>
      <c r="BF1051" s="36"/>
      <c r="BG1051" s="36"/>
      <c r="BH1051" s="36"/>
      <c r="BI1051" s="36"/>
      <c r="BJ1051" s="36"/>
      <c r="BL1051" s="36"/>
      <c r="BM1051" s="36"/>
      <c r="BN1051" s="36"/>
      <c r="BO1051" s="36"/>
    </row>
    <row r="1052" spans="2:67">
      <c r="B1052" s="36"/>
      <c r="D1052" s="36"/>
      <c r="E1052" s="36"/>
      <c r="G1052" s="36"/>
      <c r="H1052" s="36"/>
      <c r="I1052" s="36"/>
      <c r="J1052" s="36"/>
      <c r="K1052" s="36"/>
      <c r="L1052" s="36"/>
      <c r="M1052" s="36"/>
      <c r="N1052" s="36" t="e">
        <f>SUMIF(#REF!,K1052,#REF!)</f>
        <v>#REF!</v>
      </c>
      <c r="O1052" s="36">
        <f t="shared" si="188"/>
        <v>0</v>
      </c>
      <c r="P1052" s="36">
        <f>COUNTIF($T$1:T1052,T1052)</f>
        <v>16</v>
      </c>
      <c r="Q1052" s="36" t="str">
        <f t="shared" si="189"/>
        <v>16-KVNU-32</v>
      </c>
      <c r="R1052" s="36" t="s">
        <v>9</v>
      </c>
      <c r="S1052" s="36">
        <v>32</v>
      </c>
      <c r="T1052" s="36" t="str">
        <f t="shared" si="186"/>
        <v>KVNU-32</v>
      </c>
      <c r="U1052" s="36">
        <v>500</v>
      </c>
      <c r="V1052" s="36" t="str">
        <f t="shared" si="187"/>
        <v>500</v>
      </c>
      <c r="W1052" s="36"/>
      <c r="X1052" s="36"/>
      <c r="Y1052" s="36"/>
      <c r="Z1052" s="36" t="str">
        <f t="shared" si="185"/>
        <v>-</v>
      </c>
      <c r="AA1052" s="36"/>
      <c r="AB1052" s="36"/>
      <c r="AC1052" s="36"/>
      <c r="AD1052" s="36"/>
      <c r="AE1052" s="36"/>
      <c r="AF1052" s="36"/>
      <c r="AG1052" s="36"/>
      <c r="AH1052" s="36"/>
      <c r="AI1052" s="36"/>
      <c r="AJ1052" s="36"/>
      <c r="AK1052" s="36"/>
      <c r="AL1052" s="36"/>
      <c r="AM1052" s="36"/>
      <c r="AN1052" s="36"/>
      <c r="AO1052" s="36"/>
      <c r="AP1052" s="36"/>
      <c r="AQ1052" s="36"/>
      <c r="AR1052" s="36"/>
      <c r="AS1052" s="36"/>
      <c r="AT1052" s="36"/>
      <c r="AU1052" s="36"/>
      <c r="AV1052" s="36"/>
      <c r="AW1052" s="36"/>
      <c r="AX1052" s="36"/>
      <c r="AY1052" s="36"/>
      <c r="AZ1052" s="36"/>
      <c r="BA1052" s="36"/>
      <c r="BB1052" s="36"/>
      <c r="BC1052" s="36"/>
      <c r="BD1052" s="36"/>
      <c r="BE1052" s="36"/>
      <c r="BF1052" s="36"/>
      <c r="BG1052" s="36"/>
      <c r="BH1052" s="36"/>
      <c r="BI1052" s="36"/>
      <c r="BJ1052" s="36"/>
      <c r="BL1052" s="36"/>
      <c r="BM1052" s="36"/>
      <c r="BN1052" s="36"/>
      <c r="BO1052" s="36"/>
    </row>
    <row r="1053" spans="2:67">
      <c r="B1053" s="36"/>
      <c r="D1053" s="36"/>
      <c r="E1053" s="36"/>
      <c r="G1053" s="36"/>
      <c r="H1053" s="36"/>
      <c r="I1053" s="36"/>
      <c r="J1053" s="36"/>
      <c r="K1053" s="36"/>
      <c r="L1053" s="36"/>
      <c r="M1053" s="36"/>
      <c r="N1053" s="36" t="e">
        <f>SUMIF(#REF!,K1053,#REF!)</f>
        <v>#REF!</v>
      </c>
      <c r="O1053" s="36">
        <f t="shared" si="188"/>
        <v>0</v>
      </c>
      <c r="P1053" s="36">
        <f>COUNTIF($T$1:T1053,T1053)</f>
        <v>1</v>
      </c>
      <c r="Q1053" s="36" t="str">
        <f t="shared" si="189"/>
        <v>1-KVNU-40</v>
      </c>
      <c r="R1053" s="36" t="s">
        <v>9</v>
      </c>
      <c r="S1053" s="36">
        <v>40</v>
      </c>
      <c r="T1053" s="36" t="str">
        <f t="shared" si="186"/>
        <v>KVNU-40</v>
      </c>
      <c r="U1053" s="36">
        <v>5</v>
      </c>
      <c r="V1053" s="36" t="str">
        <f t="shared" si="187"/>
        <v>5,</v>
      </c>
      <c r="W1053" s="36"/>
      <c r="X1053" s="36"/>
      <c r="Y1053" s="36"/>
      <c r="Z1053" s="36" t="str">
        <f t="shared" si="185"/>
        <v>-</v>
      </c>
      <c r="AA1053" s="36"/>
      <c r="AB1053" s="36"/>
      <c r="AC1053" s="36"/>
      <c r="AD1053" s="36"/>
      <c r="AE1053" s="36"/>
      <c r="AF1053" s="36"/>
      <c r="AG1053" s="36"/>
      <c r="AH1053" s="36"/>
      <c r="AI1053" s="36"/>
      <c r="AJ1053" s="36"/>
      <c r="AK1053" s="36"/>
      <c r="AL1053" s="36"/>
      <c r="AM1053" s="36"/>
      <c r="AN1053" s="36"/>
      <c r="AO1053" s="36"/>
      <c r="AP1053" s="36"/>
      <c r="AQ1053" s="36"/>
      <c r="AR1053" s="36"/>
      <c r="AS1053" s="36"/>
      <c r="AT1053" s="36"/>
      <c r="AU1053" s="36"/>
      <c r="AV1053" s="36"/>
      <c r="AW1053" s="36"/>
      <c r="AX1053" s="36"/>
      <c r="AY1053" s="36"/>
      <c r="AZ1053" s="36"/>
      <c r="BA1053" s="36"/>
      <c r="BB1053" s="36"/>
      <c r="BC1053" s="36"/>
      <c r="BD1053" s="36"/>
      <c r="BE1053" s="36"/>
      <c r="BF1053" s="36"/>
      <c r="BG1053" s="36"/>
      <c r="BH1053" s="36"/>
      <c r="BI1053" s="36"/>
      <c r="BJ1053" s="36"/>
      <c r="BL1053" s="36"/>
      <c r="BM1053" s="36"/>
      <c r="BN1053" s="36"/>
      <c r="BO1053" s="36"/>
    </row>
    <row r="1054" spans="2:67">
      <c r="B1054" s="36"/>
      <c r="D1054" s="36"/>
      <c r="E1054" s="36"/>
      <c r="G1054" s="36"/>
      <c r="H1054" s="36"/>
      <c r="I1054" s="36"/>
      <c r="J1054" s="36"/>
      <c r="K1054" s="36"/>
      <c r="L1054" s="36"/>
      <c r="M1054" s="36"/>
      <c r="N1054" s="36" t="e">
        <f>SUMIF(#REF!,K1054,#REF!)</f>
        <v>#REF!</v>
      </c>
      <c r="O1054" s="36">
        <f t="shared" si="188"/>
        <v>0</v>
      </c>
      <c r="P1054" s="36">
        <f>COUNTIF($T$1:T1054,T1054)</f>
        <v>2</v>
      </c>
      <c r="Q1054" s="36" t="str">
        <f t="shared" si="189"/>
        <v>2-KVNU-40</v>
      </c>
      <c r="R1054" s="36" t="s">
        <v>9</v>
      </c>
      <c r="S1054" s="36">
        <v>40</v>
      </c>
      <c r="T1054" s="36" t="str">
        <f t="shared" si="186"/>
        <v>KVNU-40</v>
      </c>
      <c r="U1054" s="36">
        <v>10</v>
      </c>
      <c r="V1054" s="36" t="str">
        <f t="shared" si="187"/>
        <v>10,</v>
      </c>
      <c r="W1054" s="36"/>
      <c r="X1054" s="36"/>
      <c r="Y1054" s="36"/>
      <c r="Z1054" s="36" t="str">
        <f t="shared" si="185"/>
        <v>-</v>
      </c>
      <c r="AA1054" s="36"/>
      <c r="AB1054" s="36"/>
      <c r="AC1054" s="36"/>
      <c r="AD1054" s="36"/>
      <c r="AE1054" s="36"/>
      <c r="AF1054" s="36"/>
      <c r="AG1054" s="36"/>
      <c r="AH1054" s="36"/>
      <c r="AI1054" s="36"/>
      <c r="AJ1054" s="36"/>
      <c r="AK1054" s="36"/>
      <c r="AL1054" s="36"/>
      <c r="AM1054" s="36"/>
      <c r="AN1054" s="36"/>
      <c r="AO1054" s="36"/>
      <c r="AP1054" s="36"/>
      <c r="AQ1054" s="36"/>
      <c r="AR1054" s="36"/>
      <c r="AS1054" s="36"/>
      <c r="AT1054" s="36"/>
      <c r="AU1054" s="36"/>
      <c r="AV1054" s="36"/>
      <c r="AW1054" s="36"/>
      <c r="AX1054" s="36"/>
      <c r="AY1054" s="36"/>
      <c r="AZ1054" s="36"/>
      <c r="BA1054" s="36"/>
      <c r="BB1054" s="36"/>
      <c r="BC1054" s="36"/>
      <c r="BD1054" s="36"/>
      <c r="BE1054" s="36"/>
      <c r="BF1054" s="36"/>
      <c r="BG1054" s="36"/>
      <c r="BH1054" s="36"/>
      <c r="BI1054" s="36"/>
      <c r="BJ1054" s="36"/>
      <c r="BL1054" s="36"/>
      <c r="BM1054" s="36"/>
      <c r="BN1054" s="36"/>
      <c r="BO1054" s="36"/>
    </row>
    <row r="1055" spans="2:67">
      <c r="B1055" s="36"/>
      <c r="D1055" s="36"/>
      <c r="E1055" s="36"/>
      <c r="G1055" s="36"/>
      <c r="H1055" s="36"/>
      <c r="I1055" s="36"/>
      <c r="J1055" s="36"/>
      <c r="K1055" s="36"/>
      <c r="L1055" s="36"/>
      <c r="M1055" s="36"/>
      <c r="N1055" s="36" t="e">
        <f>SUMIF(#REF!,K1055,#REF!)</f>
        <v>#REF!</v>
      </c>
      <c r="O1055" s="36">
        <f t="shared" si="188"/>
        <v>0</v>
      </c>
      <c r="P1055" s="36">
        <f>COUNTIF($T$1:T1055,T1055)</f>
        <v>3</v>
      </c>
      <c r="Q1055" s="36" t="str">
        <f t="shared" si="189"/>
        <v>3-KVNU-40</v>
      </c>
      <c r="R1055" s="36" t="s">
        <v>9</v>
      </c>
      <c r="S1055" s="36">
        <v>40</v>
      </c>
      <c r="T1055" s="36" t="str">
        <f t="shared" si="186"/>
        <v>KVNU-40</v>
      </c>
      <c r="U1055" s="36">
        <v>15</v>
      </c>
      <c r="V1055" s="36" t="str">
        <f t="shared" si="187"/>
        <v>15,</v>
      </c>
      <c r="W1055" s="36"/>
      <c r="X1055" s="36"/>
      <c r="Y1055" s="36"/>
      <c r="Z1055" s="36" t="str">
        <f t="shared" si="185"/>
        <v>-</v>
      </c>
      <c r="AA1055" s="36"/>
      <c r="AB1055" s="36"/>
      <c r="AC1055" s="36"/>
      <c r="AD1055" s="36"/>
      <c r="AE1055" s="36"/>
      <c r="AF1055" s="36"/>
      <c r="AG1055" s="36"/>
      <c r="AH1055" s="36"/>
      <c r="AI1055" s="36"/>
      <c r="AJ1055" s="36"/>
      <c r="AK1055" s="36"/>
      <c r="AL1055" s="36"/>
      <c r="AM1055" s="36"/>
      <c r="AN1055" s="36"/>
      <c r="AO1055" s="36"/>
      <c r="AP1055" s="36"/>
      <c r="AQ1055" s="36"/>
      <c r="AR1055" s="36"/>
      <c r="AS1055" s="36"/>
      <c r="AT1055" s="36"/>
      <c r="AU1055" s="36"/>
      <c r="AV1055" s="36"/>
      <c r="AW1055" s="36"/>
      <c r="AX1055" s="36"/>
      <c r="AY1055" s="36"/>
      <c r="AZ1055" s="36"/>
      <c r="BA1055" s="36"/>
      <c r="BB1055" s="36"/>
      <c r="BC1055" s="36"/>
      <c r="BD1055" s="36"/>
      <c r="BE1055" s="36"/>
      <c r="BF1055" s="36"/>
      <c r="BG1055" s="36"/>
      <c r="BH1055" s="36"/>
      <c r="BI1055" s="36"/>
      <c r="BJ1055" s="36"/>
      <c r="BL1055" s="36"/>
      <c r="BM1055" s="36"/>
      <c r="BN1055" s="36"/>
      <c r="BO1055" s="36"/>
    </row>
    <row r="1056" spans="2:67">
      <c r="B1056" s="36"/>
      <c r="D1056" s="36"/>
      <c r="E1056" s="36"/>
      <c r="G1056" s="36"/>
      <c r="H1056" s="36"/>
      <c r="I1056" s="36"/>
      <c r="J1056" s="36"/>
      <c r="K1056" s="36"/>
      <c r="L1056" s="36"/>
      <c r="M1056" s="36"/>
      <c r="N1056" s="36" t="e">
        <f>SUMIF(#REF!,K1056,#REF!)</f>
        <v>#REF!</v>
      </c>
      <c r="O1056" s="36">
        <f t="shared" si="188"/>
        <v>0</v>
      </c>
      <c r="P1056" s="36">
        <f>COUNTIF($T$1:T1056,T1056)</f>
        <v>4</v>
      </c>
      <c r="Q1056" s="36" t="str">
        <f t="shared" si="189"/>
        <v>4-KVNU-40</v>
      </c>
      <c r="R1056" s="36" t="s">
        <v>9</v>
      </c>
      <c r="S1056" s="36">
        <v>40</v>
      </c>
      <c r="T1056" s="36" t="str">
        <f t="shared" si="186"/>
        <v>KVNU-40</v>
      </c>
      <c r="U1056" s="36">
        <v>25</v>
      </c>
      <c r="V1056" s="36" t="str">
        <f t="shared" si="187"/>
        <v>25,</v>
      </c>
      <c r="W1056" s="36"/>
      <c r="X1056" s="36"/>
      <c r="Y1056" s="36"/>
      <c r="Z1056" s="36" t="str">
        <f t="shared" si="185"/>
        <v>-</v>
      </c>
      <c r="AA1056" s="36"/>
      <c r="AB1056" s="36"/>
      <c r="AC1056" s="36"/>
      <c r="AD1056" s="36"/>
      <c r="AE1056" s="36"/>
      <c r="AF1056" s="36"/>
      <c r="AG1056" s="36"/>
      <c r="AH1056" s="36"/>
      <c r="AI1056" s="36"/>
      <c r="AJ1056" s="36"/>
      <c r="AK1056" s="36"/>
      <c r="AL1056" s="36"/>
      <c r="AM1056" s="36"/>
      <c r="AN1056" s="36"/>
      <c r="AO1056" s="36"/>
      <c r="AP1056" s="36"/>
      <c r="AQ1056" s="36"/>
      <c r="AR1056" s="36"/>
      <c r="AS1056" s="36"/>
      <c r="AT1056" s="36"/>
      <c r="AU1056" s="36"/>
      <c r="AV1056" s="36"/>
      <c r="AW1056" s="36"/>
      <c r="AX1056" s="36"/>
      <c r="AY1056" s="36"/>
      <c r="AZ1056" s="36"/>
      <c r="BA1056" s="36"/>
      <c r="BB1056" s="36"/>
      <c r="BC1056" s="36"/>
      <c r="BD1056" s="36"/>
      <c r="BE1056" s="36"/>
      <c r="BF1056" s="36"/>
      <c r="BG1056" s="36"/>
      <c r="BH1056" s="36"/>
      <c r="BI1056" s="36"/>
      <c r="BJ1056" s="36"/>
      <c r="BL1056" s="36"/>
      <c r="BM1056" s="36"/>
      <c r="BN1056" s="36"/>
      <c r="BO1056" s="36"/>
    </row>
    <row r="1057" spans="2:67">
      <c r="B1057" s="36"/>
      <c r="D1057" s="36"/>
      <c r="E1057" s="36"/>
      <c r="G1057" s="36"/>
      <c r="H1057" s="36"/>
      <c r="I1057" s="36"/>
      <c r="J1057" s="36"/>
      <c r="K1057" s="36"/>
      <c r="L1057" s="36"/>
      <c r="M1057" s="36"/>
      <c r="N1057" s="36" t="e">
        <f>SUMIF(#REF!,K1057,#REF!)</f>
        <v>#REF!</v>
      </c>
      <c r="O1057" s="36">
        <f t="shared" si="188"/>
        <v>0</v>
      </c>
      <c r="P1057" s="36">
        <f>COUNTIF($T$1:T1057,T1057)</f>
        <v>5</v>
      </c>
      <c r="Q1057" s="36" t="str">
        <f t="shared" si="189"/>
        <v>5-KVNU-40</v>
      </c>
      <c r="R1057" s="36" t="s">
        <v>9</v>
      </c>
      <c r="S1057" s="36">
        <v>40</v>
      </c>
      <c r="T1057" s="36" t="str">
        <f t="shared" si="186"/>
        <v>KVNU-40</v>
      </c>
      <c r="U1057" s="36">
        <v>40</v>
      </c>
      <c r="V1057" s="36" t="str">
        <f t="shared" si="187"/>
        <v>40,</v>
      </c>
      <c r="W1057" s="36"/>
      <c r="X1057" s="36"/>
      <c r="Y1057" s="36"/>
      <c r="Z1057" s="36" t="str">
        <f t="shared" si="185"/>
        <v>-</v>
      </c>
      <c r="AA1057" s="36"/>
      <c r="AB1057" s="36"/>
      <c r="AC1057" s="36"/>
      <c r="AD1057" s="36"/>
      <c r="AE1057" s="36"/>
      <c r="AF1057" s="36"/>
      <c r="AG1057" s="36"/>
      <c r="AH1057" s="36"/>
      <c r="AI1057" s="36"/>
      <c r="AJ1057" s="36"/>
      <c r="AK1057" s="36"/>
      <c r="AL1057" s="36"/>
      <c r="AM1057" s="36"/>
      <c r="AN1057" s="36"/>
      <c r="AO1057" s="36"/>
      <c r="AP1057" s="36"/>
      <c r="AQ1057" s="36"/>
      <c r="AR1057" s="36"/>
      <c r="AS1057" s="36"/>
      <c r="AT1057" s="36"/>
      <c r="AU1057" s="36"/>
      <c r="AV1057" s="36"/>
      <c r="AW1057" s="36"/>
      <c r="AX1057" s="36"/>
      <c r="AY1057" s="36"/>
      <c r="AZ1057" s="36"/>
      <c r="BA1057" s="36"/>
      <c r="BB1057" s="36"/>
      <c r="BC1057" s="36"/>
      <c r="BD1057" s="36"/>
      <c r="BE1057" s="36"/>
      <c r="BF1057" s="36"/>
      <c r="BG1057" s="36"/>
      <c r="BH1057" s="36"/>
      <c r="BI1057" s="36"/>
      <c r="BJ1057" s="36"/>
      <c r="BL1057" s="36"/>
      <c r="BM1057" s="36"/>
      <c r="BN1057" s="36"/>
      <c r="BO1057" s="36"/>
    </row>
    <row r="1058" spans="2:67">
      <c r="B1058" s="36"/>
      <c r="D1058" s="36"/>
      <c r="E1058" s="36"/>
      <c r="G1058" s="36"/>
      <c r="H1058" s="36"/>
      <c r="I1058" s="36"/>
      <c r="J1058" s="36"/>
      <c r="K1058" s="36"/>
      <c r="L1058" s="36"/>
      <c r="M1058" s="36"/>
      <c r="N1058" s="36" t="e">
        <f>SUMIF(#REF!,K1058,#REF!)</f>
        <v>#REF!</v>
      </c>
      <c r="O1058" s="36">
        <f t="shared" si="188"/>
        <v>0</v>
      </c>
      <c r="P1058" s="36">
        <f>COUNTIF($T$1:T1058,T1058)</f>
        <v>6</v>
      </c>
      <c r="Q1058" s="36" t="str">
        <f t="shared" si="189"/>
        <v>6-KVNU-40</v>
      </c>
      <c r="R1058" s="36" t="s">
        <v>9</v>
      </c>
      <c r="S1058" s="36">
        <v>40</v>
      </c>
      <c r="T1058" s="36" t="str">
        <f t="shared" si="186"/>
        <v>KVNU-40</v>
      </c>
      <c r="U1058" s="36">
        <v>50</v>
      </c>
      <c r="V1058" s="36" t="str">
        <f t="shared" si="187"/>
        <v>50,</v>
      </c>
      <c r="W1058" s="36"/>
      <c r="X1058" s="36"/>
      <c r="Y1058" s="36"/>
      <c r="Z1058" s="36" t="str">
        <f t="shared" si="185"/>
        <v>-</v>
      </c>
      <c r="AA1058" s="36"/>
      <c r="AB1058" s="36"/>
      <c r="AC1058" s="36"/>
      <c r="AD1058" s="36"/>
      <c r="AE1058" s="36"/>
      <c r="AF1058" s="36"/>
      <c r="AG1058" s="36"/>
      <c r="AH1058" s="36"/>
      <c r="AI1058" s="36"/>
      <c r="AJ1058" s="36"/>
      <c r="AK1058" s="36"/>
      <c r="AL1058" s="36"/>
      <c r="AM1058" s="36"/>
      <c r="AN1058" s="36"/>
      <c r="AO1058" s="36"/>
      <c r="AP1058" s="36"/>
      <c r="AQ1058" s="36"/>
      <c r="AR1058" s="36"/>
      <c r="AS1058" s="36"/>
      <c r="AT1058" s="36"/>
      <c r="AU1058" s="36"/>
      <c r="AV1058" s="36"/>
      <c r="AW1058" s="36"/>
      <c r="AX1058" s="36"/>
      <c r="AY1058" s="36"/>
      <c r="AZ1058" s="36"/>
      <c r="BA1058" s="36"/>
      <c r="BB1058" s="36"/>
      <c r="BC1058" s="36"/>
      <c r="BD1058" s="36"/>
      <c r="BE1058" s="36"/>
      <c r="BF1058" s="36"/>
      <c r="BG1058" s="36"/>
      <c r="BH1058" s="36"/>
      <c r="BI1058" s="36"/>
      <c r="BJ1058" s="36"/>
      <c r="BL1058" s="36"/>
      <c r="BM1058" s="36"/>
      <c r="BN1058" s="36"/>
      <c r="BO1058" s="36"/>
    </row>
    <row r="1059" spans="2:67">
      <c r="B1059" s="36"/>
      <c r="D1059" s="36"/>
      <c r="E1059" s="36"/>
      <c r="G1059" s="36"/>
      <c r="H1059" s="36"/>
      <c r="I1059" s="36"/>
      <c r="J1059" s="36"/>
      <c r="K1059" s="36"/>
      <c r="L1059" s="36"/>
      <c r="M1059" s="36"/>
      <c r="N1059" s="36" t="e">
        <f>SUMIF(#REF!,K1059,#REF!)</f>
        <v>#REF!</v>
      </c>
      <c r="O1059" s="36">
        <f t="shared" si="188"/>
        <v>0</v>
      </c>
      <c r="P1059" s="36">
        <f>COUNTIF($T$1:T1059,T1059)</f>
        <v>7</v>
      </c>
      <c r="Q1059" s="36" t="str">
        <f t="shared" si="189"/>
        <v>7-KVNU-40</v>
      </c>
      <c r="R1059" s="36" t="s">
        <v>9</v>
      </c>
      <c r="S1059" s="36">
        <v>40</v>
      </c>
      <c r="T1059" s="36" t="str">
        <f t="shared" si="186"/>
        <v>KVNU-40</v>
      </c>
      <c r="U1059" s="36">
        <v>80</v>
      </c>
      <c r="V1059" s="36" t="str">
        <f t="shared" si="187"/>
        <v>80,</v>
      </c>
      <c r="W1059" s="36"/>
      <c r="X1059" s="36"/>
      <c r="Y1059" s="36"/>
      <c r="Z1059" s="36" t="str">
        <f t="shared" si="185"/>
        <v>-</v>
      </c>
      <c r="AA1059" s="36"/>
      <c r="AB1059" s="36"/>
      <c r="AC1059" s="36"/>
      <c r="AD1059" s="36"/>
      <c r="AE1059" s="36"/>
      <c r="AF1059" s="36"/>
      <c r="AG1059" s="36"/>
      <c r="AH1059" s="36"/>
      <c r="AI1059" s="36"/>
      <c r="AJ1059" s="36"/>
      <c r="AK1059" s="36"/>
      <c r="AL1059" s="36"/>
      <c r="AM1059" s="36"/>
      <c r="AN1059" s="36"/>
      <c r="AO1059" s="36"/>
      <c r="AP1059" s="36"/>
      <c r="AQ1059" s="36"/>
      <c r="AR1059" s="36"/>
      <c r="AS1059" s="36"/>
      <c r="AT1059" s="36"/>
      <c r="AU1059" s="36"/>
      <c r="AV1059" s="36"/>
      <c r="AW1059" s="36"/>
      <c r="AX1059" s="36"/>
      <c r="AY1059" s="36"/>
      <c r="AZ1059" s="36"/>
      <c r="BA1059" s="36"/>
      <c r="BB1059" s="36"/>
      <c r="BC1059" s="36"/>
      <c r="BD1059" s="36"/>
      <c r="BE1059" s="36"/>
      <c r="BF1059" s="36"/>
      <c r="BG1059" s="36"/>
      <c r="BH1059" s="36"/>
      <c r="BI1059" s="36"/>
      <c r="BJ1059" s="36"/>
      <c r="BL1059" s="36"/>
      <c r="BM1059" s="36"/>
      <c r="BN1059" s="36"/>
      <c r="BO1059" s="36"/>
    </row>
    <row r="1060" spans="2:67">
      <c r="B1060" s="36"/>
      <c r="D1060" s="36"/>
      <c r="E1060" s="36"/>
      <c r="G1060" s="36"/>
      <c r="H1060" s="36"/>
      <c r="I1060" s="36"/>
      <c r="J1060" s="36"/>
      <c r="K1060" s="36"/>
      <c r="L1060" s="36"/>
      <c r="M1060" s="36"/>
      <c r="N1060" s="36" t="e">
        <f>SUMIF(#REF!,K1060,#REF!)</f>
        <v>#REF!</v>
      </c>
      <c r="O1060" s="36">
        <f t="shared" si="188"/>
        <v>0</v>
      </c>
      <c r="P1060" s="36">
        <f>COUNTIF($T$1:T1060,T1060)</f>
        <v>8</v>
      </c>
      <c r="Q1060" s="36" t="str">
        <f t="shared" si="189"/>
        <v>8-KVNU-40</v>
      </c>
      <c r="R1060" s="36" t="s">
        <v>9</v>
      </c>
      <c r="S1060" s="36">
        <v>40</v>
      </c>
      <c r="T1060" s="36" t="str">
        <f t="shared" si="186"/>
        <v>KVNU-40</v>
      </c>
      <c r="U1060" s="36">
        <v>100</v>
      </c>
      <c r="V1060" s="36" t="str">
        <f t="shared" si="187"/>
        <v>100,</v>
      </c>
      <c r="W1060" s="36"/>
      <c r="X1060" s="36"/>
      <c r="Y1060" s="36"/>
      <c r="Z1060" s="36" t="str">
        <f t="shared" si="185"/>
        <v>-</v>
      </c>
      <c r="AA1060" s="36"/>
      <c r="AB1060" s="36"/>
      <c r="AC1060" s="36"/>
      <c r="AD1060" s="36"/>
      <c r="AE1060" s="36"/>
      <c r="AF1060" s="36"/>
      <c r="AG1060" s="36"/>
      <c r="AH1060" s="36"/>
      <c r="AI1060" s="36"/>
      <c r="AJ1060" s="36"/>
      <c r="AK1060" s="36"/>
      <c r="AL1060" s="36"/>
      <c r="AM1060" s="36"/>
      <c r="AN1060" s="36"/>
      <c r="AO1060" s="36"/>
      <c r="AP1060" s="36"/>
      <c r="AQ1060" s="36"/>
      <c r="AR1060" s="36"/>
      <c r="AS1060" s="36"/>
      <c r="AT1060" s="36"/>
      <c r="AU1060" s="36"/>
      <c r="AV1060" s="36"/>
      <c r="AW1060" s="36"/>
      <c r="AX1060" s="36"/>
      <c r="AY1060" s="36"/>
      <c r="AZ1060" s="36"/>
      <c r="BA1060" s="36"/>
      <c r="BB1060" s="36"/>
      <c r="BC1060" s="36"/>
      <c r="BD1060" s="36"/>
      <c r="BE1060" s="36"/>
      <c r="BF1060" s="36"/>
      <c r="BG1060" s="36"/>
      <c r="BH1060" s="36"/>
      <c r="BI1060" s="36"/>
      <c r="BJ1060" s="36"/>
      <c r="BL1060" s="36"/>
      <c r="BM1060" s="36"/>
      <c r="BN1060" s="36"/>
      <c r="BO1060" s="36"/>
    </row>
    <row r="1061" spans="2:67">
      <c r="B1061" s="36"/>
      <c r="D1061" s="36"/>
      <c r="E1061" s="36"/>
      <c r="G1061" s="36"/>
      <c r="H1061" s="36"/>
      <c r="I1061" s="36"/>
      <c r="J1061" s="36"/>
      <c r="K1061" s="36"/>
      <c r="L1061" s="36"/>
      <c r="M1061" s="36"/>
      <c r="N1061" s="36" t="e">
        <f>SUMIF(#REF!,K1061,#REF!)</f>
        <v>#REF!</v>
      </c>
      <c r="O1061" s="36">
        <f t="shared" si="188"/>
        <v>0</v>
      </c>
      <c r="P1061" s="36">
        <f>COUNTIF($T$1:T1061,T1061)</f>
        <v>9</v>
      </c>
      <c r="Q1061" s="36" t="str">
        <f t="shared" si="189"/>
        <v>9-KVNU-40</v>
      </c>
      <c r="R1061" s="36" t="s">
        <v>9</v>
      </c>
      <c r="S1061" s="36">
        <v>40</v>
      </c>
      <c r="T1061" s="36" t="str">
        <f t="shared" si="186"/>
        <v>KVNU-40</v>
      </c>
      <c r="U1061" s="36">
        <v>120</v>
      </c>
      <c r="V1061" s="36" t="str">
        <f t="shared" si="187"/>
        <v>120,</v>
      </c>
      <c r="W1061" s="36"/>
      <c r="X1061" s="36"/>
      <c r="Y1061" s="36"/>
      <c r="Z1061" s="36" t="str">
        <f t="shared" si="185"/>
        <v>-</v>
      </c>
      <c r="AA1061" s="36"/>
      <c r="AB1061" s="36"/>
      <c r="AC1061" s="36"/>
      <c r="AD1061" s="36"/>
      <c r="AE1061" s="36"/>
      <c r="AF1061" s="36"/>
      <c r="AG1061" s="36"/>
      <c r="AH1061" s="36"/>
      <c r="AI1061" s="36"/>
      <c r="AJ1061" s="36"/>
      <c r="AK1061" s="36"/>
      <c r="AL1061" s="36"/>
      <c r="AM1061" s="36"/>
      <c r="AN1061" s="36"/>
      <c r="AO1061" s="36"/>
      <c r="AP1061" s="36"/>
      <c r="AQ1061" s="36"/>
      <c r="AR1061" s="36"/>
      <c r="AS1061" s="36"/>
      <c r="AT1061" s="36"/>
      <c r="AU1061" s="36"/>
      <c r="AV1061" s="36"/>
      <c r="AW1061" s="36"/>
      <c r="AX1061" s="36"/>
      <c r="AY1061" s="36"/>
      <c r="AZ1061" s="36"/>
      <c r="BA1061" s="36"/>
      <c r="BB1061" s="36"/>
      <c r="BC1061" s="36"/>
      <c r="BD1061" s="36"/>
      <c r="BE1061" s="36"/>
      <c r="BF1061" s="36"/>
      <c r="BG1061" s="36"/>
      <c r="BH1061" s="36"/>
      <c r="BI1061" s="36"/>
      <c r="BJ1061" s="36"/>
      <c r="BL1061" s="36"/>
      <c r="BM1061" s="36"/>
      <c r="BN1061" s="36"/>
      <c r="BO1061" s="36"/>
    </row>
    <row r="1062" spans="2:67">
      <c r="B1062" s="36"/>
      <c r="D1062" s="36"/>
      <c r="E1062" s="36"/>
      <c r="G1062" s="36"/>
      <c r="H1062" s="36"/>
      <c r="I1062" s="36"/>
      <c r="J1062" s="36"/>
      <c r="K1062" s="36"/>
      <c r="L1062" s="36"/>
      <c r="M1062" s="36"/>
      <c r="N1062" s="36" t="e">
        <f>SUMIF(#REF!,K1062,#REF!)</f>
        <v>#REF!</v>
      </c>
      <c r="O1062" s="36">
        <f t="shared" si="188"/>
        <v>0</v>
      </c>
      <c r="P1062" s="36">
        <f>COUNTIF($T$1:T1062,T1062)</f>
        <v>10</v>
      </c>
      <c r="Q1062" s="36" t="str">
        <f t="shared" si="189"/>
        <v>10-KVNU-40</v>
      </c>
      <c r="R1062" s="36" t="s">
        <v>9</v>
      </c>
      <c r="S1062" s="36">
        <v>40</v>
      </c>
      <c r="T1062" s="36" t="str">
        <f t="shared" si="186"/>
        <v>KVNU-40</v>
      </c>
      <c r="U1062" s="36">
        <v>160</v>
      </c>
      <c r="V1062" s="36" t="str">
        <f t="shared" si="187"/>
        <v>160,</v>
      </c>
      <c r="W1062" s="36"/>
      <c r="X1062" s="36"/>
      <c r="Y1062" s="36"/>
      <c r="Z1062" s="36" t="str">
        <f t="shared" ref="Z1062:Z1125" si="190">CONCATENATE(X1062,"-",Y1062)</f>
        <v>-</v>
      </c>
      <c r="AA1062" s="36"/>
      <c r="AB1062" s="36"/>
      <c r="AC1062" s="36"/>
      <c r="AD1062" s="36"/>
      <c r="AE1062" s="36"/>
      <c r="AF1062" s="36"/>
      <c r="AG1062" s="36"/>
      <c r="AH1062" s="36"/>
      <c r="AI1062" s="36"/>
      <c r="AJ1062" s="36"/>
      <c r="AK1062" s="36"/>
      <c r="AL1062" s="36"/>
      <c r="AM1062" s="36"/>
      <c r="AN1062" s="36"/>
      <c r="AO1062" s="36"/>
      <c r="AP1062" s="36"/>
      <c r="AQ1062" s="36"/>
      <c r="AR1062" s="36"/>
      <c r="AS1062" s="36"/>
      <c r="AT1062" s="36"/>
      <c r="AU1062" s="36"/>
      <c r="AV1062" s="36"/>
      <c r="AW1062" s="36"/>
      <c r="AX1062" s="36"/>
      <c r="AY1062" s="36"/>
      <c r="AZ1062" s="36"/>
      <c r="BA1062" s="36"/>
      <c r="BB1062" s="36"/>
      <c r="BC1062" s="36"/>
      <c r="BD1062" s="36"/>
      <c r="BE1062" s="36"/>
      <c r="BF1062" s="36"/>
      <c r="BG1062" s="36"/>
      <c r="BH1062" s="36"/>
      <c r="BI1062" s="36"/>
      <c r="BJ1062" s="36"/>
      <c r="BL1062" s="36"/>
      <c r="BM1062" s="36"/>
      <c r="BN1062" s="36"/>
      <c r="BO1062" s="36"/>
    </row>
    <row r="1063" spans="2:67">
      <c r="B1063" s="36"/>
      <c r="D1063" s="36"/>
      <c r="E1063" s="36"/>
      <c r="G1063" s="36"/>
      <c r="H1063" s="36"/>
      <c r="I1063" s="36"/>
      <c r="J1063" s="36"/>
      <c r="K1063" s="36"/>
      <c r="L1063" s="36"/>
      <c r="M1063" s="36"/>
      <c r="N1063" s="36" t="e">
        <f>SUMIF(#REF!,K1063,#REF!)</f>
        <v>#REF!</v>
      </c>
      <c r="O1063" s="36">
        <f t="shared" si="188"/>
        <v>0</v>
      </c>
      <c r="P1063" s="36">
        <f>COUNTIF($T$1:T1063,T1063)</f>
        <v>11</v>
      </c>
      <c r="Q1063" s="36" t="str">
        <f t="shared" si="189"/>
        <v>11-KVNU-40</v>
      </c>
      <c r="R1063" s="36" t="s">
        <v>9</v>
      </c>
      <c r="S1063" s="36">
        <v>40</v>
      </c>
      <c r="T1063" s="36" t="str">
        <f t="shared" si="186"/>
        <v>KVNU-40</v>
      </c>
      <c r="U1063" s="36">
        <v>200</v>
      </c>
      <c r="V1063" s="36" t="str">
        <f t="shared" si="187"/>
        <v>200,</v>
      </c>
      <c r="W1063" s="36"/>
      <c r="X1063" s="36"/>
      <c r="Y1063" s="36"/>
      <c r="Z1063" s="36" t="str">
        <f t="shared" si="190"/>
        <v>-</v>
      </c>
      <c r="AA1063" s="36"/>
      <c r="AB1063" s="36"/>
      <c r="AC1063" s="36"/>
      <c r="AD1063" s="36"/>
      <c r="AE1063" s="36"/>
      <c r="AF1063" s="36"/>
      <c r="AG1063" s="36"/>
      <c r="AH1063" s="36"/>
      <c r="AI1063" s="36"/>
      <c r="AJ1063" s="36"/>
      <c r="AK1063" s="36"/>
      <c r="AL1063" s="36"/>
      <c r="AM1063" s="36"/>
      <c r="AN1063" s="36"/>
      <c r="AO1063" s="36"/>
      <c r="AP1063" s="36"/>
      <c r="AQ1063" s="36"/>
      <c r="AR1063" s="36"/>
      <c r="AS1063" s="36"/>
      <c r="AT1063" s="36"/>
      <c r="AU1063" s="36"/>
      <c r="AV1063" s="36"/>
      <c r="AW1063" s="36"/>
      <c r="AX1063" s="36"/>
      <c r="AY1063" s="36"/>
      <c r="AZ1063" s="36"/>
      <c r="BA1063" s="36"/>
      <c r="BB1063" s="36"/>
      <c r="BC1063" s="36"/>
      <c r="BD1063" s="36"/>
      <c r="BE1063" s="36"/>
      <c r="BF1063" s="36"/>
      <c r="BG1063" s="36"/>
      <c r="BH1063" s="36"/>
      <c r="BI1063" s="36"/>
      <c r="BJ1063" s="36"/>
      <c r="BL1063" s="36"/>
      <c r="BM1063" s="36"/>
      <c r="BN1063" s="36"/>
      <c r="BO1063" s="36"/>
    </row>
    <row r="1064" spans="2:67">
      <c r="B1064" s="36"/>
      <c r="D1064" s="36"/>
      <c r="E1064" s="36"/>
      <c r="G1064" s="36"/>
      <c r="H1064" s="36"/>
      <c r="I1064" s="36"/>
      <c r="J1064" s="36"/>
      <c r="K1064" s="36"/>
      <c r="L1064" s="36"/>
      <c r="M1064" s="36"/>
      <c r="N1064" s="36" t="e">
        <f>SUMIF(#REF!,K1064,#REF!)</f>
        <v>#REF!</v>
      </c>
      <c r="O1064" s="36">
        <f t="shared" si="188"/>
        <v>0</v>
      </c>
      <c r="P1064" s="36">
        <f>COUNTIF($T$1:T1064,T1064)</f>
        <v>12</v>
      </c>
      <c r="Q1064" s="36" t="str">
        <f t="shared" si="189"/>
        <v>12-KVNU-40</v>
      </c>
      <c r="R1064" s="36" t="s">
        <v>9</v>
      </c>
      <c r="S1064" s="36">
        <v>40</v>
      </c>
      <c r="T1064" s="36" t="str">
        <f t="shared" si="186"/>
        <v>KVNU-40</v>
      </c>
      <c r="U1064" s="36">
        <v>250</v>
      </c>
      <c r="V1064" s="36" t="str">
        <f t="shared" si="187"/>
        <v>250,</v>
      </c>
      <c r="W1064" s="36"/>
      <c r="X1064" s="36"/>
      <c r="Y1064" s="36"/>
      <c r="Z1064" s="36" t="str">
        <f t="shared" si="190"/>
        <v>-</v>
      </c>
      <c r="AA1064" s="36"/>
      <c r="AB1064" s="36"/>
      <c r="AC1064" s="36"/>
      <c r="AD1064" s="36"/>
      <c r="AE1064" s="36"/>
      <c r="AF1064" s="36"/>
      <c r="AG1064" s="36"/>
      <c r="AH1064" s="36"/>
      <c r="AI1064" s="36"/>
      <c r="AJ1064" s="36"/>
      <c r="AK1064" s="36"/>
      <c r="AL1064" s="36"/>
      <c r="AM1064" s="36"/>
      <c r="AN1064" s="36"/>
      <c r="AO1064" s="36"/>
      <c r="AP1064" s="36"/>
      <c r="AQ1064" s="36"/>
      <c r="AR1064" s="36"/>
      <c r="AS1064" s="36"/>
      <c r="AT1064" s="36"/>
      <c r="AU1064" s="36"/>
      <c r="AV1064" s="36"/>
      <c r="AW1064" s="36"/>
      <c r="AX1064" s="36"/>
      <c r="AY1064" s="36"/>
      <c r="AZ1064" s="36"/>
      <c r="BA1064" s="36"/>
      <c r="BB1064" s="36"/>
      <c r="BC1064" s="36"/>
      <c r="BD1064" s="36"/>
      <c r="BE1064" s="36"/>
      <c r="BF1064" s="36"/>
      <c r="BG1064" s="36"/>
      <c r="BH1064" s="36"/>
      <c r="BI1064" s="36"/>
      <c r="BJ1064" s="36"/>
      <c r="BL1064" s="36"/>
      <c r="BM1064" s="36"/>
      <c r="BN1064" s="36"/>
      <c r="BO1064" s="36"/>
    </row>
    <row r="1065" spans="2:67">
      <c r="B1065" s="36"/>
      <c r="D1065" s="36"/>
      <c r="E1065" s="36"/>
      <c r="G1065" s="36"/>
      <c r="H1065" s="36"/>
      <c r="I1065" s="36"/>
      <c r="J1065" s="36"/>
      <c r="K1065" s="36"/>
      <c r="L1065" s="36"/>
      <c r="M1065" s="36"/>
      <c r="N1065" s="36" t="e">
        <f>SUMIF(#REF!,K1065,#REF!)</f>
        <v>#REF!</v>
      </c>
      <c r="O1065" s="36">
        <f t="shared" si="188"/>
        <v>0</v>
      </c>
      <c r="P1065" s="36">
        <f>COUNTIF($T$1:T1065,T1065)</f>
        <v>13</v>
      </c>
      <c r="Q1065" s="36" t="str">
        <f t="shared" si="189"/>
        <v>13-KVNU-40</v>
      </c>
      <c r="R1065" s="36" t="s">
        <v>9</v>
      </c>
      <c r="S1065" s="36">
        <v>40</v>
      </c>
      <c r="T1065" s="36" t="str">
        <f t="shared" si="186"/>
        <v>KVNU-40</v>
      </c>
      <c r="U1065" s="36">
        <v>300</v>
      </c>
      <c r="V1065" s="36" t="str">
        <f t="shared" si="187"/>
        <v>300,</v>
      </c>
      <c r="W1065" s="36"/>
      <c r="X1065" s="36"/>
      <c r="Y1065" s="36"/>
      <c r="Z1065" s="36" t="str">
        <f t="shared" si="190"/>
        <v>-</v>
      </c>
      <c r="AA1065" s="36"/>
      <c r="AB1065" s="36"/>
      <c r="AC1065" s="36"/>
      <c r="AD1065" s="36"/>
      <c r="AE1065" s="36"/>
      <c r="AF1065" s="36"/>
      <c r="AG1065" s="36"/>
      <c r="AH1065" s="36"/>
      <c r="AI1065" s="36"/>
      <c r="AJ1065" s="36"/>
      <c r="AK1065" s="36"/>
      <c r="AL1065" s="36"/>
      <c r="AM1065" s="36"/>
      <c r="AN1065" s="36"/>
      <c r="AO1065" s="36"/>
      <c r="AP1065" s="36"/>
      <c r="AQ1065" s="36"/>
      <c r="AR1065" s="36"/>
      <c r="AS1065" s="36"/>
      <c r="AT1065" s="36"/>
      <c r="AU1065" s="36"/>
      <c r="AV1065" s="36"/>
      <c r="AW1065" s="36"/>
      <c r="AX1065" s="36"/>
      <c r="AY1065" s="36"/>
      <c r="AZ1065" s="36"/>
      <c r="BA1065" s="36"/>
      <c r="BB1065" s="36"/>
      <c r="BC1065" s="36"/>
      <c r="BD1065" s="36"/>
      <c r="BE1065" s="36"/>
      <c r="BF1065" s="36"/>
      <c r="BG1065" s="36"/>
      <c r="BH1065" s="36"/>
      <c r="BI1065" s="36"/>
      <c r="BJ1065" s="36"/>
      <c r="BL1065" s="36"/>
      <c r="BM1065" s="36"/>
      <c r="BN1065" s="36"/>
      <c r="BO1065" s="36"/>
    </row>
    <row r="1066" spans="2:67">
      <c r="B1066" s="36"/>
      <c r="D1066" s="36"/>
      <c r="E1066" s="36"/>
      <c r="G1066" s="36"/>
      <c r="H1066" s="36"/>
      <c r="I1066" s="36"/>
      <c r="J1066" s="36"/>
      <c r="K1066" s="36"/>
      <c r="L1066" s="36"/>
      <c r="M1066" s="36"/>
      <c r="N1066" s="36" t="e">
        <f>SUMIF(#REF!,K1066,#REF!)</f>
        <v>#REF!</v>
      </c>
      <c r="O1066" s="36">
        <f t="shared" si="188"/>
        <v>0</v>
      </c>
      <c r="P1066" s="36">
        <f>COUNTIF($T$1:T1066,T1066)</f>
        <v>14</v>
      </c>
      <c r="Q1066" s="36" t="str">
        <f t="shared" si="189"/>
        <v>14-KVNU-40</v>
      </c>
      <c r="R1066" s="36" t="s">
        <v>9</v>
      </c>
      <c r="S1066" s="36">
        <v>40</v>
      </c>
      <c r="T1066" s="36" t="str">
        <f t="shared" si="186"/>
        <v>KVNU-40</v>
      </c>
      <c r="U1066" s="36">
        <v>320</v>
      </c>
      <c r="V1066" s="36" t="str">
        <f t="shared" si="187"/>
        <v>320,</v>
      </c>
      <c r="W1066" s="36"/>
      <c r="X1066" s="36"/>
      <c r="Y1066" s="36"/>
      <c r="Z1066" s="36" t="str">
        <f t="shared" si="190"/>
        <v>-</v>
      </c>
      <c r="AA1066" s="36"/>
      <c r="AB1066" s="36"/>
      <c r="AC1066" s="36"/>
      <c r="AD1066" s="36"/>
      <c r="AE1066" s="36"/>
      <c r="AF1066" s="36"/>
      <c r="AG1066" s="36"/>
      <c r="AH1066" s="36"/>
      <c r="AI1066" s="36"/>
      <c r="AJ1066" s="36"/>
      <c r="AK1066" s="36"/>
      <c r="AL1066" s="36"/>
      <c r="AM1066" s="36"/>
      <c r="AN1066" s="36"/>
      <c r="AO1066" s="36"/>
      <c r="AP1066" s="36"/>
      <c r="AQ1066" s="36"/>
      <c r="AR1066" s="36"/>
      <c r="AS1066" s="36"/>
      <c r="AT1066" s="36"/>
      <c r="AU1066" s="36"/>
      <c r="AV1066" s="36"/>
      <c r="AW1066" s="36"/>
      <c r="AX1066" s="36"/>
      <c r="AY1066" s="36"/>
      <c r="AZ1066" s="36"/>
      <c r="BA1066" s="36"/>
      <c r="BB1066" s="36"/>
      <c r="BC1066" s="36"/>
      <c r="BD1066" s="36"/>
      <c r="BE1066" s="36"/>
      <c r="BF1066" s="36"/>
      <c r="BG1066" s="36"/>
      <c r="BH1066" s="36"/>
      <c r="BI1066" s="36"/>
      <c r="BJ1066" s="36"/>
      <c r="BL1066" s="36"/>
      <c r="BM1066" s="36"/>
      <c r="BN1066" s="36"/>
      <c r="BO1066" s="36"/>
    </row>
    <row r="1067" spans="2:67">
      <c r="B1067" s="36"/>
      <c r="D1067" s="36"/>
      <c r="E1067" s="36"/>
      <c r="G1067" s="36"/>
      <c r="H1067" s="36"/>
      <c r="I1067" s="36"/>
      <c r="J1067" s="36"/>
      <c r="K1067" s="36"/>
      <c r="L1067" s="36"/>
      <c r="M1067" s="36"/>
      <c r="N1067" s="36" t="e">
        <f>SUMIF(#REF!,K1067,#REF!)</f>
        <v>#REF!</v>
      </c>
      <c r="O1067" s="36">
        <f t="shared" si="188"/>
        <v>0</v>
      </c>
      <c r="P1067" s="36">
        <f>COUNTIF($T$1:T1067,T1067)</f>
        <v>15</v>
      </c>
      <c r="Q1067" s="36" t="str">
        <f t="shared" si="189"/>
        <v>15-KVNU-40</v>
      </c>
      <c r="R1067" s="36" t="s">
        <v>9</v>
      </c>
      <c r="S1067" s="36">
        <v>40</v>
      </c>
      <c r="T1067" s="36" t="str">
        <f t="shared" si="186"/>
        <v>KVNU-40</v>
      </c>
      <c r="U1067" s="36">
        <v>400</v>
      </c>
      <c r="V1067" s="36" t="str">
        <f t="shared" si="187"/>
        <v>400,</v>
      </c>
      <c r="W1067" s="36"/>
      <c r="X1067" s="36"/>
      <c r="Y1067" s="36"/>
      <c r="Z1067" s="36" t="str">
        <f t="shared" si="190"/>
        <v>-</v>
      </c>
      <c r="AA1067" s="36"/>
      <c r="AB1067" s="36"/>
      <c r="AC1067" s="36"/>
      <c r="AD1067" s="36"/>
      <c r="AE1067" s="36"/>
      <c r="AF1067" s="36"/>
      <c r="AG1067" s="36"/>
      <c r="AH1067" s="36"/>
      <c r="AI1067" s="36"/>
      <c r="AJ1067" s="36"/>
      <c r="AK1067" s="36"/>
      <c r="AL1067" s="36"/>
      <c r="AM1067" s="36"/>
      <c r="AN1067" s="36"/>
      <c r="AO1067" s="36"/>
      <c r="AP1067" s="36"/>
      <c r="AQ1067" s="36"/>
      <c r="AR1067" s="36"/>
      <c r="AS1067" s="36"/>
      <c r="AT1067" s="36"/>
      <c r="AU1067" s="36"/>
      <c r="AV1067" s="36"/>
      <c r="AW1067" s="36"/>
      <c r="AX1067" s="36"/>
      <c r="AY1067" s="36"/>
      <c r="AZ1067" s="36"/>
      <c r="BA1067" s="36"/>
      <c r="BB1067" s="36"/>
      <c r="BC1067" s="36"/>
      <c r="BD1067" s="36"/>
      <c r="BE1067" s="36"/>
      <c r="BF1067" s="36"/>
      <c r="BG1067" s="36"/>
      <c r="BH1067" s="36"/>
      <c r="BI1067" s="36"/>
      <c r="BJ1067" s="36"/>
      <c r="BL1067" s="36"/>
      <c r="BM1067" s="36"/>
      <c r="BN1067" s="36"/>
      <c r="BO1067" s="36"/>
    </row>
    <row r="1068" spans="2:67">
      <c r="B1068" s="36"/>
      <c r="D1068" s="36"/>
      <c r="E1068" s="36"/>
      <c r="G1068" s="36"/>
      <c r="H1068" s="36"/>
      <c r="I1068" s="36"/>
      <c r="J1068" s="36"/>
      <c r="K1068" s="36"/>
      <c r="L1068" s="36"/>
      <c r="M1068" s="36"/>
      <c r="N1068" s="36" t="e">
        <f>SUMIF(#REF!,K1068,#REF!)</f>
        <v>#REF!</v>
      </c>
      <c r="O1068" s="36">
        <f t="shared" si="188"/>
        <v>0</v>
      </c>
      <c r="P1068" s="36">
        <f>COUNTIF($T$1:T1068,T1068)</f>
        <v>16</v>
      </c>
      <c r="Q1068" s="36" t="str">
        <f t="shared" si="189"/>
        <v>16-KVNU-40</v>
      </c>
      <c r="R1068" s="36" t="s">
        <v>9</v>
      </c>
      <c r="S1068" s="36">
        <v>40</v>
      </c>
      <c r="T1068" s="36" t="str">
        <f t="shared" si="186"/>
        <v>KVNU-40</v>
      </c>
      <c r="U1068" s="36">
        <v>500</v>
      </c>
      <c r="V1068" s="36" t="str">
        <f t="shared" si="187"/>
        <v>500</v>
      </c>
      <c r="W1068" s="36"/>
      <c r="X1068" s="36"/>
      <c r="Y1068" s="36"/>
      <c r="Z1068" s="36" t="str">
        <f t="shared" si="190"/>
        <v>-</v>
      </c>
      <c r="AA1068" s="36"/>
      <c r="AB1068" s="36"/>
      <c r="AC1068" s="36"/>
      <c r="AD1068" s="36"/>
      <c r="AE1068" s="36"/>
      <c r="AF1068" s="36"/>
      <c r="AG1068" s="36"/>
      <c r="AH1068" s="36"/>
      <c r="AI1068" s="36"/>
      <c r="AJ1068" s="36"/>
      <c r="AK1068" s="36"/>
      <c r="AL1068" s="36"/>
      <c r="AM1068" s="36"/>
      <c r="AN1068" s="36"/>
      <c r="AO1068" s="36"/>
      <c r="AP1068" s="36"/>
      <c r="AQ1068" s="36"/>
      <c r="AR1068" s="36"/>
      <c r="AS1068" s="36"/>
      <c r="AT1068" s="36"/>
      <c r="AU1068" s="36"/>
      <c r="AV1068" s="36"/>
      <c r="AW1068" s="36"/>
      <c r="AX1068" s="36"/>
      <c r="AY1068" s="36"/>
      <c r="AZ1068" s="36"/>
      <c r="BA1068" s="36"/>
      <c r="BB1068" s="36"/>
      <c r="BC1068" s="36"/>
      <c r="BD1068" s="36"/>
      <c r="BE1068" s="36"/>
      <c r="BF1068" s="36"/>
      <c r="BG1068" s="36"/>
      <c r="BH1068" s="36"/>
      <c r="BI1068" s="36"/>
      <c r="BJ1068" s="36"/>
      <c r="BL1068" s="36"/>
      <c r="BM1068" s="36"/>
      <c r="BN1068" s="36"/>
      <c r="BO1068" s="36"/>
    </row>
    <row r="1069" spans="2:67">
      <c r="B1069" s="36"/>
      <c r="D1069" s="36"/>
      <c r="E1069" s="36"/>
      <c r="G1069" s="36"/>
      <c r="H1069" s="36"/>
      <c r="I1069" s="36"/>
      <c r="J1069" s="36"/>
      <c r="K1069" s="36"/>
      <c r="L1069" s="36"/>
      <c r="M1069" s="36"/>
      <c r="N1069" s="36" t="e">
        <f>SUMIF(#REF!,K1069,#REF!)</f>
        <v>#REF!</v>
      </c>
      <c r="O1069" s="36">
        <f t="shared" si="188"/>
        <v>0</v>
      </c>
      <c r="P1069" s="36">
        <f>COUNTIF($T$1:T1069,T1069)</f>
        <v>1</v>
      </c>
      <c r="Q1069" s="36" t="str">
        <f t="shared" si="189"/>
        <v>1-KVNU-50</v>
      </c>
      <c r="R1069" s="36" t="s">
        <v>9</v>
      </c>
      <c r="S1069" s="36">
        <v>50</v>
      </c>
      <c r="T1069" s="36" t="str">
        <f t="shared" si="186"/>
        <v>KVNU-50</v>
      </c>
      <c r="U1069" s="36">
        <v>5</v>
      </c>
      <c r="V1069" s="36" t="str">
        <f t="shared" si="187"/>
        <v>5,</v>
      </c>
      <c r="W1069" s="36"/>
      <c r="X1069" s="36"/>
      <c r="Y1069" s="36"/>
      <c r="Z1069" s="36" t="str">
        <f t="shared" si="190"/>
        <v>-</v>
      </c>
      <c r="AA1069" s="36"/>
      <c r="AB1069" s="36"/>
      <c r="AC1069" s="36"/>
      <c r="AD1069" s="36"/>
      <c r="AE1069" s="36"/>
      <c r="AF1069" s="36"/>
      <c r="AG1069" s="36"/>
      <c r="AH1069" s="36"/>
      <c r="AI1069" s="36"/>
      <c r="AJ1069" s="36"/>
      <c r="AK1069" s="36"/>
      <c r="AL1069" s="36"/>
      <c r="AM1069" s="36"/>
      <c r="AN1069" s="36"/>
      <c r="AO1069" s="36"/>
      <c r="AP1069" s="36"/>
      <c r="AQ1069" s="36"/>
      <c r="AR1069" s="36"/>
      <c r="AS1069" s="36"/>
      <c r="AT1069" s="36"/>
      <c r="AU1069" s="36"/>
      <c r="AV1069" s="36"/>
      <c r="AW1069" s="36"/>
      <c r="AX1069" s="36"/>
      <c r="AY1069" s="36"/>
      <c r="AZ1069" s="36"/>
      <c r="BA1069" s="36"/>
      <c r="BB1069" s="36"/>
      <c r="BC1069" s="36"/>
      <c r="BD1069" s="36"/>
      <c r="BE1069" s="36"/>
      <c r="BF1069" s="36"/>
      <c r="BG1069" s="36"/>
      <c r="BH1069" s="36"/>
      <c r="BI1069" s="36"/>
      <c r="BJ1069" s="36"/>
      <c r="BL1069" s="36"/>
      <c r="BM1069" s="36"/>
      <c r="BN1069" s="36"/>
      <c r="BO1069" s="36"/>
    </row>
    <row r="1070" spans="2:67">
      <c r="B1070" s="36"/>
      <c r="D1070" s="36"/>
      <c r="E1070" s="36"/>
      <c r="G1070" s="36"/>
      <c r="H1070" s="36"/>
      <c r="I1070" s="36"/>
      <c r="J1070" s="36"/>
      <c r="K1070" s="36"/>
      <c r="L1070" s="36"/>
      <c r="M1070" s="36"/>
      <c r="N1070" s="36" t="e">
        <f>SUMIF(#REF!,K1070,#REF!)</f>
        <v>#REF!</v>
      </c>
      <c r="O1070" s="36">
        <f t="shared" si="188"/>
        <v>0</v>
      </c>
      <c r="P1070" s="36">
        <f>COUNTIF($T$1:T1070,T1070)</f>
        <v>2</v>
      </c>
      <c r="Q1070" s="36" t="str">
        <f t="shared" si="189"/>
        <v>2-KVNU-50</v>
      </c>
      <c r="R1070" s="36" t="s">
        <v>9</v>
      </c>
      <c r="S1070" s="36">
        <v>50</v>
      </c>
      <c r="T1070" s="36" t="str">
        <f t="shared" si="186"/>
        <v>KVNU-50</v>
      </c>
      <c r="U1070" s="36">
        <v>10</v>
      </c>
      <c r="V1070" s="36" t="str">
        <f t="shared" si="187"/>
        <v>10,</v>
      </c>
      <c r="W1070" s="36"/>
      <c r="X1070" s="36"/>
      <c r="Y1070" s="36"/>
      <c r="Z1070" s="36" t="str">
        <f t="shared" si="190"/>
        <v>-</v>
      </c>
      <c r="AA1070" s="36"/>
      <c r="AB1070" s="36"/>
      <c r="AC1070" s="36"/>
      <c r="AD1070" s="36"/>
      <c r="AE1070" s="36"/>
      <c r="AF1070" s="36"/>
      <c r="AG1070" s="36"/>
      <c r="AH1070" s="36"/>
      <c r="AI1070" s="36"/>
      <c r="AJ1070" s="36"/>
      <c r="AK1070" s="36"/>
      <c r="AL1070" s="36"/>
      <c r="AM1070" s="36"/>
      <c r="AN1070" s="36"/>
      <c r="AO1070" s="36"/>
      <c r="AP1070" s="36"/>
      <c r="AQ1070" s="36"/>
      <c r="AR1070" s="36"/>
      <c r="AS1070" s="36"/>
      <c r="AT1070" s="36"/>
      <c r="AU1070" s="36"/>
      <c r="AV1070" s="36"/>
      <c r="AW1070" s="36"/>
      <c r="AX1070" s="36"/>
      <c r="AY1070" s="36"/>
      <c r="AZ1070" s="36"/>
      <c r="BA1070" s="36"/>
      <c r="BB1070" s="36"/>
      <c r="BC1070" s="36"/>
      <c r="BD1070" s="36"/>
      <c r="BE1070" s="36"/>
      <c r="BF1070" s="36"/>
      <c r="BG1070" s="36"/>
      <c r="BH1070" s="36"/>
      <c r="BI1070" s="36"/>
      <c r="BJ1070" s="36"/>
      <c r="BL1070" s="36"/>
      <c r="BM1070" s="36"/>
      <c r="BN1070" s="36"/>
      <c r="BO1070" s="36"/>
    </row>
    <row r="1071" spans="2:67">
      <c r="B1071" s="36"/>
      <c r="D1071" s="36"/>
      <c r="E1071" s="36"/>
      <c r="G1071" s="36"/>
      <c r="H1071" s="36"/>
      <c r="I1071" s="36"/>
      <c r="J1071" s="36"/>
      <c r="K1071" s="36"/>
      <c r="L1071" s="36"/>
      <c r="M1071" s="36"/>
      <c r="N1071" s="36" t="e">
        <f>SUMIF(#REF!,K1071,#REF!)</f>
        <v>#REF!</v>
      </c>
      <c r="O1071" s="36">
        <f t="shared" si="188"/>
        <v>0</v>
      </c>
      <c r="P1071" s="36">
        <f>COUNTIF($T$1:T1071,T1071)</f>
        <v>3</v>
      </c>
      <c r="Q1071" s="36" t="str">
        <f t="shared" si="189"/>
        <v>3-KVNU-50</v>
      </c>
      <c r="R1071" s="36" t="s">
        <v>9</v>
      </c>
      <c r="S1071" s="36">
        <v>50</v>
      </c>
      <c r="T1071" s="36" t="str">
        <f t="shared" si="186"/>
        <v>KVNU-50</v>
      </c>
      <c r="U1071" s="36">
        <v>15</v>
      </c>
      <c r="V1071" s="36" t="str">
        <f t="shared" si="187"/>
        <v>15,</v>
      </c>
      <c r="W1071" s="36"/>
      <c r="X1071" s="36"/>
      <c r="Y1071" s="36"/>
      <c r="Z1071" s="36" t="str">
        <f t="shared" si="190"/>
        <v>-</v>
      </c>
      <c r="AA1071" s="36"/>
      <c r="AB1071" s="36"/>
      <c r="AC1071" s="36"/>
      <c r="AD1071" s="36"/>
      <c r="AE1071" s="36"/>
      <c r="AF1071" s="36"/>
      <c r="AG1071" s="36"/>
      <c r="AH1071" s="36"/>
      <c r="AI1071" s="36"/>
      <c r="AJ1071" s="36"/>
      <c r="AK1071" s="36"/>
      <c r="AL1071" s="36"/>
      <c r="AM1071" s="36"/>
      <c r="AN1071" s="36"/>
      <c r="AO1071" s="36"/>
      <c r="AP1071" s="36"/>
      <c r="AQ1071" s="36"/>
      <c r="AR1071" s="36"/>
      <c r="AS1071" s="36"/>
      <c r="AT1071" s="36"/>
      <c r="AU1071" s="36"/>
      <c r="AV1071" s="36"/>
      <c r="AW1071" s="36"/>
      <c r="AX1071" s="36"/>
      <c r="AY1071" s="36"/>
      <c r="AZ1071" s="36"/>
      <c r="BA1071" s="36"/>
      <c r="BB1071" s="36"/>
      <c r="BC1071" s="36"/>
      <c r="BD1071" s="36"/>
      <c r="BE1071" s="36"/>
      <c r="BF1071" s="36"/>
      <c r="BG1071" s="36"/>
      <c r="BH1071" s="36"/>
      <c r="BI1071" s="36"/>
      <c r="BJ1071" s="36"/>
      <c r="BL1071" s="36"/>
      <c r="BM1071" s="36"/>
      <c r="BN1071" s="36"/>
      <c r="BO1071" s="36"/>
    </row>
    <row r="1072" spans="2:67">
      <c r="B1072" s="36"/>
      <c r="D1072" s="36"/>
      <c r="E1072" s="36"/>
      <c r="G1072" s="36"/>
      <c r="H1072" s="36"/>
      <c r="I1072" s="36"/>
      <c r="J1072" s="36"/>
      <c r="K1072" s="36"/>
      <c r="L1072" s="36"/>
      <c r="M1072" s="36"/>
      <c r="N1072" s="36" t="e">
        <f>SUMIF(#REF!,K1072,#REF!)</f>
        <v>#REF!</v>
      </c>
      <c r="O1072" s="36">
        <f t="shared" si="188"/>
        <v>0</v>
      </c>
      <c r="P1072" s="36">
        <f>COUNTIF($T$1:T1072,T1072)</f>
        <v>4</v>
      </c>
      <c r="Q1072" s="36" t="str">
        <f t="shared" si="189"/>
        <v>4-KVNU-50</v>
      </c>
      <c r="R1072" s="36" t="s">
        <v>9</v>
      </c>
      <c r="S1072" s="36">
        <v>50</v>
      </c>
      <c r="T1072" s="36" t="str">
        <f t="shared" si="186"/>
        <v>KVNU-50</v>
      </c>
      <c r="U1072" s="36">
        <v>25</v>
      </c>
      <c r="V1072" s="36" t="str">
        <f t="shared" si="187"/>
        <v>25,</v>
      </c>
      <c r="W1072" s="36"/>
      <c r="X1072" s="36"/>
      <c r="Y1072" s="36"/>
      <c r="Z1072" s="36" t="str">
        <f t="shared" si="190"/>
        <v>-</v>
      </c>
      <c r="AA1072" s="36"/>
      <c r="AB1072" s="36"/>
      <c r="AC1072" s="36"/>
      <c r="AD1072" s="36"/>
      <c r="AE1072" s="36"/>
      <c r="AF1072" s="36"/>
      <c r="AG1072" s="36"/>
      <c r="AH1072" s="36"/>
      <c r="AI1072" s="36"/>
      <c r="AJ1072" s="36"/>
      <c r="AK1072" s="36"/>
      <c r="AL1072" s="36"/>
      <c r="AM1072" s="36"/>
      <c r="AN1072" s="36"/>
      <c r="AO1072" s="36"/>
      <c r="AP1072" s="36"/>
      <c r="AQ1072" s="36"/>
      <c r="AR1072" s="36"/>
      <c r="AS1072" s="36"/>
      <c r="AT1072" s="36"/>
      <c r="AU1072" s="36"/>
      <c r="AV1072" s="36"/>
      <c r="AW1072" s="36"/>
      <c r="AX1072" s="36"/>
      <c r="AY1072" s="36"/>
      <c r="AZ1072" s="36"/>
      <c r="BA1072" s="36"/>
      <c r="BB1072" s="36"/>
      <c r="BC1072" s="36"/>
      <c r="BD1072" s="36"/>
      <c r="BE1072" s="36"/>
      <c r="BF1072" s="36"/>
      <c r="BG1072" s="36"/>
      <c r="BH1072" s="36"/>
      <c r="BI1072" s="36"/>
      <c r="BJ1072" s="36"/>
      <c r="BL1072" s="36"/>
      <c r="BM1072" s="36"/>
      <c r="BN1072" s="36"/>
      <c r="BO1072" s="36"/>
    </row>
    <row r="1073" spans="2:67">
      <c r="B1073" s="36"/>
      <c r="D1073" s="36"/>
      <c r="E1073" s="36"/>
      <c r="G1073" s="36"/>
      <c r="H1073" s="36"/>
      <c r="I1073" s="36"/>
      <c r="J1073" s="36"/>
      <c r="K1073" s="36"/>
      <c r="L1073" s="36"/>
      <c r="M1073" s="36"/>
      <c r="N1073" s="36" t="e">
        <f>SUMIF(#REF!,K1073,#REF!)</f>
        <v>#REF!</v>
      </c>
      <c r="O1073" s="36">
        <f t="shared" si="188"/>
        <v>0</v>
      </c>
      <c r="P1073" s="36">
        <f>COUNTIF($T$1:T1073,T1073)</f>
        <v>5</v>
      </c>
      <c r="Q1073" s="36" t="str">
        <f t="shared" si="189"/>
        <v>5-KVNU-50</v>
      </c>
      <c r="R1073" s="36" t="s">
        <v>9</v>
      </c>
      <c r="S1073" s="36">
        <v>50</v>
      </c>
      <c r="T1073" s="36" t="str">
        <f t="shared" si="186"/>
        <v>KVNU-50</v>
      </c>
      <c r="U1073" s="36">
        <v>40</v>
      </c>
      <c r="V1073" s="36" t="str">
        <f t="shared" si="187"/>
        <v>40,</v>
      </c>
      <c r="W1073" s="36"/>
      <c r="X1073" s="36"/>
      <c r="Y1073" s="36"/>
      <c r="Z1073" s="36" t="str">
        <f t="shared" si="190"/>
        <v>-</v>
      </c>
      <c r="AA1073" s="36"/>
      <c r="AB1073" s="36"/>
      <c r="AC1073" s="36"/>
      <c r="AD1073" s="36"/>
      <c r="AE1073" s="36"/>
      <c r="AF1073" s="36"/>
      <c r="AG1073" s="36"/>
      <c r="AH1073" s="36"/>
      <c r="AI1073" s="36"/>
      <c r="AJ1073" s="36"/>
      <c r="AK1073" s="36"/>
      <c r="AL1073" s="36"/>
      <c r="AM1073" s="36"/>
      <c r="AN1073" s="36"/>
      <c r="AO1073" s="36"/>
      <c r="AP1073" s="36"/>
      <c r="AQ1073" s="36"/>
      <c r="AR1073" s="36"/>
      <c r="AS1073" s="36"/>
      <c r="AT1073" s="36"/>
      <c r="AU1073" s="36"/>
      <c r="AV1073" s="36"/>
      <c r="AW1073" s="36"/>
      <c r="AX1073" s="36"/>
      <c r="AY1073" s="36"/>
      <c r="AZ1073" s="36"/>
      <c r="BA1073" s="36"/>
      <c r="BB1073" s="36"/>
      <c r="BC1073" s="36"/>
      <c r="BD1073" s="36"/>
      <c r="BE1073" s="36"/>
      <c r="BF1073" s="36"/>
      <c r="BG1073" s="36"/>
      <c r="BH1073" s="36"/>
      <c r="BI1073" s="36"/>
      <c r="BJ1073" s="36"/>
      <c r="BL1073" s="36"/>
      <c r="BM1073" s="36"/>
      <c r="BN1073" s="36"/>
      <c r="BO1073" s="36"/>
    </row>
    <row r="1074" spans="2:67">
      <c r="B1074" s="36"/>
      <c r="D1074" s="36"/>
      <c r="E1074" s="36"/>
      <c r="G1074" s="36"/>
      <c r="H1074" s="36"/>
      <c r="I1074" s="36"/>
      <c r="J1074" s="36"/>
      <c r="K1074" s="36"/>
      <c r="L1074" s="36"/>
      <c r="M1074" s="36"/>
      <c r="N1074" s="36" t="e">
        <f>SUMIF(#REF!,K1074,#REF!)</f>
        <v>#REF!</v>
      </c>
      <c r="O1074" s="36">
        <f t="shared" si="188"/>
        <v>0</v>
      </c>
      <c r="P1074" s="36">
        <f>COUNTIF($T$1:T1074,T1074)</f>
        <v>6</v>
      </c>
      <c r="Q1074" s="36" t="str">
        <f t="shared" si="189"/>
        <v>6-KVNU-50</v>
      </c>
      <c r="R1074" s="36" t="s">
        <v>9</v>
      </c>
      <c r="S1074" s="36">
        <v>50</v>
      </c>
      <c r="T1074" s="36" t="str">
        <f t="shared" si="186"/>
        <v>KVNU-50</v>
      </c>
      <c r="U1074" s="36">
        <v>50</v>
      </c>
      <c r="V1074" s="36" t="str">
        <f t="shared" si="187"/>
        <v>50,</v>
      </c>
      <c r="W1074" s="36"/>
      <c r="X1074" s="36"/>
      <c r="Y1074" s="36"/>
      <c r="Z1074" s="36" t="str">
        <f t="shared" si="190"/>
        <v>-</v>
      </c>
      <c r="AA1074" s="36"/>
      <c r="AB1074" s="36"/>
      <c r="AC1074" s="36"/>
      <c r="AD1074" s="36"/>
      <c r="AE1074" s="36"/>
      <c r="AF1074" s="36"/>
      <c r="AG1074" s="36"/>
      <c r="AH1074" s="36"/>
      <c r="AI1074" s="36"/>
      <c r="AJ1074" s="36"/>
      <c r="AK1074" s="36"/>
      <c r="AL1074" s="36"/>
      <c r="AM1074" s="36"/>
      <c r="AN1074" s="36"/>
      <c r="AO1074" s="36"/>
      <c r="AP1074" s="36"/>
      <c r="AQ1074" s="36"/>
      <c r="AR1074" s="36"/>
      <c r="AS1074" s="36"/>
      <c r="AT1074" s="36"/>
      <c r="AU1074" s="36"/>
      <c r="AV1074" s="36"/>
      <c r="AW1074" s="36"/>
      <c r="AX1074" s="36"/>
      <c r="AY1074" s="36"/>
      <c r="AZ1074" s="36"/>
      <c r="BA1074" s="36"/>
      <c r="BB1074" s="36"/>
      <c r="BC1074" s="36"/>
      <c r="BD1074" s="36"/>
      <c r="BE1074" s="36"/>
      <c r="BF1074" s="36"/>
      <c r="BG1074" s="36"/>
      <c r="BH1074" s="36"/>
      <c r="BI1074" s="36"/>
      <c r="BJ1074" s="36"/>
      <c r="BL1074" s="36"/>
      <c r="BM1074" s="36"/>
      <c r="BN1074" s="36"/>
      <c r="BO1074" s="36"/>
    </row>
    <row r="1075" spans="2:67">
      <c r="B1075" s="36"/>
      <c r="D1075" s="36"/>
      <c r="E1075" s="36"/>
      <c r="G1075" s="36"/>
      <c r="H1075" s="36"/>
      <c r="I1075" s="36"/>
      <c r="J1075" s="36"/>
      <c r="K1075" s="36"/>
      <c r="L1075" s="36"/>
      <c r="M1075" s="36"/>
      <c r="N1075" s="36" t="e">
        <f>SUMIF(#REF!,K1075,#REF!)</f>
        <v>#REF!</v>
      </c>
      <c r="O1075" s="36">
        <f t="shared" si="188"/>
        <v>0</v>
      </c>
      <c r="P1075" s="36">
        <f>COUNTIF($T$1:T1075,T1075)</f>
        <v>7</v>
      </c>
      <c r="Q1075" s="36" t="str">
        <f t="shared" si="189"/>
        <v>7-KVNU-50</v>
      </c>
      <c r="R1075" s="36" t="s">
        <v>9</v>
      </c>
      <c r="S1075" s="36">
        <v>50</v>
      </c>
      <c r="T1075" s="36" t="str">
        <f t="shared" si="186"/>
        <v>KVNU-50</v>
      </c>
      <c r="U1075" s="36">
        <v>80</v>
      </c>
      <c r="V1075" s="36" t="str">
        <f t="shared" si="187"/>
        <v>80,</v>
      </c>
      <c r="W1075" s="36"/>
      <c r="X1075" s="36"/>
      <c r="Y1075" s="36"/>
      <c r="Z1075" s="36" t="str">
        <f t="shared" si="190"/>
        <v>-</v>
      </c>
      <c r="AA1075" s="36"/>
      <c r="AB1075" s="36"/>
      <c r="AC1075" s="36"/>
      <c r="AD1075" s="36"/>
      <c r="AE1075" s="36"/>
      <c r="AF1075" s="36"/>
      <c r="AG1075" s="36"/>
      <c r="AH1075" s="36"/>
      <c r="AI1075" s="36"/>
      <c r="AJ1075" s="36"/>
      <c r="AK1075" s="36"/>
      <c r="AL1075" s="36"/>
      <c r="AM1075" s="36"/>
      <c r="AN1075" s="36"/>
      <c r="AO1075" s="36"/>
      <c r="AP1075" s="36"/>
      <c r="AQ1075" s="36"/>
      <c r="AR1075" s="36"/>
      <c r="AS1075" s="36"/>
      <c r="AT1075" s="36"/>
      <c r="AU1075" s="36"/>
      <c r="AV1075" s="36"/>
      <c r="AW1075" s="36"/>
      <c r="AX1075" s="36"/>
      <c r="AY1075" s="36"/>
      <c r="AZ1075" s="36"/>
      <c r="BA1075" s="36"/>
      <c r="BB1075" s="36"/>
      <c r="BC1075" s="36"/>
      <c r="BD1075" s="36"/>
      <c r="BE1075" s="36"/>
      <c r="BF1075" s="36"/>
      <c r="BG1075" s="36"/>
      <c r="BH1075" s="36"/>
      <c r="BI1075" s="36"/>
      <c r="BJ1075" s="36"/>
      <c r="BL1075" s="36"/>
      <c r="BM1075" s="36"/>
      <c r="BN1075" s="36"/>
      <c r="BO1075" s="36"/>
    </row>
    <row r="1076" spans="2:67">
      <c r="B1076" s="36"/>
      <c r="D1076" s="36"/>
      <c r="E1076" s="36"/>
      <c r="G1076" s="36"/>
      <c r="H1076" s="36"/>
      <c r="I1076" s="36"/>
      <c r="J1076" s="36"/>
      <c r="K1076" s="36"/>
      <c r="L1076" s="36"/>
      <c r="M1076" s="36"/>
      <c r="N1076" s="36" t="e">
        <f>SUMIF(#REF!,K1076,#REF!)</f>
        <v>#REF!</v>
      </c>
      <c r="O1076" s="36">
        <f t="shared" si="188"/>
        <v>0</v>
      </c>
      <c r="P1076" s="36">
        <f>COUNTIF($T$1:T1076,T1076)</f>
        <v>8</v>
      </c>
      <c r="Q1076" s="36" t="str">
        <f t="shared" si="189"/>
        <v>8-KVNU-50</v>
      </c>
      <c r="R1076" s="36" t="s">
        <v>9</v>
      </c>
      <c r="S1076" s="36">
        <v>50</v>
      </c>
      <c r="T1076" s="36" t="str">
        <f t="shared" si="186"/>
        <v>KVNU-50</v>
      </c>
      <c r="U1076" s="36">
        <v>100</v>
      </c>
      <c r="V1076" s="36" t="str">
        <f t="shared" si="187"/>
        <v>100,</v>
      </c>
      <c r="W1076" s="36"/>
      <c r="X1076" s="36"/>
      <c r="Y1076" s="36"/>
      <c r="Z1076" s="36" t="str">
        <f t="shared" si="190"/>
        <v>-</v>
      </c>
      <c r="AA1076" s="36"/>
      <c r="AB1076" s="36"/>
      <c r="AC1076" s="36"/>
      <c r="AD1076" s="36"/>
      <c r="AE1076" s="36"/>
      <c r="AF1076" s="36"/>
      <c r="AG1076" s="36"/>
      <c r="AH1076" s="36"/>
      <c r="AI1076" s="36"/>
      <c r="AJ1076" s="36"/>
      <c r="AK1076" s="36"/>
      <c r="AL1076" s="36"/>
      <c r="AM1076" s="36"/>
      <c r="AN1076" s="36"/>
      <c r="AO1076" s="36"/>
      <c r="AP1076" s="36"/>
      <c r="AQ1076" s="36"/>
      <c r="AR1076" s="36"/>
      <c r="AS1076" s="36"/>
      <c r="AT1076" s="36"/>
      <c r="AU1076" s="36"/>
      <c r="AV1076" s="36"/>
      <c r="AW1076" s="36"/>
      <c r="AX1076" s="36"/>
      <c r="AY1076" s="36"/>
      <c r="AZ1076" s="36"/>
      <c r="BA1076" s="36"/>
      <c r="BB1076" s="36"/>
      <c r="BC1076" s="36"/>
      <c r="BD1076" s="36"/>
      <c r="BE1076" s="36"/>
      <c r="BF1076" s="36"/>
      <c r="BG1076" s="36"/>
      <c r="BH1076" s="36"/>
      <c r="BI1076" s="36"/>
      <c r="BJ1076" s="36"/>
      <c r="BL1076" s="36"/>
      <c r="BM1076" s="36"/>
      <c r="BN1076" s="36"/>
      <c r="BO1076" s="36"/>
    </row>
    <row r="1077" spans="2:67">
      <c r="B1077" s="36"/>
      <c r="D1077" s="36"/>
      <c r="E1077" s="36"/>
      <c r="G1077" s="36"/>
      <c r="H1077" s="36"/>
      <c r="I1077" s="36"/>
      <c r="J1077" s="36"/>
      <c r="K1077" s="36"/>
      <c r="L1077" s="36"/>
      <c r="M1077" s="36"/>
      <c r="N1077" s="36" t="e">
        <f>SUMIF(#REF!,K1077,#REF!)</f>
        <v>#REF!</v>
      </c>
      <c r="O1077" s="36">
        <f t="shared" si="188"/>
        <v>0</v>
      </c>
      <c r="P1077" s="36">
        <f>COUNTIF($T$1:T1077,T1077)</f>
        <v>9</v>
      </c>
      <c r="Q1077" s="36" t="str">
        <f t="shared" si="189"/>
        <v>9-KVNU-50</v>
      </c>
      <c r="R1077" s="36" t="s">
        <v>9</v>
      </c>
      <c r="S1077" s="36">
        <v>50</v>
      </c>
      <c r="T1077" s="36" t="str">
        <f t="shared" si="186"/>
        <v>KVNU-50</v>
      </c>
      <c r="U1077" s="36">
        <v>120</v>
      </c>
      <c r="V1077" s="36" t="str">
        <f t="shared" si="187"/>
        <v>120,</v>
      </c>
      <c r="W1077" s="36"/>
      <c r="X1077" s="36"/>
      <c r="Y1077" s="36"/>
      <c r="Z1077" s="36" t="str">
        <f t="shared" si="190"/>
        <v>-</v>
      </c>
      <c r="AA1077" s="36"/>
      <c r="AB1077" s="36"/>
      <c r="AC1077" s="36"/>
      <c r="AD1077" s="36"/>
      <c r="AE1077" s="36"/>
      <c r="AF1077" s="36"/>
      <c r="AG1077" s="36"/>
      <c r="AH1077" s="36"/>
      <c r="AI1077" s="36"/>
      <c r="AJ1077" s="36"/>
      <c r="AK1077" s="36"/>
      <c r="AL1077" s="36"/>
      <c r="AM1077" s="36"/>
      <c r="AN1077" s="36"/>
      <c r="AO1077" s="36"/>
      <c r="AP1077" s="36"/>
      <c r="AQ1077" s="36"/>
      <c r="AR1077" s="36"/>
      <c r="AS1077" s="36"/>
      <c r="AT1077" s="36"/>
      <c r="AU1077" s="36"/>
      <c r="AV1077" s="36"/>
      <c r="AW1077" s="36"/>
      <c r="AX1077" s="36"/>
      <c r="AY1077" s="36"/>
      <c r="AZ1077" s="36"/>
      <c r="BA1077" s="36"/>
      <c r="BB1077" s="36"/>
      <c r="BC1077" s="36"/>
      <c r="BD1077" s="36"/>
      <c r="BE1077" s="36"/>
      <c r="BF1077" s="36"/>
      <c r="BG1077" s="36"/>
      <c r="BH1077" s="36"/>
      <c r="BI1077" s="36"/>
      <c r="BJ1077" s="36"/>
      <c r="BL1077" s="36"/>
      <c r="BM1077" s="36"/>
      <c r="BN1077" s="36"/>
      <c r="BO1077" s="36"/>
    </row>
    <row r="1078" spans="2:67">
      <c r="B1078" s="36"/>
      <c r="D1078" s="36"/>
      <c r="E1078" s="36"/>
      <c r="G1078" s="36"/>
      <c r="H1078" s="36"/>
      <c r="I1078" s="36"/>
      <c r="J1078" s="36"/>
      <c r="K1078" s="36"/>
      <c r="L1078" s="36"/>
      <c r="M1078" s="36"/>
      <c r="N1078" s="36" t="e">
        <f>SUMIF(#REF!,K1078,#REF!)</f>
        <v>#REF!</v>
      </c>
      <c r="O1078" s="36">
        <f t="shared" si="188"/>
        <v>0</v>
      </c>
      <c r="P1078" s="36">
        <f>COUNTIF($T$1:T1078,T1078)</f>
        <v>10</v>
      </c>
      <c r="Q1078" s="36" t="str">
        <f t="shared" si="189"/>
        <v>10-KVNU-50</v>
      </c>
      <c r="R1078" s="36" t="s">
        <v>9</v>
      </c>
      <c r="S1078" s="36">
        <v>50</v>
      </c>
      <c r="T1078" s="36" t="str">
        <f t="shared" si="186"/>
        <v>KVNU-50</v>
      </c>
      <c r="U1078" s="36">
        <v>160</v>
      </c>
      <c r="V1078" s="36" t="str">
        <f t="shared" si="187"/>
        <v>160,</v>
      </c>
      <c r="W1078" s="36"/>
      <c r="X1078" s="36"/>
      <c r="Y1078" s="36"/>
      <c r="Z1078" s="36" t="str">
        <f t="shared" si="190"/>
        <v>-</v>
      </c>
      <c r="AA1078" s="36"/>
      <c r="AB1078" s="36"/>
      <c r="AC1078" s="36"/>
      <c r="AD1078" s="36"/>
      <c r="AE1078" s="36"/>
      <c r="AF1078" s="36"/>
      <c r="AG1078" s="36"/>
      <c r="AH1078" s="36"/>
      <c r="AI1078" s="36"/>
      <c r="AJ1078" s="36"/>
      <c r="AK1078" s="36"/>
      <c r="AL1078" s="36"/>
      <c r="AM1078" s="36"/>
      <c r="AN1078" s="36"/>
      <c r="AO1078" s="36"/>
      <c r="AP1078" s="36"/>
      <c r="AQ1078" s="36"/>
      <c r="AR1078" s="36"/>
      <c r="AS1078" s="36"/>
      <c r="AT1078" s="36"/>
      <c r="AU1078" s="36"/>
      <c r="AV1078" s="36"/>
      <c r="AW1078" s="36"/>
      <c r="AX1078" s="36"/>
      <c r="AY1078" s="36"/>
      <c r="AZ1078" s="36"/>
      <c r="BA1078" s="36"/>
      <c r="BB1078" s="36"/>
      <c r="BC1078" s="36"/>
      <c r="BD1078" s="36"/>
      <c r="BE1078" s="36"/>
      <c r="BF1078" s="36"/>
      <c r="BG1078" s="36"/>
      <c r="BH1078" s="36"/>
      <c r="BI1078" s="36"/>
      <c r="BJ1078" s="36"/>
      <c r="BL1078" s="36"/>
      <c r="BM1078" s="36"/>
      <c r="BN1078" s="36"/>
      <c r="BO1078" s="36"/>
    </row>
    <row r="1079" spans="2:67">
      <c r="B1079" s="36"/>
      <c r="D1079" s="36"/>
      <c r="E1079" s="36"/>
      <c r="G1079" s="36"/>
      <c r="H1079" s="36"/>
      <c r="I1079" s="36"/>
      <c r="J1079" s="36"/>
      <c r="K1079" s="36"/>
      <c r="L1079" s="36"/>
      <c r="M1079" s="36"/>
      <c r="N1079" s="36" t="e">
        <f>SUMIF(#REF!,K1079,#REF!)</f>
        <v>#REF!</v>
      </c>
      <c r="O1079" s="36">
        <f t="shared" si="188"/>
        <v>0</v>
      </c>
      <c r="P1079" s="36">
        <f>COUNTIF($T$1:T1079,T1079)</f>
        <v>11</v>
      </c>
      <c r="Q1079" s="36" t="str">
        <f t="shared" si="189"/>
        <v>11-KVNU-50</v>
      </c>
      <c r="R1079" s="36" t="s">
        <v>9</v>
      </c>
      <c r="S1079" s="36">
        <v>50</v>
      </c>
      <c r="T1079" s="36" t="str">
        <f t="shared" si="186"/>
        <v>KVNU-50</v>
      </c>
      <c r="U1079" s="36">
        <v>200</v>
      </c>
      <c r="V1079" s="36" t="str">
        <f t="shared" si="187"/>
        <v>200,</v>
      </c>
      <c r="W1079" s="36"/>
      <c r="X1079" s="36"/>
      <c r="Y1079" s="36"/>
      <c r="Z1079" s="36" t="str">
        <f t="shared" si="190"/>
        <v>-</v>
      </c>
      <c r="AA1079" s="36"/>
      <c r="AB1079" s="36"/>
      <c r="AC1079" s="36"/>
      <c r="AD1079" s="36"/>
      <c r="AE1079" s="36"/>
      <c r="AF1079" s="36"/>
      <c r="AG1079" s="36"/>
      <c r="AH1079" s="36"/>
      <c r="AI1079" s="36"/>
      <c r="AJ1079" s="36"/>
      <c r="AK1079" s="36"/>
      <c r="AL1079" s="36"/>
      <c r="AM1079" s="36"/>
      <c r="AN1079" s="36"/>
      <c r="AO1079" s="36"/>
      <c r="AP1079" s="36"/>
      <c r="AQ1079" s="36"/>
      <c r="AR1079" s="36"/>
      <c r="AS1079" s="36"/>
      <c r="AT1079" s="36"/>
      <c r="AU1079" s="36"/>
      <c r="AV1079" s="36"/>
      <c r="AW1079" s="36"/>
      <c r="AX1079" s="36"/>
      <c r="AY1079" s="36"/>
      <c r="AZ1079" s="36"/>
      <c r="BA1079" s="36"/>
      <c r="BB1079" s="36"/>
      <c r="BC1079" s="36"/>
      <c r="BD1079" s="36"/>
      <c r="BE1079" s="36"/>
      <c r="BF1079" s="36"/>
      <c r="BG1079" s="36"/>
      <c r="BH1079" s="36"/>
      <c r="BI1079" s="36"/>
      <c r="BJ1079" s="36"/>
      <c r="BL1079" s="36"/>
      <c r="BM1079" s="36"/>
      <c r="BN1079" s="36"/>
      <c r="BO1079" s="36"/>
    </row>
    <row r="1080" spans="2:67">
      <c r="B1080" s="36"/>
      <c r="D1080" s="36"/>
      <c r="E1080" s="36"/>
      <c r="G1080" s="36"/>
      <c r="H1080" s="36"/>
      <c r="I1080" s="36"/>
      <c r="J1080" s="36"/>
      <c r="K1080" s="36"/>
      <c r="L1080" s="36"/>
      <c r="M1080" s="36"/>
      <c r="N1080" s="36" t="e">
        <f>SUMIF(#REF!,K1080,#REF!)</f>
        <v>#REF!</v>
      </c>
      <c r="O1080" s="36">
        <f t="shared" si="188"/>
        <v>0</v>
      </c>
      <c r="P1080" s="36">
        <f>COUNTIF($T$1:T1080,T1080)</f>
        <v>12</v>
      </c>
      <c r="Q1080" s="36" t="str">
        <f t="shared" si="189"/>
        <v>12-KVNU-50</v>
      </c>
      <c r="R1080" s="36" t="s">
        <v>9</v>
      </c>
      <c r="S1080" s="36">
        <v>50</v>
      </c>
      <c r="T1080" s="36" t="str">
        <f t="shared" si="186"/>
        <v>KVNU-50</v>
      </c>
      <c r="U1080" s="36">
        <v>250</v>
      </c>
      <c r="V1080" s="36" t="str">
        <f t="shared" si="187"/>
        <v>250,</v>
      </c>
      <c r="W1080" s="36"/>
      <c r="X1080" s="36"/>
      <c r="Y1080" s="36"/>
      <c r="Z1080" s="36" t="str">
        <f t="shared" si="190"/>
        <v>-</v>
      </c>
      <c r="AA1080" s="36"/>
      <c r="AB1080" s="36"/>
      <c r="AC1080" s="36"/>
      <c r="AD1080" s="36"/>
      <c r="AE1080" s="36"/>
      <c r="AF1080" s="36"/>
      <c r="AG1080" s="36"/>
      <c r="AH1080" s="36"/>
      <c r="AI1080" s="36"/>
      <c r="AJ1080" s="36"/>
      <c r="AK1080" s="36"/>
      <c r="AL1080" s="36"/>
      <c r="AM1080" s="36"/>
      <c r="AN1080" s="36"/>
      <c r="AO1080" s="36"/>
      <c r="AP1080" s="36"/>
      <c r="AQ1080" s="36"/>
      <c r="AR1080" s="36"/>
      <c r="AS1080" s="36"/>
      <c r="AT1080" s="36"/>
      <c r="AU1080" s="36"/>
      <c r="AV1080" s="36"/>
      <c r="AW1080" s="36"/>
      <c r="AX1080" s="36"/>
      <c r="AY1080" s="36"/>
      <c r="AZ1080" s="36"/>
      <c r="BA1080" s="36"/>
      <c r="BB1080" s="36"/>
      <c r="BC1080" s="36"/>
      <c r="BD1080" s="36"/>
      <c r="BE1080" s="36"/>
      <c r="BF1080" s="36"/>
      <c r="BG1080" s="36"/>
      <c r="BH1080" s="36"/>
      <c r="BI1080" s="36"/>
      <c r="BJ1080" s="36"/>
      <c r="BL1080" s="36"/>
      <c r="BM1080" s="36"/>
      <c r="BN1080" s="36"/>
      <c r="BO1080" s="36"/>
    </row>
    <row r="1081" spans="2:67">
      <c r="B1081" s="36"/>
      <c r="D1081" s="36"/>
      <c r="E1081" s="36"/>
      <c r="G1081" s="36"/>
      <c r="H1081" s="36"/>
      <c r="I1081" s="36"/>
      <c r="J1081" s="36"/>
      <c r="K1081" s="36"/>
      <c r="L1081" s="36"/>
      <c r="M1081" s="36"/>
      <c r="N1081" s="36" t="e">
        <f>SUMIF(#REF!,K1081,#REF!)</f>
        <v>#REF!</v>
      </c>
      <c r="O1081" s="36">
        <f t="shared" si="188"/>
        <v>0</v>
      </c>
      <c r="P1081" s="36">
        <f>COUNTIF($T$1:T1081,T1081)</f>
        <v>13</v>
      </c>
      <c r="Q1081" s="36" t="str">
        <f t="shared" si="189"/>
        <v>13-KVNU-50</v>
      </c>
      <c r="R1081" s="36" t="s">
        <v>9</v>
      </c>
      <c r="S1081" s="36">
        <v>50</v>
      </c>
      <c r="T1081" s="36" t="str">
        <f t="shared" si="186"/>
        <v>KVNU-50</v>
      </c>
      <c r="U1081" s="36">
        <v>300</v>
      </c>
      <c r="V1081" s="36" t="str">
        <f t="shared" si="187"/>
        <v>300,</v>
      </c>
      <c r="W1081" s="36"/>
      <c r="X1081" s="36"/>
      <c r="Y1081" s="36"/>
      <c r="Z1081" s="36" t="str">
        <f t="shared" si="190"/>
        <v>-</v>
      </c>
      <c r="AA1081" s="36"/>
      <c r="AB1081" s="36"/>
      <c r="AC1081" s="36"/>
      <c r="AD1081" s="36"/>
      <c r="AE1081" s="36"/>
      <c r="AF1081" s="36"/>
      <c r="AG1081" s="36"/>
      <c r="AH1081" s="36"/>
      <c r="AI1081" s="36"/>
      <c r="AJ1081" s="36"/>
      <c r="AK1081" s="36"/>
      <c r="AL1081" s="36"/>
      <c r="AM1081" s="36"/>
      <c r="AN1081" s="36"/>
      <c r="AO1081" s="36"/>
      <c r="AP1081" s="36"/>
      <c r="AQ1081" s="36"/>
      <c r="AR1081" s="36"/>
      <c r="AS1081" s="36"/>
      <c r="AT1081" s="36"/>
      <c r="AU1081" s="36"/>
      <c r="AV1081" s="36"/>
      <c r="AW1081" s="36"/>
      <c r="AX1081" s="36"/>
      <c r="AY1081" s="36"/>
      <c r="AZ1081" s="36"/>
      <c r="BA1081" s="36"/>
      <c r="BB1081" s="36"/>
      <c r="BC1081" s="36"/>
      <c r="BD1081" s="36"/>
      <c r="BE1081" s="36"/>
      <c r="BF1081" s="36"/>
      <c r="BG1081" s="36"/>
      <c r="BH1081" s="36"/>
      <c r="BI1081" s="36"/>
      <c r="BJ1081" s="36"/>
      <c r="BL1081" s="36"/>
      <c r="BM1081" s="36"/>
      <c r="BN1081" s="36"/>
      <c r="BO1081" s="36"/>
    </row>
    <row r="1082" spans="2:67">
      <c r="B1082" s="36"/>
      <c r="D1082" s="36"/>
      <c r="E1082" s="36"/>
      <c r="G1082" s="36"/>
      <c r="H1082" s="36"/>
      <c r="I1082" s="36"/>
      <c r="J1082" s="36"/>
      <c r="K1082" s="36"/>
      <c r="L1082" s="36"/>
      <c r="M1082" s="36"/>
      <c r="N1082" s="36" t="e">
        <f>SUMIF(#REF!,K1082,#REF!)</f>
        <v>#REF!</v>
      </c>
      <c r="O1082" s="36">
        <f t="shared" si="188"/>
        <v>0</v>
      </c>
      <c r="P1082" s="36">
        <f>COUNTIF($T$1:T1082,T1082)</f>
        <v>14</v>
      </c>
      <c r="Q1082" s="36" t="str">
        <f t="shared" si="189"/>
        <v>14-KVNU-50</v>
      </c>
      <c r="R1082" s="36" t="s">
        <v>9</v>
      </c>
      <c r="S1082" s="36">
        <v>50</v>
      </c>
      <c r="T1082" s="36" t="str">
        <f t="shared" si="186"/>
        <v>KVNU-50</v>
      </c>
      <c r="U1082" s="36">
        <v>320</v>
      </c>
      <c r="V1082" s="36" t="str">
        <f t="shared" si="187"/>
        <v>320,</v>
      </c>
      <c r="W1082" s="36"/>
      <c r="X1082" s="36"/>
      <c r="Y1082" s="36"/>
      <c r="Z1082" s="36" t="str">
        <f t="shared" si="190"/>
        <v>-</v>
      </c>
      <c r="AA1082" s="36"/>
      <c r="AB1082" s="36"/>
      <c r="AC1082" s="36"/>
      <c r="AD1082" s="36"/>
      <c r="AE1082" s="36"/>
      <c r="AF1082" s="36"/>
      <c r="AG1082" s="36"/>
      <c r="AH1082" s="36"/>
      <c r="AI1082" s="36"/>
      <c r="AJ1082" s="36"/>
      <c r="AK1082" s="36"/>
      <c r="AL1082" s="36"/>
      <c r="AM1082" s="36"/>
      <c r="AN1082" s="36"/>
      <c r="AO1082" s="36"/>
      <c r="AP1082" s="36"/>
      <c r="AQ1082" s="36"/>
      <c r="AR1082" s="36"/>
      <c r="AS1082" s="36"/>
      <c r="AT1082" s="36"/>
      <c r="AU1082" s="36"/>
      <c r="AV1082" s="36"/>
      <c r="AW1082" s="36"/>
      <c r="AX1082" s="36"/>
      <c r="AY1082" s="36"/>
      <c r="AZ1082" s="36"/>
      <c r="BA1082" s="36"/>
      <c r="BB1082" s="36"/>
      <c r="BC1082" s="36"/>
      <c r="BD1082" s="36"/>
      <c r="BE1082" s="36"/>
      <c r="BF1082" s="36"/>
      <c r="BG1082" s="36"/>
      <c r="BH1082" s="36"/>
      <c r="BI1082" s="36"/>
      <c r="BJ1082" s="36"/>
      <c r="BL1082" s="36"/>
      <c r="BM1082" s="36"/>
      <c r="BN1082" s="36"/>
      <c r="BO1082" s="36"/>
    </row>
    <row r="1083" spans="2:67">
      <c r="B1083" s="36"/>
      <c r="D1083" s="36"/>
      <c r="E1083" s="36"/>
      <c r="G1083" s="36"/>
      <c r="H1083" s="36"/>
      <c r="I1083" s="36"/>
      <c r="J1083" s="36"/>
      <c r="K1083" s="36"/>
      <c r="L1083" s="36"/>
      <c r="M1083" s="36"/>
      <c r="N1083" s="36" t="e">
        <f>SUMIF(#REF!,K1083,#REF!)</f>
        <v>#REF!</v>
      </c>
      <c r="O1083" s="36">
        <f t="shared" si="188"/>
        <v>0</v>
      </c>
      <c r="P1083" s="36">
        <f>COUNTIF($T$1:T1083,T1083)</f>
        <v>15</v>
      </c>
      <c r="Q1083" s="36" t="str">
        <f t="shared" si="189"/>
        <v>15-KVNU-50</v>
      </c>
      <c r="R1083" s="36" t="s">
        <v>9</v>
      </c>
      <c r="S1083" s="36">
        <v>50</v>
      </c>
      <c r="T1083" s="36" t="str">
        <f t="shared" ref="T1083:T1111" si="191">CONCATENATE(R1083,IF(S1083=0,"","-"),S1083)</f>
        <v>KVNU-50</v>
      </c>
      <c r="U1083" s="36">
        <v>400</v>
      </c>
      <c r="V1083" s="36" t="str">
        <f t="shared" si="187"/>
        <v>400,</v>
      </c>
      <c r="W1083" s="36"/>
      <c r="X1083" s="36"/>
      <c r="Y1083" s="36"/>
      <c r="Z1083" s="36" t="str">
        <f t="shared" si="190"/>
        <v>-</v>
      </c>
      <c r="AA1083" s="36"/>
      <c r="AB1083" s="36"/>
      <c r="AC1083" s="36"/>
      <c r="AD1083" s="36"/>
      <c r="AE1083" s="36"/>
      <c r="AF1083" s="36"/>
      <c r="AG1083" s="36"/>
      <c r="AH1083" s="36"/>
      <c r="AI1083" s="36"/>
      <c r="AJ1083" s="36"/>
      <c r="AK1083" s="36"/>
      <c r="AL1083" s="36"/>
      <c r="AM1083" s="36"/>
      <c r="AN1083" s="36"/>
      <c r="AO1083" s="36"/>
      <c r="AP1083" s="36"/>
      <c r="AQ1083" s="36"/>
      <c r="AR1083" s="36"/>
      <c r="AS1083" s="36"/>
      <c r="AT1083" s="36"/>
      <c r="AU1083" s="36"/>
      <c r="AV1083" s="36"/>
      <c r="AW1083" s="36"/>
      <c r="AX1083" s="36"/>
      <c r="AY1083" s="36"/>
      <c r="AZ1083" s="36"/>
      <c r="BA1083" s="36"/>
      <c r="BB1083" s="36"/>
      <c r="BC1083" s="36"/>
      <c r="BD1083" s="36"/>
      <c r="BE1083" s="36"/>
      <c r="BF1083" s="36"/>
      <c r="BG1083" s="36"/>
      <c r="BH1083" s="36"/>
      <c r="BI1083" s="36"/>
      <c r="BJ1083" s="36"/>
      <c r="BL1083" s="36"/>
      <c r="BM1083" s="36"/>
      <c r="BN1083" s="36"/>
      <c r="BO1083" s="36"/>
    </row>
    <row r="1084" spans="2:67">
      <c r="B1084" s="36"/>
      <c r="D1084" s="36"/>
      <c r="E1084" s="36"/>
      <c r="G1084" s="36"/>
      <c r="H1084" s="36"/>
      <c r="I1084" s="36"/>
      <c r="J1084" s="36"/>
      <c r="K1084" s="36"/>
      <c r="L1084" s="36"/>
      <c r="M1084" s="36"/>
      <c r="N1084" s="36" t="e">
        <f>SUMIF(#REF!,K1084,#REF!)</f>
        <v>#REF!</v>
      </c>
      <c r="O1084" s="36">
        <f t="shared" si="188"/>
        <v>0</v>
      </c>
      <c r="P1084" s="36">
        <f>COUNTIF($T$1:T1084,T1084)</f>
        <v>16</v>
      </c>
      <c r="Q1084" s="36" t="str">
        <f t="shared" si="189"/>
        <v>16-KVNU-50</v>
      </c>
      <c r="R1084" s="36" t="s">
        <v>9</v>
      </c>
      <c r="S1084" s="36">
        <v>50</v>
      </c>
      <c r="T1084" s="36" t="str">
        <f t="shared" si="191"/>
        <v>KVNU-50</v>
      </c>
      <c r="U1084" s="36">
        <v>500</v>
      </c>
      <c r="V1084" s="36" t="str">
        <f t="shared" si="187"/>
        <v>500</v>
      </c>
      <c r="W1084" s="36"/>
      <c r="X1084" s="36"/>
      <c r="Y1084" s="36"/>
      <c r="Z1084" s="36" t="str">
        <f t="shared" si="190"/>
        <v>-</v>
      </c>
      <c r="AA1084" s="36"/>
      <c r="AB1084" s="36"/>
      <c r="AC1084" s="36"/>
      <c r="AD1084" s="36"/>
      <c r="AE1084" s="36"/>
      <c r="AF1084" s="36"/>
      <c r="AG1084" s="36"/>
      <c r="AH1084" s="36"/>
      <c r="AI1084" s="36"/>
      <c r="AJ1084" s="36"/>
      <c r="AK1084" s="36"/>
      <c r="AL1084" s="36"/>
      <c r="AM1084" s="36"/>
      <c r="AN1084" s="36"/>
      <c r="AO1084" s="36"/>
      <c r="AP1084" s="36"/>
      <c r="AQ1084" s="36"/>
      <c r="AR1084" s="36"/>
      <c r="AS1084" s="36"/>
      <c r="AT1084" s="36"/>
      <c r="AU1084" s="36"/>
      <c r="AV1084" s="36"/>
      <c r="AW1084" s="36"/>
      <c r="AX1084" s="36"/>
      <c r="AY1084" s="36"/>
      <c r="AZ1084" s="36"/>
      <c r="BA1084" s="36"/>
      <c r="BB1084" s="36"/>
      <c r="BC1084" s="36"/>
      <c r="BD1084" s="36"/>
      <c r="BE1084" s="36"/>
      <c r="BF1084" s="36"/>
      <c r="BG1084" s="36"/>
      <c r="BH1084" s="36"/>
      <c r="BI1084" s="36"/>
      <c r="BJ1084" s="36"/>
      <c r="BL1084" s="36"/>
      <c r="BM1084" s="36"/>
      <c r="BN1084" s="36"/>
      <c r="BO1084" s="36"/>
    </row>
    <row r="1085" spans="2:67">
      <c r="B1085" s="36"/>
      <c r="D1085" s="36"/>
      <c r="E1085" s="36"/>
      <c r="G1085" s="36"/>
      <c r="H1085" s="36"/>
      <c r="I1085" s="36"/>
      <c r="J1085" s="36"/>
      <c r="K1085" s="36"/>
      <c r="L1085" s="36"/>
      <c r="M1085" s="36"/>
      <c r="N1085" s="36" t="e">
        <f>SUMIF(#REF!,K1085,#REF!)</f>
        <v>#REF!</v>
      </c>
      <c r="O1085" s="36">
        <f t="shared" si="188"/>
        <v>0</v>
      </c>
      <c r="P1085" s="36">
        <f>COUNTIF($T$1:T1085,T1085)</f>
        <v>1</v>
      </c>
      <c r="Q1085" s="36" t="str">
        <f t="shared" si="189"/>
        <v>1-KVNU-63</v>
      </c>
      <c r="R1085" s="36" t="s">
        <v>9</v>
      </c>
      <c r="S1085" s="36">
        <v>63</v>
      </c>
      <c r="T1085" s="36" t="str">
        <f t="shared" si="191"/>
        <v>KVNU-63</v>
      </c>
      <c r="U1085" s="36">
        <v>5</v>
      </c>
      <c r="V1085" s="36" t="str">
        <f t="shared" si="187"/>
        <v>5,</v>
      </c>
      <c r="W1085" s="36"/>
      <c r="X1085" s="36"/>
      <c r="Y1085" s="36"/>
      <c r="Z1085" s="36" t="str">
        <f t="shared" si="190"/>
        <v>-</v>
      </c>
      <c r="AA1085" s="36"/>
      <c r="AB1085" s="36"/>
      <c r="AC1085" s="36"/>
      <c r="AD1085" s="36"/>
      <c r="AE1085" s="36"/>
      <c r="AF1085" s="36"/>
      <c r="AG1085" s="36"/>
      <c r="AH1085" s="36"/>
      <c r="AI1085" s="36"/>
      <c r="AJ1085" s="36"/>
      <c r="AK1085" s="36"/>
      <c r="AL1085" s="36"/>
      <c r="AM1085" s="36"/>
      <c r="AN1085" s="36"/>
      <c r="AO1085" s="36"/>
      <c r="AP1085" s="36"/>
      <c r="AQ1085" s="36"/>
      <c r="AR1085" s="36"/>
      <c r="AS1085" s="36"/>
      <c r="AT1085" s="36"/>
      <c r="AU1085" s="36"/>
      <c r="AV1085" s="36"/>
      <c r="AW1085" s="36"/>
      <c r="AX1085" s="36"/>
      <c r="AY1085" s="36"/>
      <c r="AZ1085" s="36"/>
      <c r="BA1085" s="36"/>
      <c r="BB1085" s="36"/>
      <c r="BC1085" s="36"/>
      <c r="BD1085" s="36"/>
      <c r="BE1085" s="36"/>
      <c r="BF1085" s="36"/>
      <c r="BG1085" s="36"/>
      <c r="BH1085" s="36"/>
      <c r="BI1085" s="36"/>
      <c r="BJ1085" s="36"/>
      <c r="BL1085" s="36"/>
      <c r="BM1085" s="36"/>
      <c r="BN1085" s="36"/>
      <c r="BO1085" s="36"/>
    </row>
    <row r="1086" spans="2:67">
      <c r="B1086" s="36"/>
      <c r="D1086" s="36"/>
      <c r="E1086" s="36"/>
      <c r="G1086" s="36"/>
      <c r="H1086" s="36"/>
      <c r="I1086" s="36"/>
      <c r="J1086" s="36"/>
      <c r="K1086" s="36"/>
      <c r="L1086" s="36"/>
      <c r="M1086" s="36"/>
      <c r="N1086" s="36" t="e">
        <f>SUMIF(#REF!,K1086,#REF!)</f>
        <v>#REF!</v>
      </c>
      <c r="O1086" s="36">
        <f t="shared" si="188"/>
        <v>0</v>
      </c>
      <c r="P1086" s="36">
        <f>COUNTIF($T$1:T1086,T1086)</f>
        <v>2</v>
      </c>
      <c r="Q1086" s="36" t="str">
        <f t="shared" si="189"/>
        <v>2-KVNU-63</v>
      </c>
      <c r="R1086" s="36" t="s">
        <v>9</v>
      </c>
      <c r="S1086" s="36">
        <v>63</v>
      </c>
      <c r="T1086" s="36" t="str">
        <f t="shared" si="191"/>
        <v>KVNU-63</v>
      </c>
      <c r="U1086" s="36">
        <v>10</v>
      </c>
      <c r="V1086" s="36" t="str">
        <f t="shared" si="187"/>
        <v>10,</v>
      </c>
      <c r="W1086" s="36"/>
      <c r="X1086" s="36"/>
      <c r="Y1086" s="36"/>
      <c r="Z1086" s="36" t="str">
        <f t="shared" si="190"/>
        <v>-</v>
      </c>
      <c r="AA1086" s="36"/>
      <c r="AB1086" s="36"/>
      <c r="AC1086" s="36"/>
      <c r="AD1086" s="36"/>
      <c r="AE1086" s="36"/>
      <c r="AF1086" s="36"/>
      <c r="AG1086" s="36"/>
      <c r="AH1086" s="36"/>
      <c r="AI1086" s="36"/>
      <c r="AJ1086" s="36"/>
      <c r="AK1086" s="36"/>
      <c r="AL1086" s="36"/>
      <c r="AM1086" s="36"/>
      <c r="AN1086" s="36"/>
      <c r="AO1086" s="36"/>
      <c r="AP1086" s="36"/>
      <c r="AQ1086" s="36"/>
      <c r="AR1086" s="36"/>
      <c r="AS1086" s="36"/>
      <c r="AT1086" s="36"/>
      <c r="AU1086" s="36"/>
      <c r="AV1086" s="36"/>
      <c r="AW1086" s="36"/>
      <c r="AX1086" s="36"/>
      <c r="AY1086" s="36"/>
      <c r="AZ1086" s="36"/>
      <c r="BA1086" s="36"/>
      <c r="BB1086" s="36"/>
      <c r="BC1086" s="36"/>
      <c r="BD1086" s="36"/>
      <c r="BE1086" s="36"/>
      <c r="BF1086" s="36"/>
      <c r="BG1086" s="36"/>
      <c r="BH1086" s="36"/>
      <c r="BI1086" s="36"/>
      <c r="BJ1086" s="36"/>
      <c r="BL1086" s="36"/>
      <c r="BM1086" s="36"/>
      <c r="BN1086" s="36"/>
      <c r="BO1086" s="36"/>
    </row>
    <row r="1087" spans="2:67">
      <c r="B1087" s="36"/>
      <c r="D1087" s="36"/>
      <c r="E1087" s="36"/>
      <c r="G1087" s="36"/>
      <c r="H1087" s="36"/>
      <c r="I1087" s="36"/>
      <c r="J1087" s="36"/>
      <c r="K1087" s="36"/>
      <c r="L1087" s="36"/>
      <c r="M1087" s="36"/>
      <c r="N1087" s="36" t="e">
        <f>SUMIF(#REF!,K1087,#REF!)</f>
        <v>#REF!</v>
      </c>
      <c r="O1087" s="36">
        <f t="shared" si="188"/>
        <v>0</v>
      </c>
      <c r="P1087" s="36">
        <f>COUNTIF($T$1:T1087,T1087)</f>
        <v>3</v>
      </c>
      <c r="Q1087" s="36" t="str">
        <f t="shared" si="189"/>
        <v>3-KVNU-63</v>
      </c>
      <c r="R1087" s="36" t="s">
        <v>9</v>
      </c>
      <c r="S1087" s="36">
        <v>63</v>
      </c>
      <c r="T1087" s="36" t="str">
        <f t="shared" si="191"/>
        <v>KVNU-63</v>
      </c>
      <c r="U1087" s="36">
        <v>15</v>
      </c>
      <c r="V1087" s="36" t="str">
        <f t="shared" si="187"/>
        <v>15,</v>
      </c>
      <c r="W1087" s="36"/>
      <c r="X1087" s="36"/>
      <c r="Y1087" s="36"/>
      <c r="Z1087" s="36" t="str">
        <f t="shared" si="190"/>
        <v>-</v>
      </c>
      <c r="AA1087" s="36"/>
      <c r="AB1087" s="36"/>
      <c r="AC1087" s="36"/>
      <c r="AD1087" s="36"/>
      <c r="AE1087" s="36"/>
      <c r="AF1087" s="36"/>
      <c r="AG1087" s="36"/>
      <c r="AH1087" s="36"/>
      <c r="AI1087" s="36"/>
      <c r="AJ1087" s="36"/>
      <c r="AK1087" s="36"/>
      <c r="AL1087" s="36"/>
      <c r="AM1087" s="36"/>
      <c r="AN1087" s="36"/>
      <c r="AO1087" s="36"/>
      <c r="AP1087" s="36"/>
      <c r="AQ1087" s="36"/>
      <c r="AR1087" s="36"/>
      <c r="AS1087" s="36"/>
      <c r="AT1087" s="36"/>
      <c r="AU1087" s="36"/>
      <c r="AV1087" s="36"/>
      <c r="AW1087" s="36"/>
      <c r="AX1087" s="36"/>
      <c r="AY1087" s="36"/>
      <c r="AZ1087" s="36"/>
      <c r="BA1087" s="36"/>
      <c r="BB1087" s="36"/>
      <c r="BC1087" s="36"/>
      <c r="BD1087" s="36"/>
      <c r="BE1087" s="36"/>
      <c r="BF1087" s="36"/>
      <c r="BG1087" s="36"/>
      <c r="BH1087" s="36"/>
      <c r="BI1087" s="36"/>
      <c r="BJ1087" s="36"/>
      <c r="BL1087" s="36"/>
      <c r="BM1087" s="36"/>
      <c r="BN1087" s="36"/>
      <c r="BO1087" s="36"/>
    </row>
    <row r="1088" spans="2:67">
      <c r="B1088" s="36"/>
      <c r="D1088" s="36"/>
      <c r="E1088" s="36"/>
      <c r="G1088" s="36"/>
      <c r="H1088" s="36"/>
      <c r="I1088" s="36"/>
      <c r="J1088" s="36"/>
      <c r="K1088" s="36"/>
      <c r="L1088" s="36"/>
      <c r="M1088" s="36"/>
      <c r="N1088" s="36" t="e">
        <f>SUMIF(#REF!,K1088,#REF!)</f>
        <v>#REF!</v>
      </c>
      <c r="O1088" s="36">
        <f t="shared" si="188"/>
        <v>0</v>
      </c>
      <c r="P1088" s="36">
        <f>COUNTIF($T$1:T1088,T1088)</f>
        <v>4</v>
      </c>
      <c r="Q1088" s="36" t="str">
        <f t="shared" si="189"/>
        <v>4-KVNU-63</v>
      </c>
      <c r="R1088" s="36" t="s">
        <v>9</v>
      </c>
      <c r="S1088" s="36">
        <v>63</v>
      </c>
      <c r="T1088" s="36" t="str">
        <f t="shared" si="191"/>
        <v>KVNU-63</v>
      </c>
      <c r="U1088" s="36">
        <v>25</v>
      </c>
      <c r="V1088" s="36" t="str">
        <f t="shared" si="187"/>
        <v>25,</v>
      </c>
      <c r="W1088" s="36"/>
      <c r="X1088" s="36"/>
      <c r="Y1088" s="36"/>
      <c r="Z1088" s="36" t="str">
        <f t="shared" si="190"/>
        <v>-</v>
      </c>
      <c r="AA1088" s="36"/>
      <c r="AB1088" s="36"/>
      <c r="AC1088" s="36"/>
      <c r="AD1088" s="36"/>
      <c r="AE1088" s="36"/>
      <c r="AF1088" s="36"/>
      <c r="AG1088" s="36"/>
      <c r="AH1088" s="36"/>
      <c r="AI1088" s="36"/>
      <c r="AJ1088" s="36"/>
      <c r="AK1088" s="36"/>
      <c r="AL1088" s="36"/>
      <c r="AM1088" s="36"/>
      <c r="AN1088" s="36"/>
      <c r="AO1088" s="36"/>
      <c r="AP1088" s="36"/>
      <c r="AQ1088" s="36"/>
      <c r="AR1088" s="36"/>
      <c r="AS1088" s="36"/>
      <c r="AT1088" s="36"/>
      <c r="AU1088" s="36"/>
      <c r="AV1088" s="36"/>
      <c r="AW1088" s="36"/>
      <c r="AX1088" s="36"/>
      <c r="AY1088" s="36"/>
      <c r="AZ1088" s="36"/>
      <c r="BA1088" s="36"/>
      <c r="BB1088" s="36"/>
      <c r="BC1088" s="36"/>
      <c r="BD1088" s="36"/>
      <c r="BE1088" s="36"/>
      <c r="BF1088" s="36"/>
      <c r="BG1088" s="36"/>
      <c r="BH1088" s="36"/>
      <c r="BI1088" s="36"/>
      <c r="BJ1088" s="36"/>
      <c r="BL1088" s="36"/>
      <c r="BM1088" s="36"/>
      <c r="BN1088" s="36"/>
      <c r="BO1088" s="36"/>
    </row>
    <row r="1089" spans="2:67">
      <c r="B1089" s="36"/>
      <c r="D1089" s="36"/>
      <c r="E1089" s="36"/>
      <c r="G1089" s="36"/>
      <c r="H1089" s="36"/>
      <c r="I1089" s="36"/>
      <c r="J1089" s="36"/>
      <c r="K1089" s="36"/>
      <c r="L1089" s="36"/>
      <c r="M1089" s="36"/>
      <c r="N1089" s="36" t="e">
        <f>SUMIF(#REF!,K1089,#REF!)</f>
        <v>#REF!</v>
      </c>
      <c r="O1089" s="36">
        <f t="shared" si="188"/>
        <v>0</v>
      </c>
      <c r="P1089" s="36">
        <f>COUNTIF($T$1:T1089,T1089)</f>
        <v>5</v>
      </c>
      <c r="Q1089" s="36" t="str">
        <f t="shared" si="189"/>
        <v>5-KVNU-63</v>
      </c>
      <c r="R1089" s="36" t="s">
        <v>9</v>
      </c>
      <c r="S1089" s="36">
        <v>63</v>
      </c>
      <c r="T1089" s="36" t="str">
        <f t="shared" si="191"/>
        <v>KVNU-63</v>
      </c>
      <c r="U1089" s="36">
        <v>40</v>
      </c>
      <c r="V1089" s="36" t="str">
        <f t="shared" si="187"/>
        <v>40,</v>
      </c>
      <c r="W1089" s="36"/>
      <c r="X1089" s="36"/>
      <c r="Y1089" s="36"/>
      <c r="Z1089" s="36" t="str">
        <f t="shared" si="190"/>
        <v>-</v>
      </c>
      <c r="AA1089" s="36"/>
      <c r="AB1089" s="36"/>
      <c r="AC1089" s="36"/>
      <c r="AD1089" s="36"/>
      <c r="AE1089" s="36"/>
      <c r="AF1089" s="36"/>
      <c r="AG1089" s="36"/>
      <c r="AH1089" s="36"/>
      <c r="AI1089" s="36"/>
      <c r="AJ1089" s="36"/>
      <c r="AK1089" s="36"/>
      <c r="AL1089" s="36"/>
      <c r="AM1089" s="36"/>
      <c r="AN1089" s="36"/>
      <c r="AO1089" s="36"/>
      <c r="AP1089" s="36"/>
      <c r="AQ1089" s="36"/>
      <c r="AR1089" s="36"/>
      <c r="AS1089" s="36"/>
      <c r="AT1089" s="36"/>
      <c r="AU1089" s="36"/>
      <c r="AV1089" s="36"/>
      <c r="AW1089" s="36"/>
      <c r="AX1089" s="36"/>
      <c r="AY1089" s="36"/>
      <c r="AZ1089" s="36"/>
      <c r="BA1089" s="36"/>
      <c r="BB1089" s="36"/>
      <c r="BC1089" s="36"/>
      <c r="BD1089" s="36"/>
      <c r="BE1089" s="36"/>
      <c r="BF1089" s="36"/>
      <c r="BG1089" s="36"/>
      <c r="BH1089" s="36"/>
      <c r="BI1089" s="36"/>
      <c r="BJ1089" s="36"/>
      <c r="BL1089" s="36"/>
      <c r="BM1089" s="36"/>
      <c r="BN1089" s="36"/>
      <c r="BO1089" s="36"/>
    </row>
    <row r="1090" spans="2:67">
      <c r="B1090" s="36"/>
      <c r="D1090" s="36"/>
      <c r="E1090" s="36"/>
      <c r="G1090" s="36"/>
      <c r="H1090" s="36"/>
      <c r="I1090" s="36"/>
      <c r="J1090" s="36"/>
      <c r="K1090" s="36"/>
      <c r="L1090" s="36"/>
      <c r="M1090" s="36"/>
      <c r="N1090" s="36" t="e">
        <f>SUMIF(#REF!,K1090,#REF!)</f>
        <v>#REF!</v>
      </c>
      <c r="O1090" s="36">
        <f t="shared" si="188"/>
        <v>0</v>
      </c>
      <c r="P1090" s="36">
        <f>COUNTIF($T$1:T1090,T1090)</f>
        <v>6</v>
      </c>
      <c r="Q1090" s="36" t="str">
        <f t="shared" si="189"/>
        <v>6-KVNU-63</v>
      </c>
      <c r="R1090" s="36" t="s">
        <v>9</v>
      </c>
      <c r="S1090" s="36">
        <v>63</v>
      </c>
      <c r="T1090" s="36" t="str">
        <f t="shared" si="191"/>
        <v>KVNU-63</v>
      </c>
      <c r="U1090" s="36">
        <v>50</v>
      </c>
      <c r="V1090" s="36" t="str">
        <f t="shared" ref="V1090:V1153" si="192">CONCATENATE(U1090,IF(P1090=COUNTIF(T:T,T1090),"",","))</f>
        <v>50,</v>
      </c>
      <c r="W1090" s="36"/>
      <c r="X1090" s="36"/>
      <c r="Y1090" s="36"/>
      <c r="Z1090" s="36" t="str">
        <f t="shared" si="190"/>
        <v>-</v>
      </c>
      <c r="AA1090" s="36"/>
      <c r="AB1090" s="36"/>
      <c r="AC1090" s="36"/>
      <c r="AD1090" s="36"/>
      <c r="AE1090" s="36"/>
      <c r="AF1090" s="36"/>
      <c r="AG1090" s="36"/>
      <c r="AH1090" s="36"/>
      <c r="AI1090" s="36"/>
      <c r="AJ1090" s="36"/>
      <c r="AK1090" s="36"/>
      <c r="AL1090" s="36"/>
      <c r="AM1090" s="36"/>
      <c r="AN1090" s="36"/>
      <c r="AO1090" s="36"/>
      <c r="AP1090" s="36"/>
      <c r="AQ1090" s="36"/>
      <c r="AR1090" s="36"/>
      <c r="AS1090" s="36"/>
      <c r="AT1090" s="36"/>
      <c r="AU1090" s="36"/>
      <c r="AV1090" s="36"/>
      <c r="AW1090" s="36"/>
      <c r="AX1090" s="36"/>
      <c r="AY1090" s="36"/>
      <c r="AZ1090" s="36"/>
      <c r="BA1090" s="36"/>
      <c r="BB1090" s="36"/>
      <c r="BC1090" s="36"/>
      <c r="BD1090" s="36"/>
      <c r="BE1090" s="36"/>
      <c r="BF1090" s="36"/>
      <c r="BG1090" s="36"/>
      <c r="BH1090" s="36"/>
      <c r="BI1090" s="36"/>
      <c r="BJ1090" s="36"/>
      <c r="BL1090" s="36"/>
      <c r="BM1090" s="36"/>
      <c r="BN1090" s="36"/>
      <c r="BO1090" s="36"/>
    </row>
    <row r="1091" spans="2:67">
      <c r="B1091" s="36"/>
      <c r="D1091" s="36"/>
      <c r="E1091" s="36"/>
      <c r="G1091" s="36"/>
      <c r="H1091" s="36"/>
      <c r="I1091" s="36"/>
      <c r="J1091" s="36"/>
      <c r="K1091" s="36"/>
      <c r="L1091" s="36"/>
      <c r="M1091" s="36"/>
      <c r="N1091" s="36" t="e">
        <f>SUMIF(#REF!,K1091,#REF!)</f>
        <v>#REF!</v>
      </c>
      <c r="O1091" s="36">
        <f t="shared" ref="O1091:O1154" si="193">COUNTIF(Z:Z,K1091)</f>
        <v>0</v>
      </c>
      <c r="P1091" s="36">
        <f>COUNTIF($T$1:T1091,T1091)</f>
        <v>7</v>
      </c>
      <c r="Q1091" s="36" t="str">
        <f t="shared" si="189"/>
        <v>7-KVNU-63</v>
      </c>
      <c r="R1091" s="36" t="s">
        <v>9</v>
      </c>
      <c r="S1091" s="36">
        <v>63</v>
      </c>
      <c r="T1091" s="36" t="str">
        <f t="shared" si="191"/>
        <v>KVNU-63</v>
      </c>
      <c r="U1091" s="36">
        <v>80</v>
      </c>
      <c r="V1091" s="36" t="str">
        <f t="shared" si="192"/>
        <v>80,</v>
      </c>
      <c r="W1091" s="36"/>
      <c r="X1091" s="36"/>
      <c r="Y1091" s="36"/>
      <c r="Z1091" s="36" t="str">
        <f t="shared" si="190"/>
        <v>-</v>
      </c>
      <c r="AA1091" s="36"/>
      <c r="AB1091" s="36"/>
      <c r="AC1091" s="36"/>
      <c r="AD1091" s="36"/>
      <c r="AE1091" s="36"/>
      <c r="AF1091" s="36"/>
      <c r="AG1091" s="36"/>
      <c r="AH1091" s="36"/>
      <c r="AI1091" s="36"/>
      <c r="AJ1091" s="36"/>
      <c r="AK1091" s="36"/>
      <c r="AL1091" s="36"/>
      <c r="AM1091" s="36"/>
      <c r="AN1091" s="36"/>
      <c r="AO1091" s="36"/>
      <c r="AP1091" s="36"/>
      <c r="AQ1091" s="36"/>
      <c r="AR1091" s="36"/>
      <c r="AS1091" s="36"/>
      <c r="AT1091" s="36"/>
      <c r="AU1091" s="36"/>
      <c r="AV1091" s="36"/>
      <c r="AW1091" s="36"/>
      <c r="AX1091" s="36"/>
      <c r="AY1091" s="36"/>
      <c r="AZ1091" s="36"/>
      <c r="BA1091" s="36"/>
      <c r="BB1091" s="36"/>
      <c r="BC1091" s="36"/>
      <c r="BD1091" s="36"/>
      <c r="BE1091" s="36"/>
      <c r="BF1091" s="36"/>
      <c r="BG1091" s="36"/>
      <c r="BH1091" s="36"/>
      <c r="BI1091" s="36"/>
      <c r="BJ1091" s="36"/>
      <c r="BL1091" s="36"/>
      <c r="BM1091" s="36"/>
      <c r="BN1091" s="36"/>
      <c r="BO1091" s="36"/>
    </row>
    <row r="1092" spans="2:67">
      <c r="B1092" s="36"/>
      <c r="D1092" s="36"/>
      <c r="E1092" s="36"/>
      <c r="G1092" s="36"/>
      <c r="H1092" s="36"/>
      <c r="I1092" s="36"/>
      <c r="J1092" s="36"/>
      <c r="K1092" s="36"/>
      <c r="L1092" s="36"/>
      <c r="M1092" s="36"/>
      <c r="N1092" s="36" t="e">
        <f>SUMIF(#REF!,K1092,#REF!)</f>
        <v>#REF!</v>
      </c>
      <c r="O1092" s="36">
        <f t="shared" si="193"/>
        <v>0</v>
      </c>
      <c r="P1092" s="36">
        <f>COUNTIF($T$1:T1092,T1092)</f>
        <v>8</v>
      </c>
      <c r="Q1092" s="36" t="str">
        <f t="shared" si="189"/>
        <v>8-KVNU-63</v>
      </c>
      <c r="R1092" s="36" t="s">
        <v>9</v>
      </c>
      <c r="S1092" s="36">
        <v>63</v>
      </c>
      <c r="T1092" s="36" t="str">
        <f t="shared" si="191"/>
        <v>KVNU-63</v>
      </c>
      <c r="U1092" s="36">
        <v>100</v>
      </c>
      <c r="V1092" s="36" t="str">
        <f t="shared" si="192"/>
        <v>100,</v>
      </c>
      <c r="W1092" s="36"/>
      <c r="X1092" s="36"/>
      <c r="Y1092" s="36"/>
      <c r="Z1092" s="36" t="str">
        <f t="shared" si="190"/>
        <v>-</v>
      </c>
      <c r="AA1092" s="36"/>
      <c r="AB1092" s="36"/>
      <c r="AC1092" s="36"/>
      <c r="AD1092" s="36"/>
      <c r="AE1092" s="36"/>
      <c r="AF1092" s="36"/>
      <c r="AG1092" s="36"/>
      <c r="AH1092" s="36"/>
      <c r="AI1092" s="36"/>
      <c r="AJ1092" s="36"/>
      <c r="AK1092" s="36"/>
      <c r="AL1092" s="36"/>
      <c r="AM1092" s="36"/>
      <c r="AN1092" s="36"/>
      <c r="AO1092" s="36"/>
      <c r="AP1092" s="36"/>
      <c r="AQ1092" s="36"/>
      <c r="AR1092" s="36"/>
      <c r="AS1092" s="36"/>
      <c r="AT1092" s="36"/>
      <c r="AU1092" s="36"/>
      <c r="AV1092" s="36"/>
      <c r="AW1092" s="36"/>
      <c r="AX1092" s="36"/>
      <c r="AY1092" s="36"/>
      <c r="AZ1092" s="36"/>
      <c r="BA1092" s="36"/>
      <c r="BB1092" s="36"/>
      <c r="BC1092" s="36"/>
      <c r="BD1092" s="36"/>
      <c r="BE1092" s="36"/>
      <c r="BF1092" s="36"/>
      <c r="BG1092" s="36"/>
      <c r="BH1092" s="36"/>
      <c r="BI1092" s="36"/>
      <c r="BJ1092" s="36"/>
      <c r="BL1092" s="36"/>
      <c r="BM1092" s="36"/>
      <c r="BN1092" s="36"/>
      <c r="BO1092" s="36"/>
    </row>
    <row r="1093" spans="2:67">
      <c r="B1093" s="36"/>
      <c r="D1093" s="36"/>
      <c r="E1093" s="36"/>
      <c r="G1093" s="36"/>
      <c r="H1093" s="36"/>
      <c r="I1093" s="36"/>
      <c r="J1093" s="36"/>
      <c r="K1093" s="36"/>
      <c r="L1093" s="36"/>
      <c r="M1093" s="36"/>
      <c r="N1093" s="36" t="e">
        <f>SUMIF(#REF!,K1093,#REF!)</f>
        <v>#REF!</v>
      </c>
      <c r="O1093" s="36">
        <f t="shared" si="193"/>
        <v>0</v>
      </c>
      <c r="P1093" s="36">
        <f>COUNTIF($T$1:T1093,T1093)</f>
        <v>9</v>
      </c>
      <c r="Q1093" s="36" t="str">
        <f t="shared" si="189"/>
        <v>9-KVNU-63</v>
      </c>
      <c r="R1093" s="36" t="s">
        <v>9</v>
      </c>
      <c r="S1093" s="36">
        <v>63</v>
      </c>
      <c r="T1093" s="36" t="str">
        <f t="shared" si="191"/>
        <v>KVNU-63</v>
      </c>
      <c r="U1093" s="36">
        <v>120</v>
      </c>
      <c r="V1093" s="36" t="str">
        <f t="shared" si="192"/>
        <v>120,</v>
      </c>
      <c r="W1093" s="36"/>
      <c r="X1093" s="36"/>
      <c r="Y1093" s="36"/>
      <c r="Z1093" s="36" t="str">
        <f t="shared" si="190"/>
        <v>-</v>
      </c>
      <c r="AA1093" s="36"/>
      <c r="AB1093" s="36"/>
      <c r="AC1093" s="36"/>
      <c r="AD1093" s="36"/>
      <c r="AE1093" s="36"/>
      <c r="AF1093" s="36"/>
      <c r="AG1093" s="36"/>
      <c r="AH1093" s="36"/>
      <c r="AI1093" s="36"/>
      <c r="AJ1093" s="36"/>
      <c r="AK1093" s="36"/>
      <c r="AL1093" s="36"/>
      <c r="AM1093" s="36"/>
      <c r="AN1093" s="36"/>
      <c r="AO1093" s="36"/>
      <c r="AP1093" s="36"/>
      <c r="AQ1093" s="36"/>
      <c r="AR1093" s="36"/>
      <c r="AS1093" s="36"/>
      <c r="AT1093" s="36"/>
      <c r="AU1093" s="36"/>
      <c r="AV1093" s="36"/>
      <c r="AW1093" s="36"/>
      <c r="AX1093" s="36"/>
      <c r="AY1093" s="36"/>
      <c r="AZ1093" s="36"/>
      <c r="BA1093" s="36"/>
      <c r="BB1093" s="36"/>
      <c r="BC1093" s="36"/>
      <c r="BD1093" s="36"/>
      <c r="BE1093" s="36"/>
      <c r="BF1093" s="36"/>
      <c r="BG1093" s="36"/>
      <c r="BH1093" s="36"/>
      <c r="BI1093" s="36"/>
      <c r="BJ1093" s="36"/>
      <c r="BL1093" s="36"/>
      <c r="BM1093" s="36"/>
      <c r="BN1093" s="36"/>
      <c r="BO1093" s="36"/>
    </row>
    <row r="1094" spans="2:67">
      <c r="B1094" s="36"/>
      <c r="D1094" s="36"/>
      <c r="E1094" s="36"/>
      <c r="G1094" s="36"/>
      <c r="H1094" s="36"/>
      <c r="I1094" s="36"/>
      <c r="J1094" s="36"/>
      <c r="K1094" s="36"/>
      <c r="L1094" s="36"/>
      <c r="M1094" s="36"/>
      <c r="N1094" s="36" t="e">
        <f>SUMIF(#REF!,K1094,#REF!)</f>
        <v>#REF!</v>
      </c>
      <c r="O1094" s="36">
        <f t="shared" si="193"/>
        <v>0</v>
      </c>
      <c r="P1094" s="36">
        <f>COUNTIF($T$1:T1094,T1094)</f>
        <v>10</v>
      </c>
      <c r="Q1094" s="36" t="str">
        <f t="shared" si="189"/>
        <v>10-KVNU-63</v>
      </c>
      <c r="R1094" s="36" t="s">
        <v>9</v>
      </c>
      <c r="S1094" s="36">
        <v>63</v>
      </c>
      <c r="T1094" s="36" t="str">
        <f t="shared" si="191"/>
        <v>KVNU-63</v>
      </c>
      <c r="U1094" s="36">
        <v>160</v>
      </c>
      <c r="V1094" s="36" t="str">
        <f t="shared" si="192"/>
        <v>160,</v>
      </c>
      <c r="W1094" s="36"/>
      <c r="X1094" s="36"/>
      <c r="Y1094" s="36"/>
      <c r="Z1094" s="36" t="str">
        <f t="shared" si="190"/>
        <v>-</v>
      </c>
      <c r="AA1094" s="36"/>
      <c r="AB1094" s="36"/>
      <c r="AC1094" s="36"/>
      <c r="AD1094" s="36"/>
      <c r="AE1094" s="36"/>
      <c r="AF1094" s="36"/>
      <c r="AG1094" s="36"/>
      <c r="AH1094" s="36"/>
      <c r="AI1094" s="36"/>
      <c r="AJ1094" s="36"/>
      <c r="AK1094" s="36"/>
      <c r="AL1094" s="36"/>
      <c r="AM1094" s="36"/>
      <c r="AN1094" s="36"/>
      <c r="AO1094" s="36"/>
      <c r="AP1094" s="36"/>
      <c r="AQ1094" s="36"/>
      <c r="AR1094" s="36"/>
      <c r="AS1094" s="36"/>
      <c r="AT1094" s="36"/>
      <c r="AU1094" s="36"/>
      <c r="AV1094" s="36"/>
      <c r="AW1094" s="36"/>
      <c r="AX1094" s="36"/>
      <c r="AY1094" s="36"/>
      <c r="AZ1094" s="36"/>
      <c r="BA1094" s="36"/>
      <c r="BB1094" s="36"/>
      <c r="BC1094" s="36"/>
      <c r="BD1094" s="36"/>
      <c r="BE1094" s="36"/>
      <c r="BF1094" s="36"/>
      <c r="BG1094" s="36"/>
      <c r="BH1094" s="36"/>
      <c r="BI1094" s="36"/>
      <c r="BJ1094" s="36"/>
      <c r="BL1094" s="36"/>
      <c r="BM1094" s="36"/>
      <c r="BN1094" s="36"/>
      <c r="BO1094" s="36"/>
    </row>
    <row r="1095" spans="2:67">
      <c r="B1095" s="36"/>
      <c r="D1095" s="36"/>
      <c r="E1095" s="36"/>
      <c r="G1095" s="36"/>
      <c r="H1095" s="36"/>
      <c r="I1095" s="36"/>
      <c r="J1095" s="36"/>
      <c r="K1095" s="36"/>
      <c r="L1095" s="36"/>
      <c r="M1095" s="36"/>
      <c r="N1095" s="36" t="e">
        <f>SUMIF(#REF!,K1095,#REF!)</f>
        <v>#REF!</v>
      </c>
      <c r="O1095" s="36">
        <f t="shared" si="193"/>
        <v>0</v>
      </c>
      <c r="P1095" s="36">
        <f>COUNTIF($T$1:T1095,T1095)</f>
        <v>11</v>
      </c>
      <c r="Q1095" s="36" t="str">
        <f t="shared" si="189"/>
        <v>11-KVNU-63</v>
      </c>
      <c r="R1095" s="36" t="s">
        <v>9</v>
      </c>
      <c r="S1095" s="36">
        <v>63</v>
      </c>
      <c r="T1095" s="36" t="str">
        <f t="shared" si="191"/>
        <v>KVNU-63</v>
      </c>
      <c r="U1095" s="36">
        <v>200</v>
      </c>
      <c r="V1095" s="36" t="str">
        <f t="shared" si="192"/>
        <v>200,</v>
      </c>
      <c r="W1095" s="36"/>
      <c r="X1095" s="36"/>
      <c r="Y1095" s="36"/>
      <c r="Z1095" s="36" t="str">
        <f t="shared" si="190"/>
        <v>-</v>
      </c>
      <c r="AA1095" s="36"/>
      <c r="AB1095" s="36"/>
      <c r="AC1095" s="36"/>
      <c r="AD1095" s="36"/>
      <c r="AE1095" s="36"/>
      <c r="AF1095" s="36"/>
      <c r="AG1095" s="36"/>
      <c r="AH1095" s="36"/>
      <c r="AI1095" s="36"/>
      <c r="AJ1095" s="36"/>
      <c r="AK1095" s="36"/>
      <c r="AL1095" s="36"/>
      <c r="AM1095" s="36"/>
      <c r="AN1095" s="36"/>
      <c r="AO1095" s="36"/>
      <c r="AP1095" s="36"/>
      <c r="AQ1095" s="36"/>
      <c r="AR1095" s="36"/>
      <c r="AS1095" s="36"/>
      <c r="AT1095" s="36"/>
      <c r="AU1095" s="36"/>
      <c r="AV1095" s="36"/>
      <c r="AW1095" s="36"/>
      <c r="AX1095" s="36"/>
      <c r="AY1095" s="36"/>
      <c r="AZ1095" s="36"/>
      <c r="BA1095" s="36"/>
      <c r="BB1095" s="36"/>
      <c r="BC1095" s="36"/>
      <c r="BD1095" s="36"/>
      <c r="BE1095" s="36"/>
      <c r="BF1095" s="36"/>
      <c r="BG1095" s="36"/>
      <c r="BH1095" s="36"/>
      <c r="BI1095" s="36"/>
      <c r="BJ1095" s="36"/>
      <c r="BL1095" s="36"/>
      <c r="BM1095" s="36"/>
      <c r="BN1095" s="36"/>
      <c r="BO1095" s="36"/>
    </row>
    <row r="1096" spans="2:67">
      <c r="B1096" s="36"/>
      <c r="D1096" s="36"/>
      <c r="E1096" s="36"/>
      <c r="G1096" s="36"/>
      <c r="H1096" s="36"/>
      <c r="I1096" s="36"/>
      <c r="J1096" s="36"/>
      <c r="K1096" s="36"/>
      <c r="L1096" s="36"/>
      <c r="M1096" s="36"/>
      <c r="N1096" s="36" t="e">
        <f>SUMIF(#REF!,K1096,#REF!)</f>
        <v>#REF!</v>
      </c>
      <c r="O1096" s="36">
        <f t="shared" si="193"/>
        <v>0</v>
      </c>
      <c r="P1096" s="36">
        <f>COUNTIF($T$1:T1096,T1096)</f>
        <v>12</v>
      </c>
      <c r="Q1096" s="36" t="str">
        <f t="shared" si="189"/>
        <v>12-KVNU-63</v>
      </c>
      <c r="R1096" s="36" t="s">
        <v>9</v>
      </c>
      <c r="S1096" s="36">
        <v>63</v>
      </c>
      <c r="T1096" s="36" t="str">
        <f t="shared" si="191"/>
        <v>KVNU-63</v>
      </c>
      <c r="U1096" s="36">
        <v>250</v>
      </c>
      <c r="V1096" s="36" t="str">
        <f t="shared" si="192"/>
        <v>250,</v>
      </c>
      <c r="W1096" s="36"/>
      <c r="X1096" s="36"/>
      <c r="Y1096" s="36"/>
      <c r="Z1096" s="36" t="str">
        <f t="shared" si="190"/>
        <v>-</v>
      </c>
      <c r="AA1096" s="36"/>
      <c r="AB1096" s="36"/>
      <c r="AC1096" s="36"/>
      <c r="AD1096" s="36"/>
      <c r="AE1096" s="36"/>
      <c r="AF1096" s="36"/>
      <c r="AG1096" s="36"/>
      <c r="AH1096" s="36"/>
      <c r="AI1096" s="36"/>
      <c r="AJ1096" s="36"/>
      <c r="AK1096" s="36"/>
      <c r="AL1096" s="36"/>
      <c r="AM1096" s="36"/>
      <c r="AN1096" s="36"/>
      <c r="AO1096" s="36"/>
      <c r="AP1096" s="36"/>
      <c r="AQ1096" s="36"/>
      <c r="AR1096" s="36"/>
      <c r="AS1096" s="36"/>
      <c r="AT1096" s="36"/>
      <c r="AU1096" s="36"/>
      <c r="AV1096" s="36"/>
      <c r="AW1096" s="36"/>
      <c r="AX1096" s="36"/>
      <c r="AY1096" s="36"/>
      <c r="AZ1096" s="36"/>
      <c r="BA1096" s="36"/>
      <c r="BB1096" s="36"/>
      <c r="BC1096" s="36"/>
      <c r="BD1096" s="36"/>
      <c r="BE1096" s="36"/>
      <c r="BF1096" s="36"/>
      <c r="BG1096" s="36"/>
      <c r="BH1096" s="36"/>
      <c r="BI1096" s="36"/>
      <c r="BJ1096" s="36"/>
      <c r="BL1096" s="36"/>
      <c r="BM1096" s="36"/>
      <c r="BN1096" s="36"/>
      <c r="BO1096" s="36"/>
    </row>
    <row r="1097" spans="2:67">
      <c r="B1097" s="36"/>
      <c r="D1097" s="36"/>
      <c r="E1097" s="36"/>
      <c r="G1097" s="36"/>
      <c r="H1097" s="36"/>
      <c r="I1097" s="36"/>
      <c r="J1097" s="36"/>
      <c r="K1097" s="36"/>
      <c r="L1097" s="36"/>
      <c r="M1097" s="36"/>
      <c r="N1097" s="36" t="e">
        <f>SUMIF(#REF!,K1097,#REF!)</f>
        <v>#REF!</v>
      </c>
      <c r="O1097" s="36">
        <f t="shared" si="193"/>
        <v>0</v>
      </c>
      <c r="P1097" s="36">
        <f>COUNTIF($T$1:T1097,T1097)</f>
        <v>13</v>
      </c>
      <c r="Q1097" s="36" t="str">
        <f t="shared" si="189"/>
        <v>13-KVNU-63</v>
      </c>
      <c r="R1097" s="36" t="s">
        <v>9</v>
      </c>
      <c r="S1097" s="36">
        <v>63</v>
      </c>
      <c r="T1097" s="36" t="str">
        <f t="shared" si="191"/>
        <v>KVNU-63</v>
      </c>
      <c r="U1097" s="36">
        <v>300</v>
      </c>
      <c r="V1097" s="36" t="str">
        <f t="shared" si="192"/>
        <v>300,</v>
      </c>
      <c r="W1097" s="36"/>
      <c r="X1097" s="36"/>
      <c r="Y1097" s="36"/>
      <c r="Z1097" s="36" t="str">
        <f t="shared" si="190"/>
        <v>-</v>
      </c>
      <c r="AA1097" s="36"/>
      <c r="AB1097" s="36"/>
      <c r="AC1097" s="36"/>
      <c r="AD1097" s="36"/>
      <c r="AE1097" s="36"/>
      <c r="AF1097" s="36"/>
      <c r="AG1097" s="36"/>
      <c r="AH1097" s="36"/>
      <c r="AI1097" s="36"/>
      <c r="AJ1097" s="36"/>
      <c r="AK1097" s="36"/>
      <c r="AL1097" s="36"/>
      <c r="AM1097" s="36"/>
      <c r="AN1097" s="36"/>
      <c r="AO1097" s="36"/>
      <c r="AP1097" s="36"/>
      <c r="AQ1097" s="36"/>
      <c r="AR1097" s="36"/>
      <c r="AS1097" s="36"/>
      <c r="AT1097" s="36"/>
      <c r="AU1097" s="36"/>
      <c r="AV1097" s="36"/>
      <c r="AW1097" s="36"/>
      <c r="AX1097" s="36"/>
      <c r="AY1097" s="36"/>
      <c r="AZ1097" s="36"/>
      <c r="BA1097" s="36"/>
      <c r="BB1097" s="36"/>
      <c r="BC1097" s="36"/>
      <c r="BD1097" s="36"/>
      <c r="BE1097" s="36"/>
      <c r="BF1097" s="36"/>
      <c r="BG1097" s="36"/>
      <c r="BH1097" s="36"/>
      <c r="BI1097" s="36"/>
      <c r="BJ1097" s="36"/>
      <c r="BL1097" s="36"/>
      <c r="BM1097" s="36"/>
      <c r="BN1097" s="36"/>
      <c r="BO1097" s="36"/>
    </row>
    <row r="1098" spans="2:67">
      <c r="B1098" s="36"/>
      <c r="D1098" s="36"/>
      <c r="E1098" s="36"/>
      <c r="G1098" s="36"/>
      <c r="H1098" s="36"/>
      <c r="I1098" s="36"/>
      <c r="J1098" s="36"/>
      <c r="K1098" s="36"/>
      <c r="L1098" s="36"/>
      <c r="M1098" s="36"/>
      <c r="N1098" s="36" t="e">
        <f>SUMIF(#REF!,K1098,#REF!)</f>
        <v>#REF!</v>
      </c>
      <c r="O1098" s="36">
        <f t="shared" si="193"/>
        <v>0</v>
      </c>
      <c r="P1098" s="36">
        <f>COUNTIF($T$1:T1098,T1098)</f>
        <v>14</v>
      </c>
      <c r="Q1098" s="36" t="str">
        <f t="shared" si="189"/>
        <v>14-KVNU-63</v>
      </c>
      <c r="R1098" s="36" t="s">
        <v>9</v>
      </c>
      <c r="S1098" s="36">
        <v>63</v>
      </c>
      <c r="T1098" s="36" t="str">
        <f t="shared" si="191"/>
        <v>KVNU-63</v>
      </c>
      <c r="U1098" s="36">
        <v>320</v>
      </c>
      <c r="V1098" s="36" t="str">
        <f t="shared" si="192"/>
        <v>320,</v>
      </c>
      <c r="W1098" s="36"/>
      <c r="X1098" s="36"/>
      <c r="Y1098" s="36"/>
      <c r="Z1098" s="36" t="str">
        <f t="shared" si="190"/>
        <v>-</v>
      </c>
      <c r="AA1098" s="36"/>
      <c r="AB1098" s="36"/>
      <c r="AC1098" s="36"/>
      <c r="AD1098" s="36"/>
      <c r="AE1098" s="36"/>
      <c r="AF1098" s="36"/>
      <c r="AG1098" s="36"/>
      <c r="AH1098" s="36"/>
      <c r="AI1098" s="36"/>
      <c r="AJ1098" s="36"/>
      <c r="AK1098" s="36"/>
      <c r="AL1098" s="36"/>
      <c r="AM1098" s="36"/>
      <c r="AN1098" s="36"/>
      <c r="AO1098" s="36"/>
      <c r="AP1098" s="36"/>
      <c r="AQ1098" s="36"/>
      <c r="AR1098" s="36"/>
      <c r="AS1098" s="36"/>
      <c r="AT1098" s="36"/>
      <c r="AU1098" s="36"/>
      <c r="AV1098" s="36"/>
      <c r="AW1098" s="36"/>
      <c r="AX1098" s="36"/>
      <c r="AY1098" s="36"/>
      <c r="AZ1098" s="36"/>
      <c r="BA1098" s="36"/>
      <c r="BB1098" s="36"/>
      <c r="BC1098" s="36"/>
      <c r="BD1098" s="36"/>
      <c r="BE1098" s="36"/>
      <c r="BF1098" s="36"/>
      <c r="BG1098" s="36"/>
      <c r="BH1098" s="36"/>
      <c r="BI1098" s="36"/>
      <c r="BJ1098" s="36"/>
      <c r="BL1098" s="36"/>
      <c r="BM1098" s="36"/>
      <c r="BN1098" s="36"/>
      <c r="BO1098" s="36"/>
    </row>
    <row r="1099" spans="2:67">
      <c r="B1099" s="36"/>
      <c r="D1099" s="36"/>
      <c r="E1099" s="36"/>
      <c r="G1099" s="36"/>
      <c r="H1099" s="36"/>
      <c r="I1099" s="36"/>
      <c r="J1099" s="36"/>
      <c r="K1099" s="36"/>
      <c r="L1099" s="36"/>
      <c r="M1099" s="36"/>
      <c r="N1099" s="36" t="e">
        <f>SUMIF(#REF!,K1099,#REF!)</f>
        <v>#REF!</v>
      </c>
      <c r="O1099" s="36">
        <f t="shared" si="193"/>
        <v>0</v>
      </c>
      <c r="P1099" s="36">
        <f>COUNTIF($T$1:T1099,T1099)</f>
        <v>15</v>
      </c>
      <c r="Q1099" s="36" t="str">
        <f t="shared" si="189"/>
        <v>15-KVNU-63</v>
      </c>
      <c r="R1099" s="36" t="s">
        <v>9</v>
      </c>
      <c r="S1099" s="36">
        <v>63</v>
      </c>
      <c r="T1099" s="36" t="str">
        <f t="shared" si="191"/>
        <v>KVNU-63</v>
      </c>
      <c r="U1099" s="36">
        <v>400</v>
      </c>
      <c r="V1099" s="36" t="str">
        <f t="shared" si="192"/>
        <v>400,</v>
      </c>
      <c r="W1099" s="36"/>
      <c r="X1099" s="36"/>
      <c r="Y1099" s="36"/>
      <c r="Z1099" s="36" t="str">
        <f t="shared" si="190"/>
        <v>-</v>
      </c>
      <c r="AA1099" s="36"/>
      <c r="AB1099" s="36"/>
      <c r="AC1099" s="36"/>
      <c r="AD1099" s="36"/>
      <c r="AE1099" s="36"/>
      <c r="AF1099" s="36"/>
      <c r="AG1099" s="36"/>
      <c r="AH1099" s="36"/>
      <c r="AI1099" s="36"/>
      <c r="AJ1099" s="36"/>
      <c r="AK1099" s="36"/>
      <c r="AL1099" s="36"/>
      <c r="AM1099" s="36"/>
      <c r="AN1099" s="36"/>
      <c r="AO1099" s="36"/>
      <c r="AP1099" s="36"/>
      <c r="AQ1099" s="36"/>
      <c r="AR1099" s="36"/>
      <c r="AS1099" s="36"/>
      <c r="AT1099" s="36"/>
      <c r="AU1099" s="36"/>
      <c r="AV1099" s="36"/>
      <c r="AW1099" s="36"/>
      <c r="AX1099" s="36"/>
      <c r="AY1099" s="36"/>
      <c r="AZ1099" s="36"/>
      <c r="BA1099" s="36"/>
      <c r="BB1099" s="36"/>
      <c r="BC1099" s="36"/>
      <c r="BD1099" s="36"/>
      <c r="BE1099" s="36"/>
      <c r="BF1099" s="36"/>
      <c r="BG1099" s="36"/>
      <c r="BH1099" s="36"/>
      <c r="BI1099" s="36"/>
      <c r="BJ1099" s="36"/>
      <c r="BL1099" s="36"/>
      <c r="BM1099" s="36"/>
      <c r="BN1099" s="36"/>
      <c r="BO1099" s="36"/>
    </row>
    <row r="1100" spans="2:67">
      <c r="B1100" s="36"/>
      <c r="D1100" s="36"/>
      <c r="E1100" s="36"/>
      <c r="G1100" s="36"/>
      <c r="H1100" s="36"/>
      <c r="I1100" s="36"/>
      <c r="J1100" s="36"/>
      <c r="K1100" s="36"/>
      <c r="L1100" s="36"/>
      <c r="M1100" s="36"/>
      <c r="N1100" s="36" t="e">
        <f>SUMIF(#REF!,K1100,#REF!)</f>
        <v>#REF!</v>
      </c>
      <c r="O1100" s="36">
        <f t="shared" si="193"/>
        <v>0</v>
      </c>
      <c r="P1100" s="36">
        <f>COUNTIF($T$1:T1100,T1100)</f>
        <v>16</v>
      </c>
      <c r="Q1100" s="36" t="str">
        <f t="shared" ref="Q1100:Q1163" si="194">CONCATENATE(P1100,"-",T1100)</f>
        <v>16-KVNU-63</v>
      </c>
      <c r="R1100" s="36" t="s">
        <v>9</v>
      </c>
      <c r="S1100" s="36">
        <v>63</v>
      </c>
      <c r="T1100" s="36" t="str">
        <f t="shared" si="191"/>
        <v>KVNU-63</v>
      </c>
      <c r="U1100" s="36">
        <v>500</v>
      </c>
      <c r="V1100" s="36" t="str">
        <f t="shared" si="192"/>
        <v>500</v>
      </c>
      <c r="W1100" s="36"/>
      <c r="X1100" s="36"/>
      <c r="Y1100" s="36"/>
      <c r="Z1100" s="36" t="str">
        <f t="shared" si="190"/>
        <v>-</v>
      </c>
      <c r="AA1100" s="36"/>
      <c r="AB1100" s="36"/>
      <c r="AC1100" s="36"/>
      <c r="AD1100" s="36"/>
      <c r="AE1100" s="36"/>
      <c r="AF1100" s="36"/>
      <c r="AG1100" s="36"/>
      <c r="AH1100" s="36"/>
      <c r="AI1100" s="36"/>
      <c r="AJ1100" s="36"/>
      <c r="AK1100" s="36"/>
      <c r="AL1100" s="36"/>
      <c r="AM1100" s="36"/>
      <c r="AN1100" s="36"/>
      <c r="AO1100" s="36"/>
      <c r="AP1100" s="36"/>
      <c r="AQ1100" s="36"/>
      <c r="AR1100" s="36"/>
      <c r="AS1100" s="36"/>
      <c r="AT1100" s="36"/>
      <c r="AU1100" s="36"/>
      <c r="AV1100" s="36"/>
      <c r="AW1100" s="36"/>
      <c r="AX1100" s="36"/>
      <c r="AY1100" s="36"/>
      <c r="AZ1100" s="36"/>
      <c r="BA1100" s="36"/>
      <c r="BB1100" s="36"/>
      <c r="BC1100" s="36"/>
      <c r="BD1100" s="36"/>
      <c r="BE1100" s="36"/>
      <c r="BF1100" s="36"/>
      <c r="BG1100" s="36"/>
      <c r="BH1100" s="36"/>
      <c r="BI1100" s="36"/>
      <c r="BJ1100" s="36"/>
      <c r="BL1100" s="36"/>
      <c r="BM1100" s="36"/>
      <c r="BN1100" s="36"/>
      <c r="BO1100" s="36"/>
    </row>
    <row r="1101" spans="2:67">
      <c r="B1101" s="36"/>
      <c r="D1101" s="36"/>
      <c r="E1101" s="36"/>
      <c r="G1101" s="36"/>
      <c r="H1101" s="36"/>
      <c r="I1101" s="36"/>
      <c r="J1101" s="36"/>
      <c r="K1101" s="36"/>
      <c r="L1101" s="36"/>
      <c r="M1101" s="36"/>
      <c r="N1101" s="36" t="e">
        <f>SUMIF(#REF!,K1101,#REF!)</f>
        <v>#REF!</v>
      </c>
      <c r="O1101" s="36">
        <f t="shared" si="193"/>
        <v>0</v>
      </c>
      <c r="P1101" s="36">
        <f>COUNTIF($T$1:T1101,T1101)</f>
        <v>1</v>
      </c>
      <c r="Q1101" s="36" t="str">
        <f t="shared" si="194"/>
        <v>1-KVMAL-16</v>
      </c>
      <c r="R1101" s="36" t="s">
        <v>17</v>
      </c>
      <c r="S1101" s="36">
        <v>16</v>
      </c>
      <c r="T1101" s="36" t="str">
        <f t="shared" si="191"/>
        <v>KVMAL-16</v>
      </c>
      <c r="U1101" s="36">
        <v>5</v>
      </c>
      <c r="V1101" s="36" t="str">
        <f t="shared" si="192"/>
        <v>5,</v>
      </c>
      <c r="W1101" s="36"/>
      <c r="X1101" s="36"/>
      <c r="Y1101" s="36"/>
      <c r="Z1101" s="36" t="str">
        <f t="shared" si="190"/>
        <v>-</v>
      </c>
      <c r="AA1101" s="36"/>
      <c r="AB1101" s="36"/>
      <c r="AC1101" s="36"/>
      <c r="AD1101" s="36"/>
      <c r="AE1101" s="36"/>
      <c r="AF1101" s="36"/>
      <c r="AG1101" s="36"/>
      <c r="AH1101" s="36"/>
      <c r="AI1101" s="36"/>
      <c r="AJ1101" s="36"/>
      <c r="AK1101" s="36"/>
      <c r="AL1101" s="36"/>
      <c r="AM1101" s="36"/>
      <c r="AN1101" s="36"/>
      <c r="AO1101" s="36"/>
      <c r="AP1101" s="36"/>
      <c r="AQ1101" s="36"/>
      <c r="AR1101" s="36"/>
      <c r="AS1101" s="36"/>
      <c r="AT1101" s="36"/>
      <c r="AU1101" s="36"/>
      <c r="AV1101" s="36"/>
      <c r="AW1101" s="36"/>
      <c r="AX1101" s="36"/>
      <c r="AY1101" s="36"/>
      <c r="AZ1101" s="36"/>
      <c r="BA1101" s="36"/>
      <c r="BB1101" s="36"/>
      <c r="BC1101" s="36"/>
      <c r="BD1101" s="36"/>
      <c r="BE1101" s="36"/>
      <c r="BF1101" s="36"/>
      <c r="BG1101" s="36"/>
      <c r="BH1101" s="36"/>
      <c r="BI1101" s="36"/>
      <c r="BJ1101" s="36"/>
      <c r="BL1101" s="36"/>
      <c r="BM1101" s="36"/>
      <c r="BN1101" s="36"/>
      <c r="BO1101" s="36"/>
    </row>
    <row r="1102" spans="2:67">
      <c r="B1102" s="36"/>
      <c r="D1102" s="36"/>
      <c r="E1102" s="36"/>
      <c r="G1102" s="36"/>
      <c r="H1102" s="36"/>
      <c r="I1102" s="36"/>
      <c r="J1102" s="36"/>
      <c r="K1102" s="36"/>
      <c r="L1102" s="36"/>
      <c r="M1102" s="36"/>
      <c r="N1102" s="36" t="e">
        <f>SUMIF(#REF!,K1102,#REF!)</f>
        <v>#REF!</v>
      </c>
      <c r="O1102" s="36">
        <f t="shared" si="193"/>
        <v>0</v>
      </c>
      <c r="P1102" s="36">
        <f>COUNTIF($T$1:T1102,T1102)</f>
        <v>2</v>
      </c>
      <c r="Q1102" s="36" t="str">
        <f t="shared" si="194"/>
        <v>2-KVMAL-16</v>
      </c>
      <c r="R1102" s="36" t="s">
        <v>17</v>
      </c>
      <c r="S1102" s="36">
        <v>16</v>
      </c>
      <c r="T1102" s="36" t="str">
        <f t="shared" si="191"/>
        <v>KVMAL-16</v>
      </c>
      <c r="U1102" s="36">
        <v>10</v>
      </c>
      <c r="V1102" s="36" t="str">
        <f t="shared" si="192"/>
        <v>10,</v>
      </c>
      <c r="W1102" s="36"/>
      <c r="X1102" s="36"/>
      <c r="Y1102" s="36"/>
      <c r="Z1102" s="36" t="str">
        <f t="shared" si="190"/>
        <v>-</v>
      </c>
      <c r="AA1102" s="36"/>
      <c r="AB1102" s="36"/>
      <c r="AC1102" s="36"/>
      <c r="AD1102" s="36"/>
      <c r="AE1102" s="36"/>
      <c r="AF1102" s="36"/>
      <c r="AG1102" s="36"/>
      <c r="AH1102" s="36"/>
      <c r="AI1102" s="36"/>
      <c r="AJ1102" s="36"/>
      <c r="AK1102" s="36"/>
      <c r="AL1102" s="36"/>
      <c r="AM1102" s="36"/>
      <c r="AN1102" s="36"/>
      <c r="AO1102" s="36"/>
      <c r="AP1102" s="36"/>
      <c r="AQ1102" s="36"/>
      <c r="AR1102" s="36"/>
      <c r="AS1102" s="36"/>
      <c r="AT1102" s="36"/>
      <c r="AU1102" s="36"/>
      <c r="AV1102" s="36"/>
      <c r="AW1102" s="36"/>
      <c r="AX1102" s="36"/>
      <c r="AY1102" s="36"/>
      <c r="AZ1102" s="36"/>
      <c r="BA1102" s="36"/>
      <c r="BB1102" s="36"/>
      <c r="BC1102" s="36"/>
      <c r="BD1102" s="36"/>
      <c r="BE1102" s="36"/>
      <c r="BF1102" s="36"/>
      <c r="BG1102" s="36"/>
      <c r="BH1102" s="36"/>
      <c r="BI1102" s="36"/>
      <c r="BJ1102" s="36"/>
      <c r="BL1102" s="36"/>
      <c r="BM1102" s="36"/>
      <c r="BN1102" s="36"/>
      <c r="BO1102" s="36"/>
    </row>
    <row r="1103" spans="2:67">
      <c r="B1103" s="36"/>
      <c r="D1103" s="36"/>
      <c r="E1103" s="36"/>
      <c r="G1103" s="36"/>
      <c r="H1103" s="36"/>
      <c r="I1103" s="36"/>
      <c r="J1103" s="36"/>
      <c r="K1103" s="36"/>
      <c r="L1103" s="36"/>
      <c r="M1103" s="36"/>
      <c r="N1103" s="36" t="e">
        <f>SUMIF(#REF!,K1103,#REF!)</f>
        <v>#REF!</v>
      </c>
      <c r="O1103" s="36">
        <f t="shared" si="193"/>
        <v>0</v>
      </c>
      <c r="P1103" s="36">
        <f>COUNTIF($T$1:T1103,T1103)</f>
        <v>3</v>
      </c>
      <c r="Q1103" s="36" t="str">
        <f t="shared" si="194"/>
        <v>3-KVMAL-16</v>
      </c>
      <c r="R1103" s="36" t="s">
        <v>17</v>
      </c>
      <c r="S1103" s="36">
        <v>16</v>
      </c>
      <c r="T1103" s="36" t="str">
        <f t="shared" si="191"/>
        <v>KVMAL-16</v>
      </c>
      <c r="U1103" s="36">
        <v>15</v>
      </c>
      <c r="V1103" s="36" t="str">
        <f t="shared" si="192"/>
        <v>15,</v>
      </c>
      <c r="W1103" s="36"/>
      <c r="X1103" s="36"/>
      <c r="Y1103" s="36"/>
      <c r="Z1103" s="36" t="str">
        <f t="shared" si="190"/>
        <v>-</v>
      </c>
      <c r="AA1103" s="36"/>
      <c r="AB1103" s="36"/>
      <c r="AC1103" s="36"/>
      <c r="AD1103" s="36"/>
      <c r="AE1103" s="36"/>
      <c r="AF1103" s="36"/>
      <c r="AG1103" s="36"/>
      <c r="AH1103" s="36"/>
      <c r="AI1103" s="36"/>
      <c r="AJ1103" s="36"/>
      <c r="AK1103" s="36"/>
      <c r="AL1103" s="36"/>
      <c r="AM1103" s="36"/>
      <c r="AN1103" s="36"/>
      <c r="AO1103" s="36"/>
      <c r="AP1103" s="36"/>
      <c r="AQ1103" s="36"/>
      <c r="AR1103" s="36"/>
      <c r="AS1103" s="36"/>
      <c r="AT1103" s="36"/>
      <c r="AU1103" s="36"/>
      <c r="AV1103" s="36"/>
      <c r="AW1103" s="36"/>
      <c r="AX1103" s="36"/>
      <c r="AY1103" s="36"/>
      <c r="AZ1103" s="36"/>
      <c r="BA1103" s="36"/>
      <c r="BB1103" s="36"/>
      <c r="BC1103" s="36"/>
      <c r="BD1103" s="36"/>
      <c r="BE1103" s="36"/>
      <c r="BF1103" s="36"/>
      <c r="BG1103" s="36"/>
      <c r="BH1103" s="36"/>
      <c r="BI1103" s="36"/>
      <c r="BJ1103" s="36"/>
      <c r="BL1103" s="36"/>
      <c r="BM1103" s="36"/>
      <c r="BN1103" s="36"/>
      <c r="BO1103" s="36"/>
    </row>
    <row r="1104" spans="2:67">
      <c r="B1104" s="36"/>
      <c r="D1104" s="36"/>
      <c r="E1104" s="36"/>
      <c r="G1104" s="36"/>
      <c r="H1104" s="36"/>
      <c r="I1104" s="36"/>
      <c r="J1104" s="36"/>
      <c r="K1104" s="36"/>
      <c r="L1104" s="36"/>
      <c r="M1104" s="36"/>
      <c r="N1104" s="36" t="e">
        <f>SUMIF(#REF!,K1104,#REF!)</f>
        <v>#REF!</v>
      </c>
      <c r="O1104" s="36">
        <f t="shared" si="193"/>
        <v>0</v>
      </c>
      <c r="P1104" s="36">
        <f>COUNTIF($T$1:T1104,T1104)</f>
        <v>4</v>
      </c>
      <c r="Q1104" s="36" t="str">
        <f t="shared" si="194"/>
        <v>4-KVMAL-16</v>
      </c>
      <c r="R1104" s="36" t="s">
        <v>17</v>
      </c>
      <c r="S1104" s="36">
        <v>16</v>
      </c>
      <c r="T1104" s="36" t="str">
        <f t="shared" si="191"/>
        <v>KVMAL-16</v>
      </c>
      <c r="U1104" s="36">
        <v>25</v>
      </c>
      <c r="V1104" s="36" t="str">
        <f t="shared" si="192"/>
        <v>25,</v>
      </c>
      <c r="W1104" s="36"/>
      <c r="X1104" s="36"/>
      <c r="Y1104" s="36"/>
      <c r="Z1104" s="36" t="str">
        <f t="shared" si="190"/>
        <v>-</v>
      </c>
      <c r="AA1104" s="36"/>
      <c r="AB1104" s="36"/>
      <c r="AC1104" s="36"/>
      <c r="AD1104" s="36"/>
      <c r="AE1104" s="36"/>
      <c r="AF1104" s="36"/>
      <c r="AG1104" s="36"/>
      <c r="AH1104" s="36"/>
      <c r="AI1104" s="36"/>
      <c r="AJ1104" s="36"/>
      <c r="AK1104" s="36"/>
      <c r="AL1104" s="36"/>
      <c r="AM1104" s="36"/>
      <c r="AN1104" s="36"/>
      <c r="AO1104" s="36"/>
      <c r="AP1104" s="36"/>
      <c r="AQ1104" s="36"/>
      <c r="AR1104" s="36"/>
      <c r="AS1104" s="36"/>
      <c r="AT1104" s="36"/>
      <c r="AU1104" s="36"/>
      <c r="AV1104" s="36"/>
      <c r="AW1104" s="36"/>
      <c r="AX1104" s="36"/>
      <c r="AY1104" s="36"/>
      <c r="AZ1104" s="36"/>
      <c r="BA1104" s="36"/>
      <c r="BB1104" s="36"/>
      <c r="BC1104" s="36"/>
      <c r="BD1104" s="36"/>
      <c r="BE1104" s="36"/>
      <c r="BF1104" s="36"/>
      <c r="BG1104" s="36"/>
      <c r="BH1104" s="36"/>
      <c r="BI1104" s="36"/>
      <c r="BJ1104" s="36"/>
      <c r="BL1104" s="36"/>
      <c r="BM1104" s="36"/>
      <c r="BN1104" s="36"/>
      <c r="BO1104" s="36"/>
    </row>
    <row r="1105" spans="2:67">
      <c r="B1105" s="36"/>
      <c r="D1105" s="36"/>
      <c r="E1105" s="36"/>
      <c r="G1105" s="36"/>
      <c r="H1105" s="36"/>
      <c r="I1105" s="36"/>
      <c r="J1105" s="36"/>
      <c r="K1105" s="36"/>
      <c r="L1105" s="36"/>
      <c r="M1105" s="36"/>
      <c r="N1105" s="36" t="e">
        <f>SUMIF(#REF!,K1105,#REF!)</f>
        <v>#REF!</v>
      </c>
      <c r="O1105" s="36">
        <f t="shared" si="193"/>
        <v>0</v>
      </c>
      <c r="P1105" s="36">
        <f>COUNTIF($T$1:T1105,T1105)</f>
        <v>5</v>
      </c>
      <c r="Q1105" s="36" t="str">
        <f t="shared" si="194"/>
        <v>5-KVMAL-16</v>
      </c>
      <c r="R1105" s="36" t="s">
        <v>17</v>
      </c>
      <c r="S1105" s="36">
        <v>16</v>
      </c>
      <c r="T1105" s="36" t="str">
        <f t="shared" si="191"/>
        <v>KVMAL-16</v>
      </c>
      <c r="U1105" s="36">
        <v>40</v>
      </c>
      <c r="V1105" s="36" t="str">
        <f t="shared" si="192"/>
        <v>40,</v>
      </c>
      <c r="W1105" s="36"/>
      <c r="X1105" s="36"/>
      <c r="Y1105" s="36"/>
      <c r="Z1105" s="36" t="str">
        <f t="shared" si="190"/>
        <v>-</v>
      </c>
      <c r="AA1105" s="36"/>
      <c r="AB1105" s="36"/>
      <c r="AC1105" s="36"/>
      <c r="AD1105" s="36"/>
      <c r="AE1105" s="36"/>
      <c r="AF1105" s="36"/>
      <c r="AG1105" s="36"/>
      <c r="AH1105" s="36"/>
      <c r="AI1105" s="36"/>
      <c r="AJ1105" s="36"/>
      <c r="AK1105" s="36"/>
      <c r="AL1105" s="36"/>
      <c r="AM1105" s="36"/>
      <c r="AN1105" s="36"/>
      <c r="AO1105" s="36"/>
      <c r="AP1105" s="36"/>
      <c r="AQ1105" s="36"/>
      <c r="AR1105" s="36"/>
      <c r="AS1105" s="36"/>
      <c r="AT1105" s="36"/>
      <c r="AU1105" s="36"/>
      <c r="AV1105" s="36"/>
      <c r="AW1105" s="36"/>
      <c r="AX1105" s="36"/>
      <c r="AY1105" s="36"/>
      <c r="AZ1105" s="36"/>
      <c r="BA1105" s="36"/>
      <c r="BB1105" s="36"/>
      <c r="BC1105" s="36"/>
      <c r="BD1105" s="36"/>
      <c r="BE1105" s="36"/>
      <c r="BF1105" s="36"/>
      <c r="BG1105" s="36"/>
      <c r="BH1105" s="36"/>
      <c r="BI1105" s="36"/>
      <c r="BJ1105" s="36"/>
      <c r="BL1105" s="36"/>
      <c r="BM1105" s="36"/>
      <c r="BN1105" s="36"/>
      <c r="BO1105" s="36"/>
    </row>
    <row r="1106" spans="2:67">
      <c r="B1106" s="36"/>
      <c r="D1106" s="36"/>
      <c r="E1106" s="36"/>
      <c r="G1106" s="36"/>
      <c r="H1106" s="36"/>
      <c r="I1106" s="36"/>
      <c r="J1106" s="36"/>
      <c r="K1106" s="36"/>
      <c r="L1106" s="36"/>
      <c r="M1106" s="36"/>
      <c r="N1106" s="36" t="e">
        <f>SUMIF(#REF!,K1106,#REF!)</f>
        <v>#REF!</v>
      </c>
      <c r="O1106" s="36">
        <f t="shared" si="193"/>
        <v>0</v>
      </c>
      <c r="P1106" s="36">
        <f>COUNTIF($T$1:T1106,T1106)</f>
        <v>6</v>
      </c>
      <c r="Q1106" s="36" t="str">
        <f t="shared" si="194"/>
        <v>6-KVMAL-16</v>
      </c>
      <c r="R1106" s="36" t="s">
        <v>17</v>
      </c>
      <c r="S1106" s="36">
        <v>16</v>
      </c>
      <c r="T1106" s="36" t="str">
        <f t="shared" si="191"/>
        <v>KVMAL-16</v>
      </c>
      <c r="U1106" s="36">
        <v>50</v>
      </c>
      <c r="V1106" s="36" t="str">
        <f t="shared" si="192"/>
        <v>50,</v>
      </c>
      <c r="W1106" s="36"/>
      <c r="X1106" s="36"/>
      <c r="Y1106" s="36"/>
      <c r="Z1106" s="36" t="str">
        <f t="shared" si="190"/>
        <v>-</v>
      </c>
      <c r="AA1106" s="36"/>
      <c r="AB1106" s="36"/>
      <c r="AC1106" s="36"/>
      <c r="AD1106" s="36"/>
      <c r="AE1106" s="36"/>
      <c r="AF1106" s="36"/>
      <c r="AG1106" s="36"/>
      <c r="AH1106" s="36"/>
      <c r="AI1106" s="36"/>
      <c r="AJ1106" s="36"/>
      <c r="AK1106" s="36"/>
      <c r="AL1106" s="36"/>
      <c r="AM1106" s="36"/>
      <c r="AN1106" s="36"/>
      <c r="AO1106" s="36"/>
      <c r="AP1106" s="36"/>
      <c r="AQ1106" s="36"/>
      <c r="AR1106" s="36"/>
      <c r="AS1106" s="36"/>
      <c r="AT1106" s="36"/>
      <c r="AU1106" s="36"/>
      <c r="AV1106" s="36"/>
      <c r="AW1106" s="36"/>
      <c r="AX1106" s="36"/>
      <c r="AY1106" s="36"/>
      <c r="AZ1106" s="36"/>
      <c r="BA1106" s="36"/>
      <c r="BB1106" s="36"/>
      <c r="BC1106" s="36"/>
      <c r="BD1106" s="36"/>
      <c r="BE1106" s="36"/>
      <c r="BF1106" s="36"/>
      <c r="BG1106" s="36"/>
      <c r="BH1106" s="36"/>
      <c r="BI1106" s="36"/>
      <c r="BJ1106" s="36"/>
      <c r="BL1106" s="36"/>
      <c r="BM1106" s="36"/>
      <c r="BN1106" s="36"/>
      <c r="BO1106" s="36"/>
    </row>
    <row r="1107" spans="2:67">
      <c r="B1107" s="36"/>
      <c r="D1107" s="36"/>
      <c r="E1107" s="36"/>
      <c r="G1107" s="36"/>
      <c r="H1107" s="36"/>
      <c r="I1107" s="36"/>
      <c r="J1107" s="36"/>
      <c r="K1107" s="36"/>
      <c r="L1107" s="36"/>
      <c r="M1107" s="36"/>
      <c r="N1107" s="36" t="e">
        <f>SUMIF(#REF!,K1107,#REF!)</f>
        <v>#REF!</v>
      </c>
      <c r="O1107" s="36">
        <f t="shared" si="193"/>
        <v>0</v>
      </c>
      <c r="P1107" s="36">
        <f>COUNTIF($T$1:T1107,T1107)</f>
        <v>7</v>
      </c>
      <c r="Q1107" s="36" t="str">
        <f t="shared" si="194"/>
        <v>7-KVMAL-16</v>
      </c>
      <c r="R1107" s="36" t="s">
        <v>17</v>
      </c>
      <c r="S1107" s="36">
        <v>16</v>
      </c>
      <c r="T1107" s="36" t="str">
        <f t="shared" si="191"/>
        <v>KVMAL-16</v>
      </c>
      <c r="U1107" s="36">
        <v>80</v>
      </c>
      <c r="V1107" s="36" t="str">
        <f t="shared" si="192"/>
        <v>80,</v>
      </c>
      <c r="W1107" s="36"/>
      <c r="X1107" s="36"/>
      <c r="Y1107" s="36"/>
      <c r="Z1107" s="36" t="str">
        <f t="shared" si="190"/>
        <v>-</v>
      </c>
      <c r="AA1107" s="36"/>
      <c r="AB1107" s="36"/>
      <c r="AC1107" s="36"/>
      <c r="AD1107" s="36"/>
      <c r="AE1107" s="36"/>
      <c r="AF1107" s="36"/>
      <c r="AG1107" s="36"/>
      <c r="AH1107" s="36"/>
      <c r="AI1107" s="36"/>
      <c r="AJ1107" s="36"/>
      <c r="AK1107" s="36"/>
      <c r="AL1107" s="36"/>
      <c r="AM1107" s="36"/>
      <c r="AN1107" s="36"/>
      <c r="AO1107" s="36"/>
      <c r="AP1107" s="36"/>
      <c r="AQ1107" s="36"/>
      <c r="AR1107" s="36"/>
      <c r="AS1107" s="36"/>
      <c r="AT1107" s="36"/>
      <c r="AU1107" s="36"/>
      <c r="AV1107" s="36"/>
      <c r="AW1107" s="36"/>
      <c r="AX1107" s="36"/>
      <c r="AY1107" s="36"/>
      <c r="AZ1107" s="36"/>
      <c r="BA1107" s="36"/>
      <c r="BB1107" s="36"/>
      <c r="BC1107" s="36"/>
      <c r="BD1107" s="36"/>
      <c r="BE1107" s="36"/>
      <c r="BF1107" s="36"/>
      <c r="BG1107" s="36"/>
      <c r="BH1107" s="36"/>
      <c r="BI1107" s="36"/>
      <c r="BJ1107" s="36"/>
      <c r="BL1107" s="36"/>
      <c r="BM1107" s="36"/>
      <c r="BN1107" s="36"/>
      <c r="BO1107" s="36"/>
    </row>
    <row r="1108" spans="2:67">
      <c r="B1108" s="36"/>
      <c r="D1108" s="36"/>
      <c r="E1108" s="36"/>
      <c r="G1108" s="36"/>
      <c r="H1108" s="36"/>
      <c r="I1108" s="36"/>
      <c r="J1108" s="36"/>
      <c r="K1108" s="36"/>
      <c r="L1108" s="36"/>
      <c r="M1108" s="36"/>
      <c r="N1108" s="36" t="e">
        <f>SUMIF(#REF!,K1108,#REF!)</f>
        <v>#REF!</v>
      </c>
      <c r="O1108" s="36">
        <f t="shared" si="193"/>
        <v>0</v>
      </c>
      <c r="P1108" s="36">
        <f>COUNTIF($T$1:T1108,T1108)</f>
        <v>8</v>
      </c>
      <c r="Q1108" s="36" t="str">
        <f t="shared" si="194"/>
        <v>8-KVMAL-16</v>
      </c>
      <c r="R1108" s="36" t="s">
        <v>17</v>
      </c>
      <c r="S1108" s="36">
        <v>16</v>
      </c>
      <c r="T1108" s="36" t="str">
        <f t="shared" si="191"/>
        <v>KVMAL-16</v>
      </c>
      <c r="U1108" s="36">
        <v>100</v>
      </c>
      <c r="V1108" s="36" t="str">
        <f t="shared" si="192"/>
        <v>100,</v>
      </c>
      <c r="W1108" s="36"/>
      <c r="X1108" s="36"/>
      <c r="Y1108" s="36"/>
      <c r="Z1108" s="36" t="str">
        <f t="shared" si="190"/>
        <v>-</v>
      </c>
      <c r="AA1108" s="36"/>
      <c r="AB1108" s="36"/>
      <c r="AC1108" s="36"/>
      <c r="AD1108" s="36"/>
      <c r="AE1108" s="36"/>
      <c r="AF1108" s="36"/>
      <c r="AG1108" s="36"/>
      <c r="AH1108" s="36"/>
      <c r="AI1108" s="36"/>
      <c r="AJ1108" s="36"/>
      <c r="AK1108" s="36"/>
      <c r="AL1108" s="36"/>
      <c r="AM1108" s="36"/>
      <c r="AN1108" s="36"/>
      <c r="AO1108" s="36"/>
      <c r="AP1108" s="36"/>
      <c r="AQ1108" s="36"/>
      <c r="AR1108" s="36"/>
      <c r="AS1108" s="36"/>
      <c r="AT1108" s="36"/>
      <c r="AU1108" s="36"/>
      <c r="AV1108" s="36"/>
      <c r="AW1108" s="36"/>
      <c r="AX1108" s="36"/>
      <c r="AY1108" s="36"/>
      <c r="AZ1108" s="36"/>
      <c r="BA1108" s="36"/>
      <c r="BB1108" s="36"/>
      <c r="BC1108" s="36"/>
      <c r="BD1108" s="36"/>
      <c r="BE1108" s="36"/>
      <c r="BF1108" s="36"/>
      <c r="BG1108" s="36"/>
      <c r="BH1108" s="36"/>
      <c r="BI1108" s="36"/>
      <c r="BJ1108" s="36"/>
      <c r="BL1108" s="36"/>
      <c r="BM1108" s="36"/>
      <c r="BN1108" s="36"/>
      <c r="BO1108" s="36"/>
    </row>
    <row r="1109" spans="2:67">
      <c r="B1109" s="36"/>
      <c r="D1109" s="36"/>
      <c r="E1109" s="36"/>
      <c r="G1109" s="36"/>
      <c r="H1109" s="36"/>
      <c r="I1109" s="36"/>
      <c r="J1109" s="36"/>
      <c r="K1109" s="36"/>
      <c r="L1109" s="36"/>
      <c r="M1109" s="36"/>
      <c r="N1109" s="36" t="e">
        <f>SUMIF(#REF!,K1109,#REF!)</f>
        <v>#REF!</v>
      </c>
      <c r="O1109" s="36">
        <f t="shared" si="193"/>
        <v>0</v>
      </c>
      <c r="P1109" s="36">
        <f>COUNTIF($T$1:T1109,T1109)</f>
        <v>9</v>
      </c>
      <c r="Q1109" s="36" t="str">
        <f t="shared" si="194"/>
        <v>9-KVMAL-16</v>
      </c>
      <c r="R1109" s="36" t="s">
        <v>17</v>
      </c>
      <c r="S1109" s="36">
        <v>16</v>
      </c>
      <c r="T1109" s="36" t="str">
        <f t="shared" si="191"/>
        <v>KVMAL-16</v>
      </c>
      <c r="U1109" s="36">
        <v>120</v>
      </c>
      <c r="V1109" s="36" t="str">
        <f t="shared" si="192"/>
        <v>120,</v>
      </c>
      <c r="W1109" s="36"/>
      <c r="X1109" s="36"/>
      <c r="Y1109" s="36"/>
      <c r="Z1109" s="36" t="str">
        <f t="shared" si="190"/>
        <v>-</v>
      </c>
      <c r="AA1109" s="36"/>
      <c r="AB1109" s="36"/>
      <c r="AC1109" s="36"/>
      <c r="AD1109" s="36"/>
      <c r="AE1109" s="36"/>
      <c r="AF1109" s="36"/>
      <c r="AG1109" s="36"/>
      <c r="AH1109" s="36"/>
      <c r="AI1109" s="36"/>
      <c r="AJ1109" s="36"/>
      <c r="AK1109" s="36"/>
      <c r="AL1109" s="36"/>
      <c r="AM1109" s="36"/>
      <c r="AN1109" s="36"/>
      <c r="AO1109" s="36"/>
      <c r="AP1109" s="36"/>
      <c r="AQ1109" s="36"/>
      <c r="AR1109" s="36"/>
      <c r="AS1109" s="36"/>
      <c r="AT1109" s="36"/>
      <c r="AU1109" s="36"/>
      <c r="AV1109" s="36"/>
      <c r="AW1109" s="36"/>
      <c r="AX1109" s="36"/>
      <c r="AY1109" s="36"/>
      <c r="AZ1109" s="36"/>
      <c r="BA1109" s="36"/>
      <c r="BB1109" s="36"/>
      <c r="BC1109" s="36"/>
      <c r="BD1109" s="36"/>
      <c r="BE1109" s="36"/>
      <c r="BF1109" s="36"/>
      <c r="BG1109" s="36"/>
      <c r="BH1109" s="36"/>
      <c r="BI1109" s="36"/>
      <c r="BJ1109" s="36"/>
      <c r="BL1109" s="36"/>
      <c r="BM1109" s="36"/>
      <c r="BN1109" s="36"/>
      <c r="BO1109" s="36"/>
    </row>
    <row r="1110" spans="2:67">
      <c r="B1110" s="36"/>
      <c r="D1110" s="36"/>
      <c r="E1110" s="36"/>
      <c r="G1110" s="36"/>
      <c r="H1110" s="36"/>
      <c r="I1110" s="36"/>
      <c r="J1110" s="36"/>
      <c r="K1110" s="36"/>
      <c r="L1110" s="36"/>
      <c r="M1110" s="36"/>
      <c r="N1110" s="36" t="e">
        <f>SUMIF(#REF!,K1110,#REF!)</f>
        <v>#REF!</v>
      </c>
      <c r="O1110" s="36">
        <f t="shared" si="193"/>
        <v>0</v>
      </c>
      <c r="P1110" s="36">
        <f>COUNTIF($T$1:T1110,T1110)</f>
        <v>10</v>
      </c>
      <c r="Q1110" s="36" t="str">
        <f t="shared" si="194"/>
        <v>10-KVMAL-16</v>
      </c>
      <c r="R1110" s="36" t="s">
        <v>17</v>
      </c>
      <c r="S1110" s="36">
        <v>16</v>
      </c>
      <c r="T1110" s="36" t="str">
        <f t="shared" si="191"/>
        <v>KVMAL-16</v>
      </c>
      <c r="U1110" s="36">
        <v>160</v>
      </c>
      <c r="V1110" s="36" t="str">
        <f t="shared" si="192"/>
        <v>160,</v>
      </c>
      <c r="W1110" s="36"/>
      <c r="X1110" s="36"/>
      <c r="Y1110" s="36"/>
      <c r="Z1110" s="36" t="str">
        <f t="shared" si="190"/>
        <v>-</v>
      </c>
      <c r="AA1110" s="36"/>
      <c r="AB1110" s="36"/>
      <c r="AC1110" s="36"/>
      <c r="AD1110" s="36"/>
      <c r="AE1110" s="36"/>
      <c r="AF1110" s="36"/>
      <c r="AG1110" s="36"/>
      <c r="AH1110" s="36"/>
      <c r="AI1110" s="36"/>
      <c r="AJ1110" s="36"/>
      <c r="AK1110" s="36"/>
      <c r="AL1110" s="36"/>
      <c r="AM1110" s="36"/>
      <c r="AN1110" s="36"/>
      <c r="AO1110" s="36"/>
      <c r="AP1110" s="36"/>
      <c r="AQ1110" s="36"/>
      <c r="AR1110" s="36"/>
      <c r="AS1110" s="36"/>
      <c r="AT1110" s="36"/>
      <c r="AU1110" s="36"/>
      <c r="AV1110" s="36"/>
      <c r="AW1110" s="36"/>
      <c r="AX1110" s="36"/>
      <c r="AY1110" s="36"/>
      <c r="AZ1110" s="36"/>
      <c r="BA1110" s="36"/>
      <c r="BB1110" s="36"/>
      <c r="BC1110" s="36"/>
      <c r="BD1110" s="36"/>
      <c r="BE1110" s="36"/>
      <c r="BF1110" s="36"/>
      <c r="BG1110" s="36"/>
      <c r="BH1110" s="36"/>
      <c r="BI1110" s="36"/>
      <c r="BJ1110" s="36"/>
      <c r="BL1110" s="36"/>
      <c r="BM1110" s="36"/>
      <c r="BN1110" s="36"/>
      <c r="BO1110" s="36"/>
    </row>
    <row r="1111" spans="2:67">
      <c r="B1111" s="36"/>
      <c r="D1111" s="36"/>
      <c r="E1111" s="36"/>
      <c r="G1111" s="36"/>
      <c r="H1111" s="36"/>
      <c r="I1111" s="36"/>
      <c r="J1111" s="36"/>
      <c r="K1111" s="36"/>
      <c r="L1111" s="36"/>
      <c r="M1111" s="36"/>
      <c r="N1111" s="36" t="e">
        <f>SUMIF(#REF!,K1111,#REF!)</f>
        <v>#REF!</v>
      </c>
      <c r="O1111" s="36">
        <f t="shared" si="193"/>
        <v>0</v>
      </c>
      <c r="P1111" s="36">
        <f>COUNTIF($T$1:T1111,T1111)</f>
        <v>11</v>
      </c>
      <c r="Q1111" s="36" t="str">
        <f t="shared" si="194"/>
        <v>11-KVMAL-16</v>
      </c>
      <c r="R1111" s="36" t="s">
        <v>17</v>
      </c>
      <c r="S1111" s="36">
        <v>16</v>
      </c>
      <c r="T1111" s="36" t="str">
        <f t="shared" si="191"/>
        <v>KVMAL-16</v>
      </c>
      <c r="U1111" s="36">
        <v>200</v>
      </c>
      <c r="V1111" s="36" t="str">
        <f t="shared" si="192"/>
        <v>200</v>
      </c>
      <c r="W1111" s="36"/>
      <c r="X1111" s="36"/>
      <c r="Y1111" s="36"/>
      <c r="Z1111" s="36" t="str">
        <f t="shared" si="190"/>
        <v>-</v>
      </c>
      <c r="AA1111" s="36"/>
      <c r="AB1111" s="36"/>
      <c r="AC1111" s="36"/>
      <c r="AD1111" s="36"/>
      <c r="AE1111" s="36"/>
      <c r="AF1111" s="36"/>
      <c r="AG1111" s="36"/>
      <c r="AH1111" s="36"/>
      <c r="AI1111" s="36"/>
      <c r="AJ1111" s="36"/>
      <c r="AK1111" s="36"/>
      <c r="AL1111" s="36"/>
      <c r="AM1111" s="36"/>
      <c r="AN1111" s="36"/>
      <c r="AO1111" s="36"/>
      <c r="AP1111" s="36"/>
      <c r="AQ1111" s="36"/>
      <c r="AR1111" s="36"/>
      <c r="AS1111" s="36"/>
      <c r="AT1111" s="36"/>
      <c r="AU1111" s="36"/>
      <c r="AV1111" s="36"/>
      <c r="AW1111" s="36"/>
      <c r="AX1111" s="36"/>
      <c r="AY1111" s="36"/>
      <c r="AZ1111" s="36"/>
      <c r="BA1111" s="36"/>
      <c r="BB1111" s="36"/>
      <c r="BC1111" s="36"/>
      <c r="BD1111" s="36"/>
      <c r="BE1111" s="36"/>
      <c r="BF1111" s="36"/>
      <c r="BG1111" s="36"/>
      <c r="BH1111" s="36"/>
      <c r="BI1111" s="36"/>
      <c r="BJ1111" s="36"/>
      <c r="BL1111" s="36"/>
      <c r="BM1111" s="36"/>
      <c r="BN1111" s="36"/>
      <c r="BO1111" s="36"/>
    </row>
    <row r="1112" spans="2:67">
      <c r="B1112" s="36"/>
      <c r="D1112" s="36"/>
      <c r="E1112" s="36"/>
      <c r="G1112" s="36"/>
      <c r="H1112" s="36"/>
      <c r="I1112" s="36"/>
      <c r="J1112" s="36"/>
      <c r="K1112" s="36"/>
      <c r="L1112" s="36"/>
      <c r="M1112" s="36"/>
      <c r="N1112" s="36" t="e">
        <f>SUMIF(#REF!,K1112,#REF!)</f>
        <v>#REF!</v>
      </c>
      <c r="O1112" s="36">
        <f t="shared" si="193"/>
        <v>0</v>
      </c>
      <c r="P1112" s="36">
        <f>COUNTIF($T$1:T1112,T1112)</f>
        <v>1</v>
      </c>
      <c r="Q1112" s="36" t="str">
        <f t="shared" si="194"/>
        <v>1-KVMAL-20</v>
      </c>
      <c r="R1112" s="36" t="s">
        <v>17</v>
      </c>
      <c r="S1112" s="36">
        <v>20</v>
      </c>
      <c r="T1112" s="36" t="str">
        <f>CONCATENATE(R1112,IF(S1112=0,"","-"),S1112)</f>
        <v>KVMAL-20</v>
      </c>
      <c r="U1112" s="36">
        <v>5</v>
      </c>
      <c r="V1112" s="36" t="str">
        <f t="shared" si="192"/>
        <v>5,</v>
      </c>
      <c r="W1112" s="36"/>
      <c r="X1112" s="36"/>
      <c r="Y1112" s="36"/>
      <c r="Z1112" s="36" t="str">
        <f t="shared" si="190"/>
        <v>-</v>
      </c>
      <c r="AA1112" s="36"/>
      <c r="AB1112" s="36"/>
      <c r="AC1112" s="36"/>
      <c r="AD1112" s="36"/>
      <c r="AE1112" s="36"/>
      <c r="AF1112" s="36"/>
      <c r="AG1112" s="36"/>
      <c r="AH1112" s="36"/>
      <c r="AI1112" s="36"/>
      <c r="AJ1112" s="36"/>
      <c r="AK1112" s="36"/>
      <c r="AL1112" s="36"/>
      <c r="AM1112" s="36"/>
      <c r="AN1112" s="36"/>
      <c r="AO1112" s="36"/>
      <c r="AP1112" s="36"/>
      <c r="AQ1112" s="36"/>
      <c r="AR1112" s="36"/>
      <c r="AS1112" s="36"/>
      <c r="AT1112" s="36"/>
      <c r="AU1112" s="36"/>
      <c r="AV1112" s="36"/>
      <c r="AW1112" s="36"/>
      <c r="AX1112" s="36"/>
      <c r="AY1112" s="36"/>
      <c r="AZ1112" s="36"/>
      <c r="BA1112" s="36"/>
      <c r="BB1112" s="36"/>
      <c r="BC1112" s="36"/>
      <c r="BD1112" s="36"/>
      <c r="BE1112" s="36"/>
      <c r="BF1112" s="36"/>
      <c r="BG1112" s="36"/>
      <c r="BH1112" s="36"/>
      <c r="BI1112" s="36"/>
      <c r="BJ1112" s="36"/>
      <c r="BL1112" s="36"/>
      <c r="BM1112" s="36"/>
      <c r="BN1112" s="36"/>
      <c r="BO1112" s="36"/>
    </row>
    <row r="1113" spans="2:67">
      <c r="B1113" s="36"/>
      <c r="D1113" s="36"/>
      <c r="E1113" s="36"/>
      <c r="G1113" s="36"/>
      <c r="H1113" s="36"/>
      <c r="I1113" s="36"/>
      <c r="J1113" s="36"/>
      <c r="K1113" s="36"/>
      <c r="L1113" s="36"/>
      <c r="M1113" s="36"/>
      <c r="N1113" s="36" t="e">
        <f>SUMIF(#REF!,K1113,#REF!)</f>
        <v>#REF!</v>
      </c>
      <c r="O1113" s="36">
        <f t="shared" si="193"/>
        <v>0</v>
      </c>
      <c r="P1113" s="36">
        <f>COUNTIF($T$1:T1113,T1113)</f>
        <v>2</v>
      </c>
      <c r="Q1113" s="36" t="str">
        <f t="shared" si="194"/>
        <v>2-KVMAL-20</v>
      </c>
      <c r="R1113" s="36" t="s">
        <v>17</v>
      </c>
      <c r="S1113" s="36">
        <v>20</v>
      </c>
      <c r="T1113" s="36" t="str">
        <f>CONCATENATE(R1113,IF(S1113=0,"","-"),S1113)</f>
        <v>KVMAL-20</v>
      </c>
      <c r="U1113" s="36">
        <v>10</v>
      </c>
      <c r="V1113" s="36" t="str">
        <f t="shared" si="192"/>
        <v>10,</v>
      </c>
      <c r="W1113" s="36"/>
      <c r="X1113" s="36"/>
      <c r="Y1113" s="36"/>
      <c r="Z1113" s="36" t="str">
        <f t="shared" si="190"/>
        <v>-</v>
      </c>
      <c r="AA1113" s="36"/>
      <c r="AB1113" s="36"/>
      <c r="AC1113" s="36"/>
      <c r="AD1113" s="36"/>
      <c r="AE1113" s="36"/>
      <c r="AF1113" s="36"/>
      <c r="AG1113" s="36"/>
      <c r="AH1113" s="36"/>
      <c r="AI1113" s="36"/>
      <c r="AJ1113" s="36"/>
      <c r="AK1113" s="36"/>
      <c r="AL1113" s="36"/>
      <c r="AM1113" s="36"/>
      <c r="AN1113" s="36"/>
      <c r="AO1113" s="36"/>
      <c r="AP1113" s="36"/>
      <c r="AQ1113" s="36"/>
      <c r="AR1113" s="36"/>
      <c r="AS1113" s="36"/>
      <c r="AT1113" s="36"/>
      <c r="AU1113" s="36"/>
      <c r="AV1113" s="36"/>
      <c r="AW1113" s="36"/>
      <c r="AX1113" s="36"/>
      <c r="AY1113" s="36"/>
      <c r="AZ1113" s="36"/>
      <c r="BA1113" s="36"/>
      <c r="BB1113" s="36"/>
      <c r="BC1113" s="36"/>
      <c r="BD1113" s="36"/>
      <c r="BE1113" s="36"/>
      <c r="BF1113" s="36"/>
      <c r="BG1113" s="36"/>
      <c r="BH1113" s="36"/>
      <c r="BI1113" s="36"/>
      <c r="BJ1113" s="36"/>
      <c r="BL1113" s="36"/>
      <c r="BM1113" s="36"/>
      <c r="BN1113" s="36"/>
      <c r="BO1113" s="36"/>
    </row>
    <row r="1114" spans="2:67">
      <c r="B1114" s="36"/>
      <c r="D1114" s="36"/>
      <c r="E1114" s="36"/>
      <c r="G1114" s="36"/>
      <c r="H1114" s="36"/>
      <c r="I1114" s="36"/>
      <c r="J1114" s="36"/>
      <c r="K1114" s="36"/>
      <c r="L1114" s="36"/>
      <c r="M1114" s="36"/>
      <c r="N1114" s="36" t="e">
        <f>SUMIF(#REF!,K1114,#REF!)</f>
        <v>#REF!</v>
      </c>
      <c r="O1114" s="36">
        <f t="shared" si="193"/>
        <v>0</v>
      </c>
      <c r="P1114" s="36">
        <f>COUNTIF($T$1:T1114,T1114)</f>
        <v>3</v>
      </c>
      <c r="Q1114" s="36" t="str">
        <f t="shared" si="194"/>
        <v>3-KVMAL-20</v>
      </c>
      <c r="R1114" s="36" t="s">
        <v>17</v>
      </c>
      <c r="S1114" s="36">
        <v>20</v>
      </c>
      <c r="T1114" s="36" t="str">
        <f t="shared" ref="T1114:T1122" si="195">CONCATENATE(R1114,IF(S1114=0,"","-"),S1114)</f>
        <v>KVMAL-20</v>
      </c>
      <c r="U1114" s="36">
        <v>15</v>
      </c>
      <c r="V1114" s="36" t="str">
        <f t="shared" si="192"/>
        <v>15,</v>
      </c>
      <c r="W1114" s="36"/>
      <c r="X1114" s="36"/>
      <c r="Y1114" s="36"/>
      <c r="Z1114" s="36" t="str">
        <f t="shared" si="190"/>
        <v>-</v>
      </c>
      <c r="AA1114" s="36"/>
      <c r="AB1114" s="36"/>
      <c r="AC1114" s="36"/>
      <c r="AD1114" s="36"/>
      <c r="AE1114" s="36"/>
      <c r="AF1114" s="36"/>
      <c r="AG1114" s="36"/>
      <c r="AH1114" s="36"/>
      <c r="AI1114" s="36"/>
      <c r="AJ1114" s="36"/>
      <c r="AK1114" s="36"/>
      <c r="AL1114" s="36"/>
      <c r="AM1114" s="36"/>
      <c r="AN1114" s="36"/>
      <c r="AO1114" s="36"/>
      <c r="AP1114" s="36"/>
      <c r="AQ1114" s="36"/>
      <c r="AR1114" s="36"/>
      <c r="AS1114" s="36"/>
      <c r="AT1114" s="36"/>
      <c r="AU1114" s="36"/>
      <c r="AV1114" s="36"/>
      <c r="AW1114" s="36"/>
      <c r="AX1114" s="36"/>
      <c r="AY1114" s="36"/>
      <c r="AZ1114" s="36"/>
      <c r="BA1114" s="36"/>
      <c r="BB1114" s="36"/>
      <c r="BC1114" s="36"/>
      <c r="BD1114" s="36"/>
      <c r="BE1114" s="36"/>
      <c r="BF1114" s="36"/>
      <c r="BG1114" s="36"/>
      <c r="BH1114" s="36"/>
      <c r="BI1114" s="36"/>
      <c r="BJ1114" s="36"/>
      <c r="BL1114" s="36"/>
      <c r="BM1114" s="36"/>
      <c r="BN1114" s="36"/>
      <c r="BO1114" s="36"/>
    </row>
    <row r="1115" spans="2:67">
      <c r="B1115" s="36"/>
      <c r="D1115" s="36"/>
      <c r="E1115" s="36"/>
      <c r="G1115" s="36"/>
      <c r="H1115" s="36"/>
      <c r="I1115" s="36"/>
      <c r="J1115" s="36"/>
      <c r="K1115" s="36"/>
      <c r="L1115" s="36"/>
      <c r="M1115" s="36"/>
      <c r="N1115" s="36" t="e">
        <f>SUMIF(#REF!,K1115,#REF!)</f>
        <v>#REF!</v>
      </c>
      <c r="O1115" s="36">
        <f t="shared" si="193"/>
        <v>0</v>
      </c>
      <c r="P1115" s="36">
        <f>COUNTIF($T$1:T1115,T1115)</f>
        <v>4</v>
      </c>
      <c r="Q1115" s="36" t="str">
        <f t="shared" si="194"/>
        <v>4-KVMAL-20</v>
      </c>
      <c r="R1115" s="36" t="s">
        <v>17</v>
      </c>
      <c r="S1115" s="36">
        <v>20</v>
      </c>
      <c r="T1115" s="36" t="str">
        <f t="shared" si="195"/>
        <v>KVMAL-20</v>
      </c>
      <c r="U1115" s="36">
        <v>25</v>
      </c>
      <c r="V1115" s="36" t="str">
        <f t="shared" si="192"/>
        <v>25,</v>
      </c>
      <c r="W1115" s="36"/>
      <c r="X1115" s="36"/>
      <c r="Y1115" s="36"/>
      <c r="Z1115" s="36" t="str">
        <f t="shared" si="190"/>
        <v>-</v>
      </c>
      <c r="AA1115" s="36"/>
      <c r="AB1115" s="36"/>
      <c r="AC1115" s="36"/>
      <c r="AD1115" s="36"/>
      <c r="AE1115" s="36"/>
      <c r="AF1115" s="36"/>
      <c r="AG1115" s="36"/>
      <c r="AH1115" s="36"/>
      <c r="AI1115" s="36"/>
      <c r="AJ1115" s="36"/>
      <c r="AK1115" s="36"/>
      <c r="AL1115" s="36"/>
      <c r="AM1115" s="36"/>
      <c r="AN1115" s="36"/>
      <c r="AO1115" s="36"/>
      <c r="AP1115" s="36"/>
      <c r="AQ1115" s="36"/>
      <c r="AR1115" s="36"/>
      <c r="AS1115" s="36"/>
      <c r="AT1115" s="36"/>
      <c r="AU1115" s="36"/>
      <c r="AV1115" s="36"/>
      <c r="AW1115" s="36"/>
      <c r="AX1115" s="36"/>
      <c r="AY1115" s="36"/>
      <c r="AZ1115" s="36"/>
      <c r="BA1115" s="36"/>
      <c r="BB1115" s="36"/>
      <c r="BC1115" s="36"/>
      <c r="BD1115" s="36"/>
      <c r="BE1115" s="36"/>
      <c r="BF1115" s="36"/>
      <c r="BG1115" s="36"/>
      <c r="BH1115" s="36"/>
      <c r="BI1115" s="36"/>
      <c r="BJ1115" s="36"/>
      <c r="BL1115" s="36"/>
      <c r="BM1115" s="36"/>
      <c r="BN1115" s="36"/>
      <c r="BO1115" s="36"/>
    </row>
    <row r="1116" spans="2:67">
      <c r="B1116" s="36"/>
      <c r="D1116" s="36"/>
      <c r="E1116" s="36"/>
      <c r="G1116" s="36"/>
      <c r="H1116" s="36"/>
      <c r="I1116" s="36"/>
      <c r="J1116" s="36"/>
      <c r="K1116" s="36"/>
      <c r="L1116" s="36"/>
      <c r="M1116" s="36"/>
      <c r="N1116" s="36" t="e">
        <f>SUMIF(#REF!,K1116,#REF!)</f>
        <v>#REF!</v>
      </c>
      <c r="O1116" s="36">
        <f t="shared" si="193"/>
        <v>0</v>
      </c>
      <c r="P1116" s="36">
        <f>COUNTIF($T$1:T1116,T1116)</f>
        <v>5</v>
      </c>
      <c r="Q1116" s="36" t="str">
        <f t="shared" si="194"/>
        <v>5-KVMAL-20</v>
      </c>
      <c r="R1116" s="36" t="s">
        <v>17</v>
      </c>
      <c r="S1116" s="36">
        <v>20</v>
      </c>
      <c r="T1116" s="36" t="str">
        <f t="shared" si="195"/>
        <v>KVMAL-20</v>
      </c>
      <c r="U1116" s="36">
        <v>40</v>
      </c>
      <c r="V1116" s="36" t="str">
        <f t="shared" si="192"/>
        <v>40,</v>
      </c>
      <c r="W1116" s="36"/>
      <c r="X1116" s="36"/>
      <c r="Y1116" s="36"/>
      <c r="Z1116" s="36" t="str">
        <f t="shared" si="190"/>
        <v>-</v>
      </c>
      <c r="AA1116" s="36"/>
      <c r="AB1116" s="36"/>
      <c r="AC1116" s="36"/>
      <c r="AD1116" s="36"/>
      <c r="AE1116" s="36"/>
      <c r="AF1116" s="36"/>
      <c r="AG1116" s="36"/>
      <c r="AH1116" s="36"/>
      <c r="AI1116" s="36"/>
      <c r="AJ1116" s="36"/>
      <c r="AK1116" s="36"/>
      <c r="AL1116" s="36"/>
      <c r="AM1116" s="36"/>
      <c r="AN1116" s="36"/>
      <c r="AO1116" s="36"/>
      <c r="AP1116" s="36"/>
      <c r="AQ1116" s="36"/>
      <c r="AR1116" s="36"/>
      <c r="AS1116" s="36"/>
      <c r="AT1116" s="36"/>
      <c r="AU1116" s="36"/>
      <c r="AV1116" s="36"/>
      <c r="AW1116" s="36"/>
      <c r="AX1116" s="36"/>
      <c r="AY1116" s="36"/>
      <c r="AZ1116" s="36"/>
      <c r="BA1116" s="36"/>
      <c r="BB1116" s="36"/>
      <c r="BC1116" s="36"/>
      <c r="BD1116" s="36"/>
      <c r="BE1116" s="36"/>
      <c r="BF1116" s="36"/>
      <c r="BG1116" s="36"/>
      <c r="BH1116" s="36"/>
      <c r="BI1116" s="36"/>
      <c r="BJ1116" s="36"/>
      <c r="BL1116" s="36"/>
      <c r="BM1116" s="36"/>
      <c r="BN1116" s="36"/>
      <c r="BO1116" s="36"/>
    </row>
    <row r="1117" spans="2:67">
      <c r="B1117" s="36"/>
      <c r="D1117" s="36"/>
      <c r="E1117" s="36"/>
      <c r="G1117" s="36"/>
      <c r="H1117" s="36"/>
      <c r="I1117" s="36"/>
      <c r="J1117" s="36"/>
      <c r="K1117" s="36"/>
      <c r="L1117" s="36"/>
      <c r="M1117" s="36"/>
      <c r="N1117" s="36" t="e">
        <f>SUMIF(#REF!,K1117,#REF!)</f>
        <v>#REF!</v>
      </c>
      <c r="O1117" s="36">
        <f t="shared" si="193"/>
        <v>0</v>
      </c>
      <c r="P1117" s="36">
        <f>COUNTIF($T$1:T1117,T1117)</f>
        <v>6</v>
      </c>
      <c r="Q1117" s="36" t="str">
        <f t="shared" si="194"/>
        <v>6-KVMAL-20</v>
      </c>
      <c r="R1117" s="36" t="s">
        <v>17</v>
      </c>
      <c r="S1117" s="36">
        <v>20</v>
      </c>
      <c r="T1117" s="36" t="str">
        <f t="shared" si="195"/>
        <v>KVMAL-20</v>
      </c>
      <c r="U1117" s="36">
        <v>50</v>
      </c>
      <c r="V1117" s="36" t="str">
        <f t="shared" si="192"/>
        <v>50,</v>
      </c>
      <c r="W1117" s="36"/>
      <c r="X1117" s="36"/>
      <c r="Y1117" s="36"/>
      <c r="Z1117" s="36" t="str">
        <f t="shared" si="190"/>
        <v>-</v>
      </c>
      <c r="AA1117" s="36"/>
      <c r="AB1117" s="36"/>
      <c r="AC1117" s="36"/>
      <c r="AD1117" s="36"/>
      <c r="AE1117" s="36"/>
      <c r="AF1117" s="36"/>
      <c r="AG1117" s="36"/>
      <c r="AH1117" s="36"/>
      <c r="AI1117" s="36"/>
      <c r="AJ1117" s="36"/>
      <c r="AK1117" s="36"/>
      <c r="AL1117" s="36"/>
      <c r="AM1117" s="36"/>
      <c r="AN1117" s="36"/>
      <c r="AO1117" s="36"/>
      <c r="AP1117" s="36"/>
      <c r="AQ1117" s="36"/>
      <c r="AR1117" s="36"/>
      <c r="AS1117" s="36"/>
      <c r="AT1117" s="36"/>
      <c r="AU1117" s="36"/>
      <c r="AV1117" s="36"/>
      <c r="AW1117" s="36"/>
      <c r="AX1117" s="36"/>
      <c r="AY1117" s="36"/>
      <c r="AZ1117" s="36"/>
      <c r="BA1117" s="36"/>
      <c r="BB1117" s="36"/>
      <c r="BC1117" s="36"/>
      <c r="BD1117" s="36"/>
      <c r="BE1117" s="36"/>
      <c r="BF1117" s="36"/>
      <c r="BG1117" s="36"/>
      <c r="BH1117" s="36"/>
      <c r="BI1117" s="36"/>
      <c r="BJ1117" s="36"/>
      <c r="BL1117" s="36"/>
      <c r="BM1117" s="36"/>
      <c r="BN1117" s="36"/>
      <c r="BO1117" s="36"/>
    </row>
    <row r="1118" spans="2:67">
      <c r="B1118" s="36"/>
      <c r="D1118" s="36"/>
      <c r="E1118" s="36"/>
      <c r="G1118" s="36"/>
      <c r="H1118" s="36"/>
      <c r="I1118" s="36"/>
      <c r="J1118" s="36"/>
      <c r="K1118" s="36"/>
      <c r="L1118" s="36"/>
      <c r="M1118" s="36"/>
      <c r="N1118" s="36" t="e">
        <f>SUMIF(#REF!,K1118,#REF!)</f>
        <v>#REF!</v>
      </c>
      <c r="O1118" s="36">
        <f t="shared" si="193"/>
        <v>0</v>
      </c>
      <c r="P1118" s="36">
        <f>COUNTIF($T$1:T1118,T1118)</f>
        <v>7</v>
      </c>
      <c r="Q1118" s="36" t="str">
        <f t="shared" si="194"/>
        <v>7-KVMAL-20</v>
      </c>
      <c r="R1118" s="36" t="s">
        <v>17</v>
      </c>
      <c r="S1118" s="36">
        <v>20</v>
      </c>
      <c r="T1118" s="36" t="str">
        <f t="shared" si="195"/>
        <v>KVMAL-20</v>
      </c>
      <c r="U1118" s="36">
        <v>80</v>
      </c>
      <c r="V1118" s="36" t="str">
        <f t="shared" si="192"/>
        <v>80,</v>
      </c>
      <c r="W1118" s="36"/>
      <c r="X1118" s="36"/>
      <c r="Y1118" s="36"/>
      <c r="Z1118" s="36" t="str">
        <f t="shared" si="190"/>
        <v>-</v>
      </c>
      <c r="AA1118" s="36"/>
      <c r="AB1118" s="36"/>
      <c r="AC1118" s="36"/>
      <c r="AD1118" s="36"/>
      <c r="AE1118" s="36"/>
      <c r="AF1118" s="36"/>
      <c r="AG1118" s="36"/>
      <c r="AH1118" s="36"/>
      <c r="AI1118" s="36"/>
      <c r="AJ1118" s="36"/>
      <c r="AK1118" s="36"/>
      <c r="AL1118" s="36"/>
      <c r="AM1118" s="36"/>
      <c r="AN1118" s="36"/>
      <c r="AO1118" s="36"/>
      <c r="AP1118" s="36"/>
      <c r="AQ1118" s="36"/>
      <c r="AR1118" s="36"/>
      <c r="AS1118" s="36"/>
      <c r="AT1118" s="36"/>
      <c r="AU1118" s="36"/>
      <c r="AV1118" s="36"/>
      <c r="AW1118" s="36"/>
      <c r="AX1118" s="36"/>
      <c r="AY1118" s="36"/>
      <c r="AZ1118" s="36"/>
      <c r="BA1118" s="36"/>
      <c r="BB1118" s="36"/>
      <c r="BC1118" s="36"/>
      <c r="BD1118" s="36"/>
      <c r="BE1118" s="36"/>
      <c r="BF1118" s="36"/>
      <c r="BG1118" s="36"/>
      <c r="BH1118" s="36"/>
      <c r="BI1118" s="36"/>
      <c r="BJ1118" s="36"/>
      <c r="BL1118" s="36"/>
      <c r="BM1118" s="36"/>
      <c r="BN1118" s="36"/>
      <c r="BO1118" s="36"/>
    </row>
    <row r="1119" spans="2:67">
      <c r="B1119" s="36"/>
      <c r="D1119" s="36"/>
      <c r="E1119" s="36"/>
      <c r="G1119" s="36"/>
      <c r="H1119" s="36"/>
      <c r="I1119" s="36"/>
      <c r="J1119" s="36"/>
      <c r="K1119" s="36"/>
      <c r="L1119" s="36"/>
      <c r="M1119" s="36"/>
      <c r="N1119" s="36" t="e">
        <f>SUMIF(#REF!,K1119,#REF!)</f>
        <v>#REF!</v>
      </c>
      <c r="O1119" s="36">
        <f t="shared" si="193"/>
        <v>0</v>
      </c>
      <c r="P1119" s="36">
        <f>COUNTIF($T$1:T1119,T1119)</f>
        <v>8</v>
      </c>
      <c r="Q1119" s="36" t="str">
        <f t="shared" si="194"/>
        <v>8-KVMAL-20</v>
      </c>
      <c r="R1119" s="36" t="s">
        <v>17</v>
      </c>
      <c r="S1119" s="36">
        <v>20</v>
      </c>
      <c r="T1119" s="36" t="str">
        <f t="shared" si="195"/>
        <v>KVMAL-20</v>
      </c>
      <c r="U1119" s="36">
        <v>100</v>
      </c>
      <c r="V1119" s="36" t="str">
        <f t="shared" si="192"/>
        <v>100,</v>
      </c>
      <c r="W1119" s="36"/>
      <c r="X1119" s="36"/>
      <c r="Y1119" s="36"/>
      <c r="Z1119" s="36" t="str">
        <f t="shared" si="190"/>
        <v>-</v>
      </c>
      <c r="AA1119" s="36"/>
      <c r="AB1119" s="36"/>
      <c r="AC1119" s="36"/>
      <c r="AD1119" s="36"/>
      <c r="AE1119" s="36"/>
      <c r="AF1119" s="36"/>
      <c r="AG1119" s="36"/>
      <c r="AH1119" s="36"/>
      <c r="AI1119" s="36"/>
      <c r="AJ1119" s="36"/>
      <c r="AK1119" s="36"/>
      <c r="AL1119" s="36"/>
      <c r="AM1119" s="36"/>
      <c r="AN1119" s="36"/>
      <c r="AO1119" s="36"/>
      <c r="AP1119" s="36"/>
      <c r="AQ1119" s="36"/>
      <c r="AR1119" s="36"/>
      <c r="AS1119" s="36"/>
      <c r="AT1119" s="36"/>
      <c r="AU1119" s="36"/>
      <c r="AV1119" s="36"/>
      <c r="AW1119" s="36"/>
      <c r="AX1119" s="36"/>
      <c r="AY1119" s="36"/>
      <c r="AZ1119" s="36"/>
      <c r="BA1119" s="36"/>
      <c r="BB1119" s="36"/>
      <c r="BC1119" s="36"/>
      <c r="BD1119" s="36"/>
      <c r="BE1119" s="36"/>
      <c r="BF1119" s="36"/>
      <c r="BG1119" s="36"/>
      <c r="BH1119" s="36"/>
      <c r="BI1119" s="36"/>
      <c r="BJ1119" s="36"/>
      <c r="BL1119" s="36"/>
      <c r="BM1119" s="36"/>
      <c r="BN1119" s="36"/>
      <c r="BO1119" s="36"/>
    </row>
    <row r="1120" spans="2:67">
      <c r="B1120" s="36"/>
      <c r="D1120" s="36"/>
      <c r="E1120" s="36"/>
      <c r="G1120" s="36"/>
      <c r="H1120" s="36"/>
      <c r="I1120" s="36"/>
      <c r="J1120" s="36"/>
      <c r="K1120" s="36"/>
      <c r="L1120" s="36"/>
      <c r="M1120" s="36"/>
      <c r="N1120" s="36" t="e">
        <f>SUMIF(#REF!,K1120,#REF!)</f>
        <v>#REF!</v>
      </c>
      <c r="O1120" s="36">
        <f t="shared" si="193"/>
        <v>0</v>
      </c>
      <c r="P1120" s="36">
        <f>COUNTIF($T$1:T1120,T1120)</f>
        <v>9</v>
      </c>
      <c r="Q1120" s="36" t="str">
        <f t="shared" si="194"/>
        <v>9-KVMAL-20</v>
      </c>
      <c r="R1120" s="36" t="s">
        <v>17</v>
      </c>
      <c r="S1120" s="36">
        <v>20</v>
      </c>
      <c r="T1120" s="36" t="str">
        <f t="shared" si="195"/>
        <v>KVMAL-20</v>
      </c>
      <c r="U1120" s="36">
        <v>120</v>
      </c>
      <c r="V1120" s="36" t="str">
        <f t="shared" si="192"/>
        <v>120,</v>
      </c>
      <c r="W1120" s="36"/>
      <c r="X1120" s="36"/>
      <c r="Y1120" s="36"/>
      <c r="Z1120" s="36" t="str">
        <f t="shared" si="190"/>
        <v>-</v>
      </c>
      <c r="AA1120" s="36"/>
      <c r="AB1120" s="36"/>
      <c r="AC1120" s="36"/>
      <c r="AD1120" s="36"/>
      <c r="AE1120" s="36"/>
      <c r="AF1120" s="36"/>
      <c r="AG1120" s="36"/>
      <c r="AH1120" s="36"/>
      <c r="AI1120" s="36"/>
      <c r="AJ1120" s="36"/>
      <c r="AK1120" s="36"/>
      <c r="AL1120" s="36"/>
      <c r="AM1120" s="36"/>
      <c r="AN1120" s="36"/>
      <c r="AO1120" s="36"/>
      <c r="AP1120" s="36"/>
      <c r="AQ1120" s="36"/>
      <c r="AR1120" s="36"/>
      <c r="AS1120" s="36"/>
      <c r="AT1120" s="36"/>
      <c r="AU1120" s="36"/>
      <c r="AV1120" s="36"/>
      <c r="AW1120" s="36"/>
      <c r="AX1120" s="36"/>
      <c r="AY1120" s="36"/>
      <c r="AZ1120" s="36"/>
      <c r="BA1120" s="36"/>
      <c r="BB1120" s="36"/>
      <c r="BC1120" s="36"/>
      <c r="BD1120" s="36"/>
      <c r="BE1120" s="36"/>
      <c r="BF1120" s="36"/>
      <c r="BG1120" s="36"/>
      <c r="BH1120" s="36"/>
      <c r="BI1120" s="36"/>
      <c r="BJ1120" s="36"/>
      <c r="BL1120" s="36"/>
      <c r="BM1120" s="36"/>
      <c r="BN1120" s="36"/>
      <c r="BO1120" s="36"/>
    </row>
    <row r="1121" spans="2:67">
      <c r="B1121" s="36"/>
      <c r="D1121" s="36"/>
      <c r="E1121" s="36"/>
      <c r="G1121" s="36"/>
      <c r="H1121" s="36"/>
      <c r="I1121" s="36"/>
      <c r="J1121" s="36"/>
      <c r="K1121" s="36"/>
      <c r="L1121" s="36"/>
      <c r="M1121" s="36"/>
      <c r="N1121" s="36" t="e">
        <f>SUMIF(#REF!,K1121,#REF!)</f>
        <v>#REF!</v>
      </c>
      <c r="O1121" s="36">
        <f t="shared" si="193"/>
        <v>0</v>
      </c>
      <c r="P1121" s="36">
        <f>COUNTIF($T$1:T1121,T1121)</f>
        <v>10</v>
      </c>
      <c r="Q1121" s="36" t="str">
        <f t="shared" si="194"/>
        <v>10-KVMAL-20</v>
      </c>
      <c r="R1121" s="36" t="s">
        <v>17</v>
      </c>
      <c r="S1121" s="36">
        <v>20</v>
      </c>
      <c r="T1121" s="36" t="str">
        <f t="shared" si="195"/>
        <v>KVMAL-20</v>
      </c>
      <c r="U1121" s="36">
        <v>160</v>
      </c>
      <c r="V1121" s="36" t="str">
        <f t="shared" si="192"/>
        <v>160,</v>
      </c>
      <c r="W1121" s="36"/>
      <c r="X1121" s="36"/>
      <c r="Y1121" s="36"/>
      <c r="Z1121" s="36" t="str">
        <f t="shared" si="190"/>
        <v>-</v>
      </c>
      <c r="AA1121" s="36"/>
      <c r="AB1121" s="36"/>
      <c r="AC1121" s="36"/>
      <c r="AD1121" s="36"/>
      <c r="AE1121" s="36"/>
      <c r="AF1121" s="36"/>
      <c r="AG1121" s="36"/>
      <c r="AH1121" s="36"/>
      <c r="AI1121" s="36"/>
      <c r="AJ1121" s="36"/>
      <c r="AK1121" s="36"/>
      <c r="AL1121" s="36"/>
      <c r="AM1121" s="36"/>
      <c r="AN1121" s="36"/>
      <c r="AO1121" s="36"/>
      <c r="AP1121" s="36"/>
      <c r="AQ1121" s="36"/>
      <c r="AR1121" s="36"/>
      <c r="AS1121" s="36"/>
      <c r="AT1121" s="36"/>
      <c r="AU1121" s="36"/>
      <c r="AV1121" s="36"/>
      <c r="AW1121" s="36"/>
      <c r="AX1121" s="36"/>
      <c r="AY1121" s="36"/>
      <c r="AZ1121" s="36"/>
      <c r="BA1121" s="36"/>
      <c r="BB1121" s="36"/>
      <c r="BC1121" s="36"/>
      <c r="BD1121" s="36"/>
      <c r="BE1121" s="36"/>
      <c r="BF1121" s="36"/>
      <c r="BG1121" s="36"/>
      <c r="BH1121" s="36"/>
      <c r="BI1121" s="36"/>
      <c r="BJ1121" s="36"/>
      <c r="BL1121" s="36"/>
      <c r="BM1121" s="36"/>
      <c r="BN1121" s="36"/>
      <c r="BO1121" s="36"/>
    </row>
    <row r="1122" spans="2:67">
      <c r="B1122" s="36"/>
      <c r="D1122" s="36"/>
      <c r="E1122" s="36"/>
      <c r="G1122" s="36"/>
      <c r="H1122" s="36"/>
      <c r="I1122" s="36"/>
      <c r="J1122" s="36"/>
      <c r="K1122" s="36"/>
      <c r="L1122" s="36"/>
      <c r="M1122" s="36"/>
      <c r="N1122" s="36" t="e">
        <f>SUMIF(#REF!,K1122,#REF!)</f>
        <v>#REF!</v>
      </c>
      <c r="O1122" s="36">
        <f t="shared" si="193"/>
        <v>0</v>
      </c>
      <c r="P1122" s="36">
        <f>COUNTIF($T$1:T1122,T1122)</f>
        <v>11</v>
      </c>
      <c r="Q1122" s="36" t="str">
        <f t="shared" si="194"/>
        <v>11-KVMAL-20</v>
      </c>
      <c r="R1122" s="36" t="s">
        <v>17</v>
      </c>
      <c r="S1122" s="36">
        <v>20</v>
      </c>
      <c r="T1122" s="36" t="str">
        <f t="shared" si="195"/>
        <v>KVMAL-20</v>
      </c>
      <c r="U1122" s="36">
        <v>200</v>
      </c>
      <c r="V1122" s="36" t="str">
        <f t="shared" si="192"/>
        <v>200</v>
      </c>
      <c r="W1122" s="36"/>
      <c r="X1122" s="36"/>
      <c r="Y1122" s="36"/>
      <c r="Z1122" s="36" t="str">
        <f t="shared" si="190"/>
        <v>-</v>
      </c>
      <c r="AA1122" s="36"/>
      <c r="AB1122" s="36"/>
      <c r="AC1122" s="36"/>
      <c r="AD1122" s="36"/>
      <c r="AE1122" s="36"/>
      <c r="AF1122" s="36"/>
      <c r="AG1122" s="36"/>
      <c r="AH1122" s="36"/>
      <c r="AI1122" s="36"/>
      <c r="AJ1122" s="36"/>
      <c r="AK1122" s="36"/>
      <c r="AL1122" s="36"/>
      <c r="AM1122" s="36"/>
      <c r="AN1122" s="36"/>
      <c r="AO1122" s="36"/>
      <c r="AP1122" s="36"/>
      <c r="AQ1122" s="36"/>
      <c r="AR1122" s="36"/>
      <c r="AS1122" s="36"/>
      <c r="AT1122" s="36"/>
      <c r="AU1122" s="36"/>
      <c r="AV1122" s="36"/>
      <c r="AW1122" s="36"/>
      <c r="AX1122" s="36"/>
      <c r="AY1122" s="36"/>
      <c r="AZ1122" s="36"/>
      <c r="BA1122" s="36"/>
      <c r="BB1122" s="36"/>
      <c r="BC1122" s="36"/>
      <c r="BD1122" s="36"/>
      <c r="BE1122" s="36"/>
      <c r="BF1122" s="36"/>
      <c r="BG1122" s="36"/>
      <c r="BH1122" s="36"/>
      <c r="BI1122" s="36"/>
      <c r="BJ1122" s="36"/>
      <c r="BL1122" s="36"/>
      <c r="BM1122" s="36"/>
      <c r="BN1122" s="36"/>
      <c r="BO1122" s="36"/>
    </row>
    <row r="1123" spans="2:67">
      <c r="B1123" s="36"/>
      <c r="D1123" s="36"/>
      <c r="E1123" s="36"/>
      <c r="G1123" s="36"/>
      <c r="H1123" s="36"/>
      <c r="I1123" s="36"/>
      <c r="J1123" s="36"/>
      <c r="K1123" s="36"/>
      <c r="L1123" s="36"/>
      <c r="M1123" s="36"/>
      <c r="N1123" s="36" t="e">
        <f>SUMIF(#REF!,K1123,#REF!)</f>
        <v>#REF!</v>
      </c>
      <c r="O1123" s="36">
        <f t="shared" si="193"/>
        <v>0</v>
      </c>
      <c r="P1123" s="36">
        <f>COUNTIF($T$1:T1123,T1123)</f>
        <v>1</v>
      </c>
      <c r="Q1123" s="36" t="str">
        <f t="shared" si="194"/>
        <v>1-KVMAL-25</v>
      </c>
      <c r="R1123" s="36" t="s">
        <v>17</v>
      </c>
      <c r="S1123" s="36">
        <v>25</v>
      </c>
      <c r="T1123" s="36" t="str">
        <f>CONCATENATE(R1123,IF(S1123=0,"","-"),S1123)</f>
        <v>KVMAL-25</v>
      </c>
      <c r="U1123" s="36">
        <v>5</v>
      </c>
      <c r="V1123" s="36" t="str">
        <f t="shared" si="192"/>
        <v>5,</v>
      </c>
      <c r="W1123" s="36"/>
      <c r="X1123" s="36"/>
      <c r="Y1123" s="36"/>
      <c r="Z1123" s="36" t="str">
        <f t="shared" si="190"/>
        <v>-</v>
      </c>
      <c r="AA1123" s="36"/>
      <c r="AB1123" s="36"/>
      <c r="AC1123" s="36"/>
      <c r="AD1123" s="36"/>
      <c r="AE1123" s="36"/>
      <c r="AF1123" s="36"/>
      <c r="AG1123" s="36"/>
      <c r="AH1123" s="36"/>
      <c r="AI1123" s="36"/>
      <c r="AJ1123" s="36"/>
      <c r="AK1123" s="36"/>
      <c r="AL1123" s="36"/>
      <c r="AM1123" s="36"/>
      <c r="AN1123" s="36"/>
      <c r="AO1123" s="36"/>
      <c r="AP1123" s="36"/>
      <c r="AQ1123" s="36"/>
      <c r="AR1123" s="36"/>
      <c r="AS1123" s="36"/>
      <c r="AT1123" s="36"/>
      <c r="AU1123" s="36"/>
      <c r="AV1123" s="36"/>
      <c r="AW1123" s="36"/>
      <c r="AX1123" s="36"/>
      <c r="AY1123" s="36"/>
      <c r="AZ1123" s="36"/>
      <c r="BA1123" s="36"/>
      <c r="BB1123" s="36"/>
      <c r="BC1123" s="36"/>
      <c r="BD1123" s="36"/>
      <c r="BE1123" s="36"/>
      <c r="BF1123" s="36"/>
      <c r="BG1123" s="36"/>
      <c r="BH1123" s="36"/>
      <c r="BI1123" s="36"/>
      <c r="BJ1123" s="36"/>
      <c r="BL1123" s="36"/>
      <c r="BM1123" s="36"/>
      <c r="BN1123" s="36"/>
      <c r="BO1123" s="36"/>
    </row>
    <row r="1124" spans="2:67">
      <c r="B1124" s="36"/>
      <c r="D1124" s="36"/>
      <c r="E1124" s="36"/>
      <c r="G1124" s="36"/>
      <c r="H1124" s="36"/>
      <c r="I1124" s="36"/>
      <c r="J1124" s="36"/>
      <c r="K1124" s="36"/>
      <c r="L1124" s="36"/>
      <c r="M1124" s="36"/>
      <c r="N1124" s="36" t="e">
        <f>SUMIF(#REF!,K1124,#REF!)</f>
        <v>#REF!</v>
      </c>
      <c r="O1124" s="36">
        <f t="shared" si="193"/>
        <v>0</v>
      </c>
      <c r="P1124" s="36">
        <f>COUNTIF($T$1:T1124,T1124)</f>
        <v>2</v>
      </c>
      <c r="Q1124" s="36" t="str">
        <f t="shared" si="194"/>
        <v>2-KVMAL-25</v>
      </c>
      <c r="R1124" s="36" t="s">
        <v>17</v>
      </c>
      <c r="S1124" s="36">
        <v>25</v>
      </c>
      <c r="T1124" s="36" t="str">
        <f>CONCATENATE(R1124,IF(S1124=0,"","-"),S1124)</f>
        <v>KVMAL-25</v>
      </c>
      <c r="U1124" s="36">
        <v>10</v>
      </c>
      <c r="V1124" s="36" t="str">
        <f t="shared" si="192"/>
        <v>10,</v>
      </c>
      <c r="W1124" s="36"/>
      <c r="X1124" s="36"/>
      <c r="Y1124" s="36"/>
      <c r="Z1124" s="36" t="str">
        <f t="shared" si="190"/>
        <v>-</v>
      </c>
      <c r="AA1124" s="36"/>
      <c r="AB1124" s="36"/>
      <c r="AC1124" s="36"/>
      <c r="AD1124" s="36"/>
      <c r="AE1124" s="36"/>
      <c r="AF1124" s="36"/>
      <c r="AG1124" s="36"/>
      <c r="AH1124" s="36"/>
      <c r="AI1124" s="36"/>
      <c r="AJ1124" s="36"/>
      <c r="AK1124" s="36"/>
      <c r="AL1124" s="36"/>
      <c r="AM1124" s="36"/>
      <c r="AN1124" s="36"/>
      <c r="AO1124" s="36"/>
      <c r="AP1124" s="36"/>
      <c r="AQ1124" s="36"/>
      <c r="AR1124" s="36"/>
      <c r="AS1124" s="36"/>
      <c r="AT1124" s="36"/>
      <c r="AU1124" s="36"/>
      <c r="AV1124" s="36"/>
      <c r="AW1124" s="36"/>
      <c r="AX1124" s="36"/>
      <c r="AY1124" s="36"/>
      <c r="AZ1124" s="36"/>
      <c r="BA1124" s="36"/>
      <c r="BB1124" s="36"/>
      <c r="BC1124" s="36"/>
      <c r="BD1124" s="36"/>
      <c r="BE1124" s="36"/>
      <c r="BF1124" s="36"/>
      <c r="BG1124" s="36"/>
      <c r="BH1124" s="36"/>
      <c r="BI1124" s="36"/>
      <c r="BJ1124" s="36"/>
      <c r="BL1124" s="36"/>
      <c r="BM1124" s="36"/>
      <c r="BN1124" s="36"/>
      <c r="BO1124" s="36"/>
    </row>
    <row r="1125" spans="2:67">
      <c r="B1125" s="36"/>
      <c r="D1125" s="36"/>
      <c r="E1125" s="36"/>
      <c r="G1125" s="36"/>
      <c r="H1125" s="36"/>
      <c r="I1125" s="36"/>
      <c r="J1125" s="36"/>
      <c r="K1125" s="36"/>
      <c r="L1125" s="36"/>
      <c r="M1125" s="36"/>
      <c r="N1125" s="36" t="e">
        <f>SUMIF(#REF!,K1125,#REF!)</f>
        <v>#REF!</v>
      </c>
      <c r="O1125" s="36">
        <f t="shared" si="193"/>
        <v>0</v>
      </c>
      <c r="P1125" s="36">
        <f>COUNTIF($T$1:T1125,T1125)</f>
        <v>3</v>
      </c>
      <c r="Q1125" s="36" t="str">
        <f t="shared" si="194"/>
        <v>3-KVMAL-25</v>
      </c>
      <c r="R1125" s="36" t="s">
        <v>17</v>
      </c>
      <c r="S1125" s="36">
        <v>25</v>
      </c>
      <c r="T1125" s="36" t="str">
        <f t="shared" ref="T1125:T1133" si="196">CONCATENATE(R1125,IF(S1125=0,"","-"),S1125)</f>
        <v>KVMAL-25</v>
      </c>
      <c r="U1125" s="36">
        <v>15</v>
      </c>
      <c r="V1125" s="36" t="str">
        <f t="shared" si="192"/>
        <v>15,</v>
      </c>
      <c r="W1125" s="36"/>
      <c r="X1125" s="36"/>
      <c r="Y1125" s="36"/>
      <c r="Z1125" s="36" t="str">
        <f t="shared" si="190"/>
        <v>-</v>
      </c>
      <c r="AA1125" s="36"/>
      <c r="AB1125" s="36"/>
      <c r="AC1125" s="36"/>
      <c r="AD1125" s="36"/>
      <c r="AE1125" s="36"/>
      <c r="AF1125" s="36"/>
      <c r="AG1125" s="36"/>
      <c r="AH1125" s="36"/>
      <c r="AI1125" s="36"/>
      <c r="AJ1125" s="36"/>
      <c r="AK1125" s="36"/>
      <c r="AL1125" s="36"/>
      <c r="AM1125" s="36"/>
      <c r="AN1125" s="36"/>
      <c r="AO1125" s="36"/>
      <c r="AP1125" s="36"/>
      <c r="AQ1125" s="36"/>
      <c r="AR1125" s="36"/>
      <c r="AS1125" s="36"/>
      <c r="AT1125" s="36"/>
      <c r="AU1125" s="36"/>
      <c r="AV1125" s="36"/>
      <c r="AW1125" s="36"/>
      <c r="AX1125" s="36"/>
      <c r="AY1125" s="36"/>
      <c r="AZ1125" s="36"/>
      <c r="BA1125" s="36"/>
      <c r="BB1125" s="36"/>
      <c r="BC1125" s="36"/>
      <c r="BD1125" s="36"/>
      <c r="BE1125" s="36"/>
      <c r="BF1125" s="36"/>
      <c r="BG1125" s="36"/>
      <c r="BH1125" s="36"/>
      <c r="BI1125" s="36"/>
      <c r="BJ1125" s="36"/>
      <c r="BL1125" s="36"/>
      <c r="BM1125" s="36"/>
      <c r="BN1125" s="36"/>
      <c r="BO1125" s="36"/>
    </row>
    <row r="1126" spans="2:67">
      <c r="B1126" s="36"/>
      <c r="D1126" s="36"/>
      <c r="E1126" s="36"/>
      <c r="G1126" s="36"/>
      <c r="H1126" s="36"/>
      <c r="I1126" s="36"/>
      <c r="J1126" s="36"/>
      <c r="K1126" s="36"/>
      <c r="L1126" s="36"/>
      <c r="M1126" s="36"/>
      <c r="N1126" s="36" t="e">
        <f>SUMIF(#REF!,K1126,#REF!)</f>
        <v>#REF!</v>
      </c>
      <c r="O1126" s="36">
        <f t="shared" si="193"/>
        <v>0</v>
      </c>
      <c r="P1126" s="36">
        <f>COUNTIF($T$1:T1126,T1126)</f>
        <v>4</v>
      </c>
      <c r="Q1126" s="36" t="str">
        <f t="shared" si="194"/>
        <v>4-KVMAL-25</v>
      </c>
      <c r="R1126" s="36" t="s">
        <v>17</v>
      </c>
      <c r="S1126" s="36">
        <v>25</v>
      </c>
      <c r="T1126" s="36" t="str">
        <f t="shared" si="196"/>
        <v>KVMAL-25</v>
      </c>
      <c r="U1126" s="36">
        <v>25</v>
      </c>
      <c r="V1126" s="36" t="str">
        <f t="shared" si="192"/>
        <v>25,</v>
      </c>
      <c r="W1126" s="36"/>
      <c r="X1126" s="36"/>
      <c r="Y1126" s="36"/>
      <c r="Z1126" s="36" t="str">
        <f t="shared" ref="Z1126:Z1189" si="197">CONCATENATE(X1126,"-",Y1126)</f>
        <v>-</v>
      </c>
      <c r="AA1126" s="36"/>
      <c r="AB1126" s="36"/>
      <c r="AC1126" s="36"/>
      <c r="AD1126" s="36"/>
      <c r="AE1126" s="36"/>
      <c r="AF1126" s="36"/>
      <c r="AG1126" s="36"/>
      <c r="AH1126" s="36"/>
      <c r="AI1126" s="36"/>
      <c r="AJ1126" s="36"/>
      <c r="AK1126" s="36"/>
      <c r="AL1126" s="36"/>
      <c r="AM1126" s="36"/>
      <c r="AN1126" s="36"/>
      <c r="AO1126" s="36"/>
      <c r="AP1126" s="36"/>
      <c r="AQ1126" s="36"/>
      <c r="AR1126" s="36"/>
      <c r="AS1126" s="36"/>
      <c r="AT1126" s="36"/>
      <c r="AU1126" s="36"/>
      <c r="AV1126" s="36"/>
      <c r="AW1126" s="36"/>
      <c r="AX1126" s="36"/>
      <c r="AY1126" s="36"/>
      <c r="AZ1126" s="36"/>
      <c r="BA1126" s="36"/>
      <c r="BB1126" s="36"/>
      <c r="BC1126" s="36"/>
      <c r="BD1126" s="36"/>
      <c r="BE1126" s="36"/>
      <c r="BF1126" s="36"/>
      <c r="BG1126" s="36"/>
      <c r="BH1126" s="36"/>
      <c r="BI1126" s="36"/>
      <c r="BJ1126" s="36"/>
      <c r="BL1126" s="36"/>
      <c r="BM1126" s="36"/>
      <c r="BN1126" s="36"/>
      <c r="BO1126" s="36"/>
    </row>
    <row r="1127" spans="2:67">
      <c r="B1127" s="36"/>
      <c r="D1127" s="36"/>
      <c r="E1127" s="36"/>
      <c r="G1127" s="36"/>
      <c r="H1127" s="36"/>
      <c r="I1127" s="36"/>
      <c r="J1127" s="36"/>
      <c r="K1127" s="36"/>
      <c r="L1127" s="36"/>
      <c r="M1127" s="36"/>
      <c r="N1127" s="36" t="e">
        <f>SUMIF(#REF!,K1127,#REF!)</f>
        <v>#REF!</v>
      </c>
      <c r="O1127" s="36">
        <f t="shared" si="193"/>
        <v>0</v>
      </c>
      <c r="P1127" s="36">
        <f>COUNTIF($T$1:T1127,T1127)</f>
        <v>5</v>
      </c>
      <c r="Q1127" s="36" t="str">
        <f t="shared" si="194"/>
        <v>5-KVMAL-25</v>
      </c>
      <c r="R1127" s="36" t="s">
        <v>17</v>
      </c>
      <c r="S1127" s="36">
        <v>25</v>
      </c>
      <c r="T1127" s="36" t="str">
        <f t="shared" si="196"/>
        <v>KVMAL-25</v>
      </c>
      <c r="U1127" s="36">
        <v>40</v>
      </c>
      <c r="V1127" s="36" t="str">
        <f t="shared" si="192"/>
        <v>40,</v>
      </c>
      <c r="W1127" s="36"/>
      <c r="X1127" s="36"/>
      <c r="Y1127" s="36"/>
      <c r="Z1127" s="36" t="str">
        <f t="shared" si="197"/>
        <v>-</v>
      </c>
      <c r="AA1127" s="36"/>
      <c r="AB1127" s="36"/>
      <c r="AC1127" s="36"/>
      <c r="AD1127" s="36"/>
      <c r="AE1127" s="36"/>
      <c r="AF1127" s="36"/>
      <c r="AG1127" s="36"/>
      <c r="AH1127" s="36"/>
      <c r="AI1127" s="36"/>
      <c r="AJ1127" s="36"/>
      <c r="AK1127" s="36"/>
      <c r="AL1127" s="36"/>
      <c r="AM1127" s="36"/>
      <c r="AN1127" s="36"/>
      <c r="AO1127" s="36"/>
      <c r="AP1127" s="36"/>
      <c r="AQ1127" s="36"/>
      <c r="AR1127" s="36"/>
      <c r="AS1127" s="36"/>
      <c r="AT1127" s="36"/>
      <c r="AU1127" s="36"/>
      <c r="AV1127" s="36"/>
      <c r="AW1127" s="36"/>
      <c r="AX1127" s="36"/>
      <c r="AY1127" s="36"/>
      <c r="AZ1127" s="36"/>
      <c r="BA1127" s="36"/>
      <c r="BB1127" s="36"/>
      <c r="BC1127" s="36"/>
      <c r="BD1127" s="36"/>
      <c r="BE1127" s="36"/>
      <c r="BF1127" s="36"/>
      <c r="BG1127" s="36"/>
      <c r="BH1127" s="36"/>
      <c r="BI1127" s="36"/>
      <c r="BJ1127" s="36"/>
      <c r="BL1127" s="36"/>
      <c r="BM1127" s="36"/>
      <c r="BN1127" s="36"/>
      <c r="BO1127" s="36"/>
    </row>
    <row r="1128" spans="2:67">
      <c r="B1128" s="36"/>
      <c r="D1128" s="36"/>
      <c r="E1128" s="36"/>
      <c r="G1128" s="36"/>
      <c r="H1128" s="36"/>
      <c r="I1128" s="36"/>
      <c r="J1128" s="36"/>
      <c r="K1128" s="36"/>
      <c r="L1128" s="36"/>
      <c r="M1128" s="36"/>
      <c r="N1128" s="36" t="e">
        <f>SUMIF(#REF!,K1128,#REF!)</f>
        <v>#REF!</v>
      </c>
      <c r="O1128" s="36">
        <f t="shared" si="193"/>
        <v>0</v>
      </c>
      <c r="P1128" s="36">
        <f>COUNTIF($T$1:T1128,T1128)</f>
        <v>6</v>
      </c>
      <c r="Q1128" s="36" t="str">
        <f t="shared" si="194"/>
        <v>6-KVMAL-25</v>
      </c>
      <c r="R1128" s="36" t="s">
        <v>17</v>
      </c>
      <c r="S1128" s="36">
        <v>25</v>
      </c>
      <c r="T1128" s="36" t="str">
        <f t="shared" si="196"/>
        <v>KVMAL-25</v>
      </c>
      <c r="U1128" s="36">
        <v>50</v>
      </c>
      <c r="V1128" s="36" t="str">
        <f t="shared" si="192"/>
        <v>50,</v>
      </c>
      <c r="W1128" s="36"/>
      <c r="X1128" s="36"/>
      <c r="Y1128" s="36"/>
      <c r="Z1128" s="36" t="str">
        <f t="shared" si="197"/>
        <v>-</v>
      </c>
      <c r="AA1128" s="36"/>
      <c r="AB1128" s="36"/>
      <c r="AC1128" s="36"/>
      <c r="AD1128" s="36"/>
      <c r="AE1128" s="36"/>
      <c r="AF1128" s="36"/>
      <c r="AG1128" s="36"/>
      <c r="AH1128" s="36"/>
      <c r="AI1128" s="36"/>
      <c r="AJ1128" s="36"/>
      <c r="AK1128" s="36"/>
      <c r="AL1128" s="36"/>
      <c r="AM1128" s="36"/>
      <c r="AN1128" s="36"/>
      <c r="AO1128" s="36"/>
      <c r="AP1128" s="36"/>
      <c r="AQ1128" s="36"/>
      <c r="AR1128" s="36"/>
      <c r="AS1128" s="36"/>
      <c r="AT1128" s="36"/>
      <c r="AU1128" s="36"/>
      <c r="AV1128" s="36"/>
      <c r="AW1128" s="36"/>
      <c r="AX1128" s="36"/>
      <c r="AY1128" s="36"/>
      <c r="AZ1128" s="36"/>
      <c r="BA1128" s="36"/>
      <c r="BB1128" s="36"/>
      <c r="BC1128" s="36"/>
      <c r="BD1128" s="36"/>
      <c r="BE1128" s="36"/>
      <c r="BF1128" s="36"/>
      <c r="BG1128" s="36"/>
      <c r="BH1128" s="36"/>
      <c r="BI1128" s="36"/>
      <c r="BJ1128" s="36"/>
      <c r="BL1128" s="36"/>
      <c r="BM1128" s="36"/>
      <c r="BN1128" s="36"/>
      <c r="BO1128" s="36"/>
    </row>
    <row r="1129" spans="2:67">
      <c r="B1129" s="36"/>
      <c r="D1129" s="36"/>
      <c r="E1129" s="36"/>
      <c r="G1129" s="36"/>
      <c r="H1129" s="36"/>
      <c r="I1129" s="36"/>
      <c r="J1129" s="36"/>
      <c r="K1129" s="36"/>
      <c r="L1129" s="36"/>
      <c r="M1129" s="36"/>
      <c r="N1129" s="36" t="e">
        <f>SUMIF(#REF!,K1129,#REF!)</f>
        <v>#REF!</v>
      </c>
      <c r="O1129" s="36">
        <f t="shared" si="193"/>
        <v>0</v>
      </c>
      <c r="P1129" s="36">
        <f>COUNTIF($T$1:T1129,T1129)</f>
        <v>7</v>
      </c>
      <c r="Q1129" s="36" t="str">
        <f t="shared" si="194"/>
        <v>7-KVMAL-25</v>
      </c>
      <c r="R1129" s="36" t="s">
        <v>17</v>
      </c>
      <c r="S1129" s="36">
        <v>25</v>
      </c>
      <c r="T1129" s="36" t="str">
        <f t="shared" si="196"/>
        <v>KVMAL-25</v>
      </c>
      <c r="U1129" s="36">
        <v>80</v>
      </c>
      <c r="V1129" s="36" t="str">
        <f t="shared" si="192"/>
        <v>80,</v>
      </c>
      <c r="W1129" s="36"/>
      <c r="X1129" s="36"/>
      <c r="Y1129" s="36"/>
      <c r="Z1129" s="36" t="str">
        <f t="shared" si="197"/>
        <v>-</v>
      </c>
      <c r="AA1129" s="36"/>
      <c r="AB1129" s="36"/>
      <c r="AC1129" s="36"/>
      <c r="AD1129" s="36"/>
      <c r="AE1129" s="36"/>
      <c r="AF1129" s="36"/>
      <c r="AG1129" s="36"/>
      <c r="AH1129" s="36"/>
      <c r="AI1129" s="36"/>
      <c r="AJ1129" s="36"/>
      <c r="AK1129" s="36"/>
      <c r="AL1129" s="36"/>
      <c r="AM1129" s="36"/>
      <c r="AN1129" s="36"/>
      <c r="AO1129" s="36"/>
      <c r="AP1129" s="36"/>
      <c r="AQ1129" s="36"/>
      <c r="AR1129" s="36"/>
      <c r="AS1129" s="36"/>
      <c r="AT1129" s="36"/>
      <c r="AU1129" s="36"/>
      <c r="AV1129" s="36"/>
      <c r="AW1129" s="36"/>
      <c r="AX1129" s="36"/>
      <c r="AY1129" s="36"/>
      <c r="AZ1129" s="36"/>
      <c r="BA1129" s="36"/>
      <c r="BB1129" s="36"/>
      <c r="BC1129" s="36"/>
      <c r="BD1129" s="36"/>
      <c r="BE1129" s="36"/>
      <c r="BF1129" s="36"/>
      <c r="BG1129" s="36"/>
      <c r="BH1129" s="36"/>
      <c r="BI1129" s="36"/>
      <c r="BJ1129" s="36"/>
      <c r="BL1129" s="36"/>
      <c r="BM1129" s="36"/>
      <c r="BN1129" s="36"/>
      <c r="BO1129" s="36"/>
    </row>
    <row r="1130" spans="2:67">
      <c r="B1130" s="36"/>
      <c r="D1130" s="36"/>
      <c r="E1130" s="36"/>
      <c r="G1130" s="36"/>
      <c r="H1130" s="36"/>
      <c r="I1130" s="36"/>
      <c r="J1130" s="36"/>
      <c r="K1130" s="36"/>
      <c r="L1130" s="36"/>
      <c r="M1130" s="36"/>
      <c r="N1130" s="36" t="e">
        <f>SUMIF(#REF!,K1130,#REF!)</f>
        <v>#REF!</v>
      </c>
      <c r="O1130" s="36">
        <f t="shared" si="193"/>
        <v>0</v>
      </c>
      <c r="P1130" s="36">
        <f>COUNTIF($T$1:T1130,T1130)</f>
        <v>8</v>
      </c>
      <c r="Q1130" s="36" t="str">
        <f t="shared" si="194"/>
        <v>8-KVMAL-25</v>
      </c>
      <c r="R1130" s="36" t="s">
        <v>17</v>
      </c>
      <c r="S1130" s="36">
        <v>25</v>
      </c>
      <c r="T1130" s="36" t="str">
        <f t="shared" si="196"/>
        <v>KVMAL-25</v>
      </c>
      <c r="U1130" s="36">
        <v>100</v>
      </c>
      <c r="V1130" s="36" t="str">
        <f t="shared" si="192"/>
        <v>100,</v>
      </c>
      <c r="W1130" s="36"/>
      <c r="X1130" s="36"/>
      <c r="Y1130" s="36"/>
      <c r="Z1130" s="36" t="str">
        <f t="shared" si="197"/>
        <v>-</v>
      </c>
      <c r="AA1130" s="36"/>
      <c r="AB1130" s="36"/>
      <c r="AC1130" s="36"/>
      <c r="AD1130" s="36"/>
      <c r="AE1130" s="36"/>
      <c r="AF1130" s="36"/>
      <c r="AG1130" s="36"/>
      <c r="AH1130" s="36"/>
      <c r="AI1130" s="36"/>
      <c r="AJ1130" s="36"/>
      <c r="AK1130" s="36"/>
      <c r="AL1130" s="36"/>
      <c r="AM1130" s="36"/>
      <c r="AN1130" s="36"/>
      <c r="AO1130" s="36"/>
      <c r="AP1130" s="36"/>
      <c r="AQ1130" s="36"/>
      <c r="AR1130" s="36"/>
      <c r="AS1130" s="36"/>
      <c r="AT1130" s="36"/>
      <c r="AU1130" s="36"/>
      <c r="AV1130" s="36"/>
      <c r="AW1130" s="36"/>
      <c r="AX1130" s="36"/>
      <c r="AY1130" s="36"/>
      <c r="AZ1130" s="36"/>
      <c r="BA1130" s="36"/>
      <c r="BB1130" s="36"/>
      <c r="BC1130" s="36"/>
      <c r="BD1130" s="36"/>
      <c r="BE1130" s="36"/>
      <c r="BF1130" s="36"/>
      <c r="BG1130" s="36"/>
      <c r="BH1130" s="36"/>
      <c r="BI1130" s="36"/>
      <c r="BJ1130" s="36"/>
      <c r="BL1130" s="36"/>
      <c r="BM1130" s="36"/>
      <c r="BN1130" s="36"/>
      <c r="BO1130" s="36"/>
    </row>
    <row r="1131" spans="2:67">
      <c r="B1131" s="36"/>
      <c r="D1131" s="36"/>
      <c r="E1131" s="36"/>
      <c r="G1131" s="36"/>
      <c r="H1131" s="36"/>
      <c r="I1131" s="36"/>
      <c r="J1131" s="36"/>
      <c r="K1131" s="36"/>
      <c r="L1131" s="36"/>
      <c r="M1131" s="36"/>
      <c r="N1131" s="36" t="e">
        <f>SUMIF(#REF!,K1131,#REF!)</f>
        <v>#REF!</v>
      </c>
      <c r="O1131" s="36">
        <f t="shared" si="193"/>
        <v>0</v>
      </c>
      <c r="P1131" s="36">
        <f>COUNTIF($T$1:T1131,T1131)</f>
        <v>9</v>
      </c>
      <c r="Q1131" s="36" t="str">
        <f t="shared" si="194"/>
        <v>9-KVMAL-25</v>
      </c>
      <c r="R1131" s="36" t="s">
        <v>17</v>
      </c>
      <c r="S1131" s="36">
        <v>25</v>
      </c>
      <c r="T1131" s="36" t="str">
        <f t="shared" si="196"/>
        <v>KVMAL-25</v>
      </c>
      <c r="U1131" s="36">
        <v>120</v>
      </c>
      <c r="V1131" s="36" t="str">
        <f t="shared" si="192"/>
        <v>120,</v>
      </c>
      <c r="W1131" s="36"/>
      <c r="X1131" s="36"/>
      <c r="Y1131" s="36"/>
      <c r="Z1131" s="36" t="str">
        <f t="shared" si="197"/>
        <v>-</v>
      </c>
      <c r="AA1131" s="36"/>
      <c r="AB1131" s="36"/>
      <c r="AC1131" s="36"/>
      <c r="AD1131" s="36"/>
      <c r="AE1131" s="36"/>
      <c r="AF1131" s="36"/>
      <c r="AG1131" s="36"/>
      <c r="AH1131" s="36"/>
      <c r="AI1131" s="36"/>
      <c r="AJ1131" s="36"/>
      <c r="AK1131" s="36"/>
      <c r="AL1131" s="36"/>
      <c r="AM1131" s="36"/>
      <c r="AN1131" s="36"/>
      <c r="AO1131" s="36"/>
      <c r="AP1131" s="36"/>
      <c r="AQ1131" s="36"/>
      <c r="AR1131" s="36"/>
      <c r="AS1131" s="36"/>
      <c r="AT1131" s="36"/>
      <c r="AU1131" s="36"/>
      <c r="AV1131" s="36"/>
      <c r="AW1131" s="36"/>
      <c r="AX1131" s="36"/>
      <c r="AY1131" s="36"/>
      <c r="AZ1131" s="36"/>
      <c r="BA1131" s="36"/>
      <c r="BB1131" s="36"/>
      <c r="BC1131" s="36"/>
      <c r="BD1131" s="36"/>
      <c r="BE1131" s="36"/>
      <c r="BF1131" s="36"/>
      <c r="BG1131" s="36"/>
      <c r="BH1131" s="36"/>
      <c r="BI1131" s="36"/>
      <c r="BJ1131" s="36"/>
      <c r="BL1131" s="36"/>
      <c r="BM1131" s="36"/>
      <c r="BN1131" s="36"/>
      <c r="BO1131" s="36"/>
    </row>
    <row r="1132" spans="2:67">
      <c r="B1132" s="36"/>
      <c r="D1132" s="36"/>
      <c r="E1132" s="36"/>
      <c r="G1132" s="36"/>
      <c r="H1132" s="36"/>
      <c r="I1132" s="36"/>
      <c r="J1132" s="36"/>
      <c r="K1132" s="36"/>
      <c r="L1132" s="36"/>
      <c r="M1132" s="36"/>
      <c r="N1132" s="36" t="e">
        <f>SUMIF(#REF!,K1132,#REF!)</f>
        <v>#REF!</v>
      </c>
      <c r="O1132" s="36">
        <f t="shared" si="193"/>
        <v>0</v>
      </c>
      <c r="P1132" s="36">
        <f>COUNTIF($T$1:T1132,T1132)</f>
        <v>10</v>
      </c>
      <c r="Q1132" s="36" t="str">
        <f t="shared" si="194"/>
        <v>10-KVMAL-25</v>
      </c>
      <c r="R1132" s="36" t="s">
        <v>17</v>
      </c>
      <c r="S1132" s="36">
        <v>25</v>
      </c>
      <c r="T1132" s="36" t="str">
        <f t="shared" si="196"/>
        <v>KVMAL-25</v>
      </c>
      <c r="U1132" s="36">
        <v>160</v>
      </c>
      <c r="V1132" s="36" t="str">
        <f t="shared" si="192"/>
        <v>160,</v>
      </c>
      <c r="W1132" s="36"/>
      <c r="X1132" s="36"/>
      <c r="Y1132" s="36"/>
      <c r="Z1132" s="36" t="str">
        <f t="shared" si="197"/>
        <v>-</v>
      </c>
      <c r="AA1132" s="36"/>
      <c r="AB1132" s="36"/>
      <c r="AC1132" s="36"/>
      <c r="AD1132" s="36"/>
      <c r="AE1132" s="36"/>
      <c r="AF1132" s="36"/>
      <c r="AG1132" s="36"/>
      <c r="AH1132" s="36"/>
      <c r="AI1132" s="36"/>
      <c r="AJ1132" s="36"/>
      <c r="AK1132" s="36"/>
      <c r="AL1132" s="36"/>
      <c r="AM1132" s="36"/>
      <c r="AN1132" s="36"/>
      <c r="AO1132" s="36"/>
      <c r="AP1132" s="36"/>
      <c r="AQ1132" s="36"/>
      <c r="AR1132" s="36"/>
      <c r="AS1132" s="36"/>
      <c r="AT1132" s="36"/>
      <c r="AU1132" s="36"/>
      <c r="AV1132" s="36"/>
      <c r="AW1132" s="36"/>
      <c r="AX1132" s="36"/>
      <c r="AY1132" s="36"/>
      <c r="AZ1132" s="36"/>
      <c r="BA1132" s="36"/>
      <c r="BB1132" s="36"/>
      <c r="BC1132" s="36"/>
      <c r="BD1132" s="36"/>
      <c r="BE1132" s="36"/>
      <c r="BF1132" s="36"/>
      <c r="BG1132" s="36"/>
      <c r="BH1132" s="36"/>
      <c r="BI1132" s="36"/>
      <c r="BJ1132" s="36"/>
      <c r="BL1132" s="36"/>
      <c r="BM1132" s="36"/>
      <c r="BN1132" s="36"/>
      <c r="BO1132" s="36"/>
    </row>
    <row r="1133" spans="2:67">
      <c r="B1133" s="36"/>
      <c r="D1133" s="36"/>
      <c r="E1133" s="36"/>
      <c r="G1133" s="36"/>
      <c r="H1133" s="36"/>
      <c r="I1133" s="36"/>
      <c r="J1133" s="36"/>
      <c r="K1133" s="36"/>
      <c r="L1133" s="36"/>
      <c r="M1133" s="36"/>
      <c r="N1133" s="36" t="e">
        <f>SUMIF(#REF!,K1133,#REF!)</f>
        <v>#REF!</v>
      </c>
      <c r="O1133" s="36">
        <f t="shared" si="193"/>
        <v>0</v>
      </c>
      <c r="P1133" s="36">
        <f>COUNTIF($T$1:T1133,T1133)</f>
        <v>11</v>
      </c>
      <c r="Q1133" s="36" t="str">
        <f t="shared" si="194"/>
        <v>11-KVMAL-25</v>
      </c>
      <c r="R1133" s="36" t="s">
        <v>17</v>
      </c>
      <c r="S1133" s="36">
        <v>25</v>
      </c>
      <c r="T1133" s="36" t="str">
        <f t="shared" si="196"/>
        <v>KVMAL-25</v>
      </c>
      <c r="U1133" s="36">
        <v>200</v>
      </c>
      <c r="V1133" s="36" t="str">
        <f t="shared" si="192"/>
        <v>200</v>
      </c>
      <c r="W1133" s="36"/>
      <c r="X1133" s="36"/>
      <c r="Y1133" s="36"/>
      <c r="Z1133" s="36" t="str">
        <f t="shared" si="197"/>
        <v>-</v>
      </c>
      <c r="AA1133" s="36"/>
      <c r="AB1133" s="36"/>
      <c r="AC1133" s="36"/>
      <c r="AD1133" s="36"/>
      <c r="AE1133" s="36"/>
      <c r="AF1133" s="36"/>
      <c r="AG1133" s="36"/>
      <c r="AH1133" s="36"/>
      <c r="AI1133" s="36"/>
      <c r="AJ1133" s="36"/>
      <c r="AK1133" s="36"/>
      <c r="AL1133" s="36"/>
      <c r="AM1133" s="36"/>
      <c r="AN1133" s="36"/>
      <c r="AO1133" s="36"/>
      <c r="AP1133" s="36"/>
      <c r="AQ1133" s="36"/>
      <c r="AR1133" s="36"/>
      <c r="AS1133" s="36"/>
      <c r="AT1133" s="36"/>
      <c r="AU1133" s="36"/>
      <c r="AV1133" s="36"/>
      <c r="AW1133" s="36"/>
      <c r="AX1133" s="36"/>
      <c r="AY1133" s="36"/>
      <c r="AZ1133" s="36"/>
      <c r="BA1133" s="36"/>
      <c r="BB1133" s="36"/>
      <c r="BC1133" s="36"/>
      <c r="BD1133" s="36"/>
      <c r="BE1133" s="36"/>
      <c r="BF1133" s="36"/>
      <c r="BG1133" s="36"/>
      <c r="BH1133" s="36"/>
      <c r="BI1133" s="36"/>
      <c r="BJ1133" s="36"/>
      <c r="BL1133" s="36"/>
      <c r="BM1133" s="36"/>
      <c r="BN1133" s="36"/>
      <c r="BO1133" s="36"/>
    </row>
    <row r="1134" spans="2:67">
      <c r="B1134" s="36"/>
      <c r="D1134" s="36"/>
      <c r="E1134" s="36"/>
      <c r="G1134" s="36"/>
      <c r="H1134" s="36"/>
      <c r="I1134" s="36"/>
      <c r="J1134" s="36"/>
      <c r="K1134" s="36"/>
      <c r="L1134" s="36"/>
      <c r="M1134" s="36"/>
      <c r="N1134" s="36" t="e">
        <f>SUMIF(#REF!,K1134,#REF!)</f>
        <v>#REF!</v>
      </c>
      <c r="O1134" s="36">
        <f t="shared" si="193"/>
        <v>0</v>
      </c>
      <c r="P1134" s="36">
        <f>COUNTIF($T$1:T1134,T1134)</f>
        <v>1</v>
      </c>
      <c r="Q1134" s="36" t="str">
        <f t="shared" si="194"/>
        <v>1-KVMAL-32</v>
      </c>
      <c r="R1134" s="36" t="s">
        <v>17</v>
      </c>
      <c r="S1134" s="36">
        <v>32</v>
      </c>
      <c r="T1134" s="36" t="str">
        <f>CONCATENATE(R1134,IF(S1134=0,"","-"),S1134)</f>
        <v>KVMAL-32</v>
      </c>
      <c r="U1134" s="36">
        <v>5</v>
      </c>
      <c r="V1134" s="36" t="str">
        <f t="shared" si="192"/>
        <v>5,</v>
      </c>
      <c r="W1134" s="36"/>
      <c r="X1134" s="36"/>
      <c r="Y1134" s="36"/>
      <c r="Z1134" s="36" t="str">
        <f t="shared" si="197"/>
        <v>-</v>
      </c>
      <c r="AA1134" s="36"/>
      <c r="AB1134" s="36"/>
      <c r="AC1134" s="36"/>
      <c r="AD1134" s="36"/>
      <c r="AE1134" s="36"/>
      <c r="AF1134" s="36"/>
      <c r="AG1134" s="36"/>
      <c r="AH1134" s="36"/>
      <c r="AI1134" s="36"/>
      <c r="AJ1134" s="36"/>
      <c r="AK1134" s="36"/>
      <c r="AL1134" s="36"/>
      <c r="AM1134" s="36"/>
      <c r="AN1134" s="36"/>
      <c r="AO1134" s="36"/>
      <c r="AP1134" s="36"/>
      <c r="AQ1134" s="36"/>
      <c r="AR1134" s="36"/>
      <c r="AS1134" s="36"/>
      <c r="AT1134" s="36"/>
      <c r="AU1134" s="36"/>
      <c r="AV1134" s="36"/>
      <c r="AW1134" s="36"/>
      <c r="AX1134" s="36"/>
      <c r="AY1134" s="36"/>
      <c r="AZ1134" s="36"/>
      <c r="BA1134" s="36"/>
      <c r="BB1134" s="36"/>
      <c r="BC1134" s="36"/>
      <c r="BD1134" s="36"/>
      <c r="BE1134" s="36"/>
      <c r="BF1134" s="36"/>
      <c r="BG1134" s="36"/>
      <c r="BH1134" s="36"/>
      <c r="BI1134" s="36"/>
      <c r="BJ1134" s="36"/>
      <c r="BL1134" s="36"/>
      <c r="BM1134" s="36"/>
      <c r="BN1134" s="36"/>
      <c r="BO1134" s="36"/>
    </row>
    <row r="1135" spans="2:67">
      <c r="B1135" s="36"/>
      <c r="D1135" s="36"/>
      <c r="E1135" s="36"/>
      <c r="G1135" s="36"/>
      <c r="H1135" s="36"/>
      <c r="I1135" s="36"/>
      <c r="J1135" s="36"/>
      <c r="K1135" s="36"/>
      <c r="L1135" s="36"/>
      <c r="M1135" s="36"/>
      <c r="N1135" s="36" t="e">
        <f>SUMIF(#REF!,K1135,#REF!)</f>
        <v>#REF!</v>
      </c>
      <c r="O1135" s="36">
        <f t="shared" si="193"/>
        <v>0</v>
      </c>
      <c r="P1135" s="36">
        <f>COUNTIF($T$1:T1135,T1135)</f>
        <v>2</v>
      </c>
      <c r="Q1135" s="36" t="str">
        <f t="shared" si="194"/>
        <v>2-KVMAL-32</v>
      </c>
      <c r="R1135" s="36" t="s">
        <v>17</v>
      </c>
      <c r="S1135" s="36">
        <v>32</v>
      </c>
      <c r="T1135" s="36" t="str">
        <f>CONCATENATE(R1135,IF(S1135=0,"","-"),S1135)</f>
        <v>KVMAL-32</v>
      </c>
      <c r="U1135" s="36">
        <v>10</v>
      </c>
      <c r="V1135" s="36" t="str">
        <f t="shared" si="192"/>
        <v>10,</v>
      </c>
      <c r="W1135" s="36"/>
      <c r="X1135" s="36"/>
      <c r="Y1135" s="36"/>
      <c r="Z1135" s="36" t="str">
        <f t="shared" si="197"/>
        <v>-</v>
      </c>
      <c r="AA1135" s="36"/>
      <c r="AB1135" s="36"/>
      <c r="AC1135" s="36"/>
      <c r="AD1135" s="36"/>
      <c r="AE1135" s="36"/>
      <c r="AF1135" s="36"/>
      <c r="AG1135" s="36"/>
      <c r="AH1135" s="36"/>
      <c r="AI1135" s="36"/>
      <c r="AJ1135" s="36"/>
      <c r="AK1135" s="36"/>
      <c r="AL1135" s="36"/>
      <c r="AM1135" s="36"/>
      <c r="AN1135" s="36"/>
      <c r="AO1135" s="36"/>
      <c r="AP1135" s="36"/>
      <c r="AQ1135" s="36"/>
      <c r="AR1135" s="36"/>
      <c r="AS1135" s="36"/>
      <c r="AT1135" s="36"/>
      <c r="AU1135" s="36"/>
      <c r="AV1135" s="36"/>
      <c r="AW1135" s="36"/>
      <c r="AX1135" s="36"/>
      <c r="AY1135" s="36"/>
      <c r="AZ1135" s="36"/>
      <c r="BA1135" s="36"/>
      <c r="BB1135" s="36"/>
      <c r="BC1135" s="36"/>
      <c r="BD1135" s="36"/>
      <c r="BE1135" s="36"/>
      <c r="BF1135" s="36"/>
      <c r="BG1135" s="36"/>
      <c r="BH1135" s="36"/>
      <c r="BI1135" s="36"/>
      <c r="BJ1135" s="36"/>
      <c r="BL1135" s="36"/>
      <c r="BM1135" s="36"/>
      <c r="BN1135" s="36"/>
      <c r="BO1135" s="36"/>
    </row>
    <row r="1136" spans="2:67">
      <c r="B1136" s="36"/>
      <c r="D1136" s="36"/>
      <c r="E1136" s="36"/>
      <c r="G1136" s="36"/>
      <c r="H1136" s="36"/>
      <c r="I1136" s="36"/>
      <c r="J1136" s="36"/>
      <c r="K1136" s="36"/>
      <c r="L1136" s="36"/>
      <c r="M1136" s="36"/>
      <c r="N1136" s="36" t="e">
        <f>SUMIF(#REF!,K1136,#REF!)</f>
        <v>#REF!</v>
      </c>
      <c r="O1136" s="36">
        <f t="shared" si="193"/>
        <v>0</v>
      </c>
      <c r="P1136" s="36">
        <f>COUNTIF($T$1:T1136,T1136)</f>
        <v>3</v>
      </c>
      <c r="Q1136" s="36" t="str">
        <f t="shared" si="194"/>
        <v>3-KVMAL-32</v>
      </c>
      <c r="R1136" s="36" t="s">
        <v>17</v>
      </c>
      <c r="S1136" s="36">
        <v>32</v>
      </c>
      <c r="T1136" s="36" t="str">
        <f t="shared" ref="T1136:T1149" si="198">CONCATENATE(R1136,IF(S1136=0,"","-"),S1136)</f>
        <v>KVMAL-32</v>
      </c>
      <c r="U1136" s="36">
        <v>15</v>
      </c>
      <c r="V1136" s="36" t="str">
        <f t="shared" si="192"/>
        <v>15,</v>
      </c>
      <c r="W1136" s="36"/>
      <c r="X1136" s="36"/>
      <c r="Y1136" s="36"/>
      <c r="Z1136" s="36" t="str">
        <f t="shared" si="197"/>
        <v>-</v>
      </c>
      <c r="AA1136" s="36"/>
      <c r="AB1136" s="36"/>
      <c r="AC1136" s="36"/>
      <c r="AD1136" s="36"/>
      <c r="AE1136" s="36"/>
      <c r="AF1136" s="36"/>
      <c r="AG1136" s="36"/>
      <c r="AH1136" s="36"/>
      <c r="AI1136" s="36"/>
      <c r="AJ1136" s="36"/>
      <c r="AK1136" s="36"/>
      <c r="AL1136" s="36"/>
      <c r="AM1136" s="36"/>
      <c r="AN1136" s="36"/>
      <c r="AO1136" s="36"/>
      <c r="AP1136" s="36"/>
      <c r="AQ1136" s="36"/>
      <c r="AR1136" s="36"/>
      <c r="AS1136" s="36"/>
      <c r="AT1136" s="36"/>
      <c r="AU1136" s="36"/>
      <c r="AV1136" s="36"/>
      <c r="AW1136" s="36"/>
      <c r="AX1136" s="36"/>
      <c r="AY1136" s="36"/>
      <c r="AZ1136" s="36"/>
      <c r="BA1136" s="36"/>
      <c r="BB1136" s="36"/>
      <c r="BC1136" s="36"/>
      <c r="BD1136" s="36"/>
      <c r="BE1136" s="36"/>
      <c r="BF1136" s="36"/>
      <c r="BG1136" s="36"/>
      <c r="BH1136" s="36"/>
      <c r="BI1136" s="36"/>
      <c r="BJ1136" s="36"/>
      <c r="BL1136" s="36"/>
      <c r="BM1136" s="36"/>
      <c r="BN1136" s="36"/>
      <c r="BO1136" s="36"/>
    </row>
    <row r="1137" spans="2:67">
      <c r="B1137" s="36"/>
      <c r="D1137" s="36"/>
      <c r="E1137" s="36"/>
      <c r="G1137" s="36"/>
      <c r="H1137" s="36"/>
      <c r="I1137" s="36"/>
      <c r="J1137" s="36"/>
      <c r="K1137" s="36"/>
      <c r="L1137" s="36"/>
      <c r="M1137" s="36"/>
      <c r="N1137" s="36" t="e">
        <f>SUMIF(#REF!,K1137,#REF!)</f>
        <v>#REF!</v>
      </c>
      <c r="O1137" s="36">
        <f t="shared" si="193"/>
        <v>0</v>
      </c>
      <c r="P1137" s="36">
        <f>COUNTIF($T$1:T1137,T1137)</f>
        <v>4</v>
      </c>
      <c r="Q1137" s="36" t="str">
        <f t="shared" si="194"/>
        <v>4-KVMAL-32</v>
      </c>
      <c r="R1137" s="36" t="s">
        <v>17</v>
      </c>
      <c r="S1137" s="36">
        <v>32</v>
      </c>
      <c r="T1137" s="36" t="str">
        <f t="shared" si="198"/>
        <v>KVMAL-32</v>
      </c>
      <c r="U1137" s="36">
        <v>25</v>
      </c>
      <c r="V1137" s="36" t="str">
        <f t="shared" si="192"/>
        <v>25,</v>
      </c>
      <c r="W1137" s="36"/>
      <c r="X1137" s="36"/>
      <c r="Y1137" s="36"/>
      <c r="Z1137" s="36" t="str">
        <f t="shared" si="197"/>
        <v>-</v>
      </c>
      <c r="AA1137" s="36"/>
      <c r="AB1137" s="36"/>
      <c r="AC1137" s="36"/>
      <c r="AD1137" s="36"/>
      <c r="AE1137" s="36"/>
      <c r="AF1137" s="36"/>
      <c r="AG1137" s="36"/>
      <c r="AH1137" s="36"/>
      <c r="AI1137" s="36"/>
      <c r="AJ1137" s="36"/>
      <c r="AK1137" s="36"/>
      <c r="AL1137" s="36"/>
      <c r="AM1137" s="36"/>
      <c r="AN1137" s="36"/>
      <c r="AO1137" s="36"/>
      <c r="AP1137" s="36"/>
      <c r="AQ1137" s="36"/>
      <c r="AR1137" s="36"/>
      <c r="AS1137" s="36"/>
      <c r="AT1137" s="36"/>
      <c r="AU1137" s="36"/>
      <c r="AV1137" s="36"/>
      <c r="AW1137" s="36"/>
      <c r="AX1137" s="36"/>
      <c r="AY1137" s="36"/>
      <c r="AZ1137" s="36"/>
      <c r="BA1137" s="36"/>
      <c r="BB1137" s="36"/>
      <c r="BC1137" s="36"/>
      <c r="BD1137" s="36"/>
      <c r="BE1137" s="36"/>
      <c r="BF1137" s="36"/>
      <c r="BG1137" s="36"/>
      <c r="BH1137" s="36"/>
      <c r="BI1137" s="36"/>
      <c r="BJ1137" s="36"/>
      <c r="BL1137" s="36"/>
      <c r="BM1137" s="36"/>
      <c r="BN1137" s="36"/>
      <c r="BO1137" s="36"/>
    </row>
    <row r="1138" spans="2:67">
      <c r="B1138" s="36"/>
      <c r="D1138" s="36"/>
      <c r="E1138" s="36"/>
      <c r="G1138" s="36"/>
      <c r="H1138" s="36"/>
      <c r="I1138" s="36"/>
      <c r="J1138" s="36"/>
      <c r="K1138" s="36"/>
      <c r="L1138" s="36"/>
      <c r="M1138" s="36"/>
      <c r="N1138" s="36" t="e">
        <f>SUMIF(#REF!,K1138,#REF!)</f>
        <v>#REF!</v>
      </c>
      <c r="O1138" s="36">
        <f t="shared" si="193"/>
        <v>0</v>
      </c>
      <c r="P1138" s="36">
        <f>COUNTIF($T$1:T1138,T1138)</f>
        <v>5</v>
      </c>
      <c r="Q1138" s="36" t="str">
        <f t="shared" si="194"/>
        <v>5-KVMAL-32</v>
      </c>
      <c r="R1138" s="36" t="s">
        <v>17</v>
      </c>
      <c r="S1138" s="36">
        <v>32</v>
      </c>
      <c r="T1138" s="36" t="str">
        <f t="shared" si="198"/>
        <v>KVMAL-32</v>
      </c>
      <c r="U1138" s="36">
        <v>40</v>
      </c>
      <c r="V1138" s="36" t="str">
        <f t="shared" si="192"/>
        <v>40,</v>
      </c>
      <c r="W1138" s="36"/>
      <c r="X1138" s="36"/>
      <c r="Y1138" s="36"/>
      <c r="Z1138" s="36" t="str">
        <f t="shared" si="197"/>
        <v>-</v>
      </c>
      <c r="AA1138" s="36"/>
      <c r="AB1138" s="36"/>
      <c r="AC1138" s="36"/>
      <c r="AD1138" s="36"/>
      <c r="AE1138" s="36"/>
      <c r="AF1138" s="36"/>
      <c r="AG1138" s="36"/>
      <c r="AH1138" s="36"/>
      <c r="AI1138" s="36"/>
      <c r="AJ1138" s="36"/>
      <c r="AK1138" s="36"/>
      <c r="AL1138" s="36"/>
      <c r="AM1138" s="36"/>
      <c r="AN1138" s="36"/>
      <c r="AO1138" s="36"/>
      <c r="AP1138" s="36"/>
      <c r="AQ1138" s="36"/>
      <c r="AR1138" s="36"/>
      <c r="AS1138" s="36"/>
      <c r="AT1138" s="36"/>
      <c r="AU1138" s="36"/>
      <c r="AV1138" s="36"/>
      <c r="AW1138" s="36"/>
      <c r="AX1138" s="36"/>
      <c r="AY1138" s="36"/>
      <c r="AZ1138" s="36"/>
      <c r="BA1138" s="36"/>
      <c r="BB1138" s="36"/>
      <c r="BC1138" s="36"/>
      <c r="BD1138" s="36"/>
      <c r="BE1138" s="36"/>
      <c r="BF1138" s="36"/>
      <c r="BG1138" s="36"/>
      <c r="BH1138" s="36"/>
      <c r="BI1138" s="36"/>
      <c r="BJ1138" s="36"/>
      <c r="BL1138" s="36"/>
      <c r="BM1138" s="36"/>
      <c r="BN1138" s="36"/>
      <c r="BO1138" s="36"/>
    </row>
    <row r="1139" spans="2:67">
      <c r="B1139" s="36"/>
      <c r="D1139" s="36"/>
      <c r="E1139" s="36"/>
      <c r="G1139" s="36"/>
      <c r="H1139" s="36"/>
      <c r="I1139" s="36"/>
      <c r="J1139" s="36"/>
      <c r="K1139" s="36"/>
      <c r="L1139" s="36"/>
      <c r="M1139" s="36"/>
      <c r="N1139" s="36" t="e">
        <f>SUMIF(#REF!,K1139,#REF!)</f>
        <v>#REF!</v>
      </c>
      <c r="O1139" s="36">
        <f t="shared" si="193"/>
        <v>0</v>
      </c>
      <c r="P1139" s="36">
        <f>COUNTIF($T$1:T1139,T1139)</f>
        <v>6</v>
      </c>
      <c r="Q1139" s="36" t="str">
        <f t="shared" si="194"/>
        <v>6-KVMAL-32</v>
      </c>
      <c r="R1139" s="36" t="s">
        <v>17</v>
      </c>
      <c r="S1139" s="36">
        <v>32</v>
      </c>
      <c r="T1139" s="36" t="str">
        <f t="shared" si="198"/>
        <v>KVMAL-32</v>
      </c>
      <c r="U1139" s="36">
        <v>50</v>
      </c>
      <c r="V1139" s="36" t="str">
        <f t="shared" si="192"/>
        <v>50,</v>
      </c>
      <c r="W1139" s="36"/>
      <c r="X1139" s="36"/>
      <c r="Y1139" s="36"/>
      <c r="Z1139" s="36" t="str">
        <f t="shared" si="197"/>
        <v>-</v>
      </c>
      <c r="AA1139" s="36"/>
      <c r="AB1139" s="36"/>
      <c r="AC1139" s="36"/>
      <c r="AD1139" s="36"/>
      <c r="AE1139" s="36"/>
      <c r="AF1139" s="36"/>
      <c r="AG1139" s="36"/>
      <c r="AH1139" s="36"/>
      <c r="AI1139" s="36"/>
      <c r="AJ1139" s="36"/>
      <c r="AK1139" s="36"/>
      <c r="AL1139" s="36"/>
      <c r="AM1139" s="36"/>
      <c r="AN1139" s="36"/>
      <c r="AO1139" s="36"/>
      <c r="AP1139" s="36"/>
      <c r="AQ1139" s="36"/>
      <c r="AR1139" s="36"/>
      <c r="AS1139" s="36"/>
      <c r="AT1139" s="36"/>
      <c r="AU1139" s="36"/>
      <c r="AV1139" s="36"/>
      <c r="AW1139" s="36"/>
      <c r="AX1139" s="36"/>
      <c r="AY1139" s="36"/>
      <c r="AZ1139" s="36"/>
      <c r="BA1139" s="36"/>
      <c r="BB1139" s="36"/>
      <c r="BC1139" s="36"/>
      <c r="BD1139" s="36"/>
      <c r="BE1139" s="36"/>
      <c r="BF1139" s="36"/>
      <c r="BG1139" s="36"/>
      <c r="BH1139" s="36"/>
      <c r="BI1139" s="36"/>
      <c r="BJ1139" s="36"/>
      <c r="BL1139" s="36"/>
      <c r="BM1139" s="36"/>
      <c r="BN1139" s="36"/>
      <c r="BO1139" s="36"/>
    </row>
    <row r="1140" spans="2:67">
      <c r="B1140" s="36"/>
      <c r="D1140" s="36"/>
      <c r="E1140" s="36"/>
      <c r="G1140" s="36"/>
      <c r="H1140" s="36"/>
      <c r="I1140" s="36"/>
      <c r="J1140" s="36"/>
      <c r="K1140" s="36"/>
      <c r="L1140" s="36"/>
      <c r="M1140" s="36"/>
      <c r="N1140" s="36" t="e">
        <f>SUMIF(#REF!,K1140,#REF!)</f>
        <v>#REF!</v>
      </c>
      <c r="O1140" s="36">
        <f t="shared" si="193"/>
        <v>0</v>
      </c>
      <c r="P1140" s="36">
        <f>COUNTIF($T$1:T1140,T1140)</f>
        <v>7</v>
      </c>
      <c r="Q1140" s="36" t="str">
        <f t="shared" si="194"/>
        <v>7-KVMAL-32</v>
      </c>
      <c r="R1140" s="36" t="s">
        <v>17</v>
      </c>
      <c r="S1140" s="36">
        <v>32</v>
      </c>
      <c r="T1140" s="36" t="str">
        <f t="shared" si="198"/>
        <v>KVMAL-32</v>
      </c>
      <c r="U1140" s="36">
        <v>80</v>
      </c>
      <c r="V1140" s="36" t="str">
        <f t="shared" si="192"/>
        <v>80,</v>
      </c>
      <c r="W1140" s="36"/>
      <c r="X1140" s="36"/>
      <c r="Y1140" s="36"/>
      <c r="Z1140" s="36" t="str">
        <f t="shared" si="197"/>
        <v>-</v>
      </c>
      <c r="AA1140" s="36"/>
      <c r="AB1140" s="36"/>
      <c r="AC1140" s="36"/>
      <c r="AD1140" s="36"/>
      <c r="AE1140" s="36"/>
      <c r="AF1140" s="36"/>
      <c r="AG1140" s="36"/>
      <c r="AH1140" s="36"/>
      <c r="AI1140" s="36"/>
      <c r="AJ1140" s="36"/>
      <c r="AK1140" s="36"/>
      <c r="AL1140" s="36"/>
      <c r="AM1140" s="36"/>
      <c r="AN1140" s="36"/>
      <c r="AO1140" s="36"/>
      <c r="AP1140" s="36"/>
      <c r="AQ1140" s="36"/>
      <c r="AR1140" s="36"/>
      <c r="AS1140" s="36"/>
      <c r="AT1140" s="36"/>
      <c r="AU1140" s="36"/>
      <c r="AV1140" s="36"/>
      <c r="AW1140" s="36"/>
      <c r="AX1140" s="36"/>
      <c r="AY1140" s="36"/>
      <c r="AZ1140" s="36"/>
      <c r="BA1140" s="36"/>
      <c r="BB1140" s="36"/>
      <c r="BC1140" s="36"/>
      <c r="BD1140" s="36"/>
      <c r="BE1140" s="36"/>
      <c r="BF1140" s="36"/>
      <c r="BG1140" s="36"/>
      <c r="BH1140" s="36"/>
      <c r="BI1140" s="36"/>
      <c r="BJ1140" s="36"/>
      <c r="BL1140" s="36"/>
      <c r="BM1140" s="36"/>
      <c r="BN1140" s="36"/>
      <c r="BO1140" s="36"/>
    </row>
    <row r="1141" spans="2:67">
      <c r="B1141" s="36"/>
      <c r="D1141" s="36"/>
      <c r="E1141" s="36"/>
      <c r="G1141" s="36"/>
      <c r="H1141" s="36"/>
      <c r="I1141" s="36"/>
      <c r="J1141" s="36"/>
      <c r="K1141" s="36"/>
      <c r="L1141" s="36"/>
      <c r="M1141" s="36"/>
      <c r="N1141" s="36" t="e">
        <f>SUMIF(#REF!,K1141,#REF!)</f>
        <v>#REF!</v>
      </c>
      <c r="O1141" s="36">
        <f t="shared" si="193"/>
        <v>0</v>
      </c>
      <c r="P1141" s="36">
        <f>COUNTIF($T$1:T1141,T1141)</f>
        <v>8</v>
      </c>
      <c r="Q1141" s="36" t="str">
        <f t="shared" si="194"/>
        <v>8-KVMAL-32</v>
      </c>
      <c r="R1141" s="36" t="s">
        <v>17</v>
      </c>
      <c r="S1141" s="36">
        <v>32</v>
      </c>
      <c r="T1141" s="36" t="str">
        <f t="shared" si="198"/>
        <v>KVMAL-32</v>
      </c>
      <c r="U1141" s="36">
        <v>100</v>
      </c>
      <c r="V1141" s="36" t="str">
        <f t="shared" si="192"/>
        <v>100,</v>
      </c>
      <c r="W1141" s="36"/>
      <c r="X1141" s="36"/>
      <c r="Y1141" s="36"/>
      <c r="Z1141" s="36" t="str">
        <f t="shared" si="197"/>
        <v>-</v>
      </c>
      <c r="AA1141" s="36"/>
      <c r="AB1141" s="36"/>
      <c r="AC1141" s="36"/>
      <c r="AD1141" s="36"/>
      <c r="AE1141" s="36"/>
      <c r="AF1141" s="36"/>
      <c r="AG1141" s="36"/>
      <c r="AH1141" s="36"/>
      <c r="AI1141" s="36"/>
      <c r="AJ1141" s="36"/>
      <c r="AK1141" s="36"/>
      <c r="AL1141" s="36"/>
      <c r="AM1141" s="36"/>
      <c r="AN1141" s="36"/>
      <c r="AO1141" s="36"/>
      <c r="AP1141" s="36"/>
      <c r="AQ1141" s="36"/>
      <c r="AR1141" s="36"/>
      <c r="AS1141" s="36"/>
      <c r="AT1141" s="36"/>
      <c r="AU1141" s="36"/>
      <c r="AV1141" s="36"/>
      <c r="AW1141" s="36"/>
      <c r="AX1141" s="36"/>
      <c r="AY1141" s="36"/>
      <c r="AZ1141" s="36"/>
      <c r="BA1141" s="36"/>
      <c r="BB1141" s="36"/>
      <c r="BC1141" s="36"/>
      <c r="BD1141" s="36"/>
      <c r="BE1141" s="36"/>
      <c r="BF1141" s="36"/>
      <c r="BG1141" s="36"/>
      <c r="BH1141" s="36"/>
      <c r="BI1141" s="36"/>
      <c r="BJ1141" s="36"/>
      <c r="BL1141" s="36"/>
      <c r="BM1141" s="36"/>
      <c r="BN1141" s="36"/>
      <c r="BO1141" s="36"/>
    </row>
    <row r="1142" spans="2:67">
      <c r="B1142" s="36"/>
      <c r="D1142" s="36"/>
      <c r="E1142" s="36"/>
      <c r="G1142" s="36"/>
      <c r="H1142" s="36"/>
      <c r="I1142" s="36"/>
      <c r="J1142" s="36"/>
      <c r="K1142" s="36"/>
      <c r="L1142" s="36"/>
      <c r="M1142" s="36"/>
      <c r="N1142" s="36" t="e">
        <f>SUMIF(#REF!,K1142,#REF!)</f>
        <v>#REF!</v>
      </c>
      <c r="O1142" s="36">
        <f t="shared" si="193"/>
        <v>0</v>
      </c>
      <c r="P1142" s="36">
        <f>COUNTIF($T$1:T1142,T1142)</f>
        <v>9</v>
      </c>
      <c r="Q1142" s="36" t="str">
        <f t="shared" si="194"/>
        <v>9-KVMAL-32</v>
      </c>
      <c r="R1142" s="36" t="s">
        <v>17</v>
      </c>
      <c r="S1142" s="36">
        <v>32</v>
      </c>
      <c r="T1142" s="36" t="str">
        <f t="shared" si="198"/>
        <v>KVMAL-32</v>
      </c>
      <c r="U1142" s="36">
        <v>120</v>
      </c>
      <c r="V1142" s="36" t="str">
        <f t="shared" si="192"/>
        <v>120,</v>
      </c>
      <c r="W1142" s="36"/>
      <c r="X1142" s="36"/>
      <c r="Y1142" s="36"/>
      <c r="Z1142" s="36" t="str">
        <f t="shared" si="197"/>
        <v>-</v>
      </c>
      <c r="AA1142" s="36"/>
      <c r="AB1142" s="36"/>
      <c r="AC1142" s="36"/>
      <c r="AD1142" s="36"/>
      <c r="AE1142" s="36"/>
      <c r="AF1142" s="36"/>
      <c r="AG1142" s="36"/>
      <c r="AH1142" s="36"/>
      <c r="AI1142" s="36"/>
      <c r="AJ1142" s="36"/>
      <c r="AK1142" s="36"/>
      <c r="AL1142" s="36"/>
      <c r="AM1142" s="36"/>
      <c r="AN1142" s="36"/>
      <c r="AO1142" s="36"/>
      <c r="AP1142" s="36"/>
      <c r="AQ1142" s="36"/>
      <c r="AR1142" s="36"/>
      <c r="AS1142" s="36"/>
      <c r="AT1142" s="36"/>
      <c r="AU1142" s="36"/>
      <c r="AV1142" s="36"/>
      <c r="AW1142" s="36"/>
      <c r="AX1142" s="36"/>
      <c r="AY1142" s="36"/>
      <c r="AZ1142" s="36"/>
      <c r="BA1142" s="36"/>
      <c r="BB1142" s="36"/>
      <c r="BC1142" s="36"/>
      <c r="BD1142" s="36"/>
      <c r="BE1142" s="36"/>
      <c r="BF1142" s="36"/>
      <c r="BG1142" s="36"/>
      <c r="BH1142" s="36"/>
      <c r="BI1142" s="36"/>
      <c r="BJ1142" s="36"/>
      <c r="BL1142" s="36"/>
      <c r="BM1142" s="36"/>
      <c r="BN1142" s="36"/>
      <c r="BO1142" s="36"/>
    </row>
    <row r="1143" spans="2:67">
      <c r="B1143" s="36"/>
      <c r="D1143" s="36"/>
      <c r="E1143" s="36"/>
      <c r="G1143" s="36"/>
      <c r="H1143" s="36"/>
      <c r="I1143" s="36"/>
      <c r="J1143" s="36"/>
      <c r="K1143" s="36"/>
      <c r="L1143" s="36"/>
      <c r="M1143" s="36"/>
      <c r="N1143" s="36" t="e">
        <f>SUMIF(#REF!,K1143,#REF!)</f>
        <v>#REF!</v>
      </c>
      <c r="O1143" s="36">
        <f t="shared" si="193"/>
        <v>0</v>
      </c>
      <c r="P1143" s="36">
        <f>COUNTIF($T$1:T1143,T1143)</f>
        <v>10</v>
      </c>
      <c r="Q1143" s="36" t="str">
        <f t="shared" si="194"/>
        <v>10-KVMAL-32</v>
      </c>
      <c r="R1143" s="36" t="s">
        <v>17</v>
      </c>
      <c r="S1143" s="36">
        <v>32</v>
      </c>
      <c r="T1143" s="36" t="str">
        <f t="shared" si="198"/>
        <v>KVMAL-32</v>
      </c>
      <c r="U1143" s="36">
        <v>160</v>
      </c>
      <c r="V1143" s="36" t="str">
        <f t="shared" si="192"/>
        <v>160,</v>
      </c>
      <c r="W1143" s="36"/>
      <c r="X1143" s="36"/>
      <c r="Y1143" s="36"/>
      <c r="Z1143" s="36" t="str">
        <f t="shared" si="197"/>
        <v>-</v>
      </c>
      <c r="AA1143" s="36"/>
      <c r="AB1143" s="36"/>
      <c r="AC1143" s="36"/>
      <c r="AD1143" s="36"/>
      <c r="AE1143" s="36"/>
      <c r="AF1143" s="36"/>
      <c r="AG1143" s="36"/>
      <c r="AH1143" s="36"/>
      <c r="AI1143" s="36"/>
      <c r="AJ1143" s="36"/>
      <c r="AK1143" s="36"/>
      <c r="AL1143" s="36"/>
      <c r="AM1143" s="36"/>
      <c r="AN1143" s="36"/>
      <c r="AO1143" s="36"/>
      <c r="AP1143" s="36"/>
      <c r="AQ1143" s="36"/>
      <c r="AR1143" s="36"/>
      <c r="AS1143" s="36"/>
      <c r="AT1143" s="36"/>
      <c r="AU1143" s="36"/>
      <c r="AV1143" s="36"/>
      <c r="AW1143" s="36"/>
      <c r="AX1143" s="36"/>
      <c r="AY1143" s="36"/>
      <c r="AZ1143" s="36"/>
      <c r="BA1143" s="36"/>
      <c r="BB1143" s="36"/>
      <c r="BC1143" s="36"/>
      <c r="BD1143" s="36"/>
      <c r="BE1143" s="36"/>
      <c r="BF1143" s="36"/>
      <c r="BG1143" s="36"/>
      <c r="BH1143" s="36"/>
      <c r="BI1143" s="36"/>
      <c r="BJ1143" s="36"/>
      <c r="BL1143" s="36"/>
      <c r="BM1143" s="36"/>
      <c r="BN1143" s="36"/>
      <c r="BO1143" s="36"/>
    </row>
    <row r="1144" spans="2:67">
      <c r="B1144" s="36"/>
      <c r="D1144" s="36"/>
      <c r="E1144" s="36"/>
      <c r="G1144" s="36"/>
      <c r="H1144" s="36"/>
      <c r="I1144" s="36"/>
      <c r="J1144" s="36"/>
      <c r="K1144" s="36"/>
      <c r="L1144" s="36"/>
      <c r="M1144" s="36"/>
      <c r="N1144" s="36" t="e">
        <f>SUMIF(#REF!,K1144,#REF!)</f>
        <v>#REF!</v>
      </c>
      <c r="O1144" s="36">
        <f t="shared" si="193"/>
        <v>0</v>
      </c>
      <c r="P1144" s="36">
        <f>COUNTIF($T$1:T1144,T1144)</f>
        <v>11</v>
      </c>
      <c r="Q1144" s="36" t="str">
        <f t="shared" si="194"/>
        <v>11-KVMAL-32</v>
      </c>
      <c r="R1144" s="36" t="s">
        <v>17</v>
      </c>
      <c r="S1144" s="36">
        <v>32</v>
      </c>
      <c r="T1144" s="36" t="str">
        <f t="shared" si="198"/>
        <v>KVMAL-32</v>
      </c>
      <c r="U1144" s="36">
        <v>200</v>
      </c>
      <c r="V1144" s="36" t="str">
        <f t="shared" si="192"/>
        <v>200,</v>
      </c>
      <c r="W1144" s="36"/>
      <c r="X1144" s="36"/>
      <c r="Y1144" s="36"/>
      <c r="Z1144" s="36" t="str">
        <f t="shared" si="197"/>
        <v>-</v>
      </c>
      <c r="AA1144" s="36"/>
      <c r="AB1144" s="36"/>
      <c r="AC1144" s="36"/>
      <c r="AD1144" s="36"/>
      <c r="AE1144" s="36"/>
      <c r="AF1144" s="36"/>
      <c r="AG1144" s="36"/>
      <c r="AH1144" s="36"/>
      <c r="AI1144" s="36"/>
      <c r="AJ1144" s="36"/>
      <c r="AK1144" s="36"/>
      <c r="AL1144" s="36"/>
      <c r="AM1144" s="36"/>
      <c r="AN1144" s="36"/>
      <c r="AO1144" s="36"/>
      <c r="AP1144" s="36"/>
      <c r="AQ1144" s="36"/>
      <c r="AR1144" s="36"/>
      <c r="AS1144" s="36"/>
      <c r="AT1144" s="36"/>
      <c r="AU1144" s="36"/>
      <c r="AV1144" s="36"/>
      <c r="AW1144" s="36"/>
      <c r="AX1144" s="36"/>
      <c r="AY1144" s="36"/>
      <c r="AZ1144" s="36"/>
      <c r="BA1144" s="36"/>
      <c r="BB1144" s="36"/>
      <c r="BC1144" s="36"/>
      <c r="BD1144" s="36"/>
      <c r="BE1144" s="36"/>
      <c r="BF1144" s="36"/>
      <c r="BG1144" s="36"/>
      <c r="BH1144" s="36"/>
      <c r="BI1144" s="36"/>
      <c r="BJ1144" s="36"/>
      <c r="BL1144" s="36"/>
      <c r="BM1144" s="36"/>
      <c r="BN1144" s="36"/>
      <c r="BO1144" s="36"/>
    </row>
    <row r="1145" spans="2:67">
      <c r="B1145" s="36"/>
      <c r="D1145" s="36"/>
      <c r="E1145" s="36"/>
      <c r="G1145" s="36"/>
      <c r="H1145" s="36"/>
      <c r="I1145" s="36"/>
      <c r="J1145" s="36"/>
      <c r="K1145" s="36"/>
      <c r="L1145" s="36"/>
      <c r="M1145" s="36"/>
      <c r="N1145" s="36" t="e">
        <f>SUMIF(#REF!,K1145,#REF!)</f>
        <v>#REF!</v>
      </c>
      <c r="O1145" s="36">
        <f t="shared" si="193"/>
        <v>0</v>
      </c>
      <c r="P1145" s="36">
        <f>COUNTIF($T$1:T1145,T1145)</f>
        <v>12</v>
      </c>
      <c r="Q1145" s="36" t="str">
        <f t="shared" si="194"/>
        <v>12-KVMAL-32</v>
      </c>
      <c r="R1145" s="36" t="s">
        <v>17</v>
      </c>
      <c r="S1145" s="36">
        <v>32</v>
      </c>
      <c r="T1145" s="36" t="str">
        <f t="shared" si="198"/>
        <v>KVMAL-32</v>
      </c>
      <c r="U1145" s="36">
        <v>250</v>
      </c>
      <c r="V1145" s="36" t="str">
        <f t="shared" si="192"/>
        <v>250,</v>
      </c>
      <c r="W1145" s="36"/>
      <c r="X1145" s="36"/>
      <c r="Y1145" s="36"/>
      <c r="Z1145" s="36" t="str">
        <f t="shared" si="197"/>
        <v>-</v>
      </c>
      <c r="AA1145" s="36"/>
      <c r="AB1145" s="36"/>
      <c r="AC1145" s="36"/>
      <c r="AD1145" s="36"/>
      <c r="AE1145" s="36"/>
      <c r="AF1145" s="36"/>
      <c r="AG1145" s="36"/>
      <c r="AH1145" s="36"/>
      <c r="AI1145" s="36"/>
      <c r="AJ1145" s="36"/>
      <c r="AK1145" s="36"/>
      <c r="AL1145" s="36"/>
      <c r="AM1145" s="36"/>
      <c r="AN1145" s="36"/>
      <c r="AO1145" s="36"/>
      <c r="AP1145" s="36"/>
      <c r="AQ1145" s="36"/>
      <c r="AR1145" s="36"/>
      <c r="AS1145" s="36"/>
      <c r="AT1145" s="36"/>
      <c r="AU1145" s="36"/>
      <c r="AV1145" s="36"/>
      <c r="AW1145" s="36"/>
      <c r="AX1145" s="36"/>
      <c r="AY1145" s="36"/>
      <c r="AZ1145" s="36"/>
      <c r="BA1145" s="36"/>
      <c r="BB1145" s="36"/>
      <c r="BC1145" s="36"/>
      <c r="BD1145" s="36"/>
      <c r="BE1145" s="36"/>
      <c r="BF1145" s="36"/>
      <c r="BG1145" s="36"/>
      <c r="BH1145" s="36"/>
      <c r="BI1145" s="36"/>
      <c r="BJ1145" s="36"/>
      <c r="BL1145" s="36"/>
      <c r="BM1145" s="36"/>
      <c r="BN1145" s="36"/>
      <c r="BO1145" s="36"/>
    </row>
    <row r="1146" spans="2:67">
      <c r="B1146" s="36"/>
      <c r="D1146" s="36"/>
      <c r="E1146" s="36"/>
      <c r="G1146" s="36"/>
      <c r="H1146" s="36"/>
      <c r="I1146" s="36"/>
      <c r="J1146" s="36"/>
      <c r="K1146" s="36"/>
      <c r="L1146" s="36"/>
      <c r="M1146" s="36"/>
      <c r="N1146" s="36" t="e">
        <f>SUMIF(#REF!,K1146,#REF!)</f>
        <v>#REF!</v>
      </c>
      <c r="O1146" s="36">
        <f t="shared" si="193"/>
        <v>0</v>
      </c>
      <c r="P1146" s="36">
        <f>COUNTIF($T$1:T1146,T1146)</f>
        <v>13</v>
      </c>
      <c r="Q1146" s="36" t="str">
        <f t="shared" si="194"/>
        <v>13-KVMAL-32</v>
      </c>
      <c r="R1146" s="36" t="s">
        <v>17</v>
      </c>
      <c r="S1146" s="36">
        <v>32</v>
      </c>
      <c r="T1146" s="36" t="str">
        <f t="shared" si="198"/>
        <v>KVMAL-32</v>
      </c>
      <c r="U1146" s="36">
        <v>300</v>
      </c>
      <c r="V1146" s="36" t="str">
        <f t="shared" si="192"/>
        <v>300,</v>
      </c>
      <c r="W1146" s="36"/>
      <c r="X1146" s="36"/>
      <c r="Y1146" s="36"/>
      <c r="Z1146" s="36" t="str">
        <f t="shared" si="197"/>
        <v>-</v>
      </c>
      <c r="AA1146" s="36"/>
      <c r="AB1146" s="36"/>
      <c r="AC1146" s="36"/>
      <c r="AD1146" s="36"/>
      <c r="AE1146" s="36"/>
      <c r="AF1146" s="36"/>
      <c r="AG1146" s="36"/>
      <c r="AH1146" s="36"/>
      <c r="AI1146" s="36"/>
      <c r="AJ1146" s="36"/>
      <c r="AK1146" s="36"/>
      <c r="AL1146" s="36"/>
      <c r="AM1146" s="36"/>
      <c r="AN1146" s="36"/>
      <c r="AO1146" s="36"/>
      <c r="AP1146" s="36"/>
      <c r="AQ1146" s="36"/>
      <c r="AR1146" s="36"/>
      <c r="AS1146" s="36"/>
      <c r="AT1146" s="36"/>
      <c r="AU1146" s="36"/>
      <c r="AV1146" s="36"/>
      <c r="AW1146" s="36"/>
      <c r="AX1146" s="36"/>
      <c r="AY1146" s="36"/>
      <c r="AZ1146" s="36"/>
      <c r="BA1146" s="36"/>
      <c r="BB1146" s="36"/>
      <c r="BC1146" s="36"/>
      <c r="BD1146" s="36"/>
      <c r="BE1146" s="36"/>
      <c r="BF1146" s="36"/>
      <c r="BG1146" s="36"/>
      <c r="BH1146" s="36"/>
      <c r="BI1146" s="36"/>
      <c r="BJ1146" s="36"/>
      <c r="BL1146" s="36"/>
      <c r="BM1146" s="36"/>
      <c r="BN1146" s="36"/>
      <c r="BO1146" s="36"/>
    </row>
    <row r="1147" spans="2:67">
      <c r="B1147" s="36"/>
      <c r="D1147" s="36"/>
      <c r="E1147" s="36"/>
      <c r="G1147" s="36"/>
      <c r="H1147" s="36"/>
      <c r="I1147" s="36"/>
      <c r="J1147" s="36"/>
      <c r="K1147" s="36"/>
      <c r="L1147" s="36"/>
      <c r="M1147" s="36"/>
      <c r="N1147" s="36" t="e">
        <f>SUMIF(#REF!,K1147,#REF!)</f>
        <v>#REF!</v>
      </c>
      <c r="O1147" s="36">
        <f t="shared" si="193"/>
        <v>0</v>
      </c>
      <c r="P1147" s="36">
        <f>COUNTIF($T$1:T1147,T1147)</f>
        <v>14</v>
      </c>
      <c r="Q1147" s="36" t="str">
        <f t="shared" si="194"/>
        <v>14-KVMAL-32</v>
      </c>
      <c r="R1147" s="36" t="s">
        <v>17</v>
      </c>
      <c r="S1147" s="36">
        <v>32</v>
      </c>
      <c r="T1147" s="36" t="str">
        <f t="shared" si="198"/>
        <v>KVMAL-32</v>
      </c>
      <c r="U1147" s="36">
        <v>320</v>
      </c>
      <c r="V1147" s="36" t="str">
        <f t="shared" si="192"/>
        <v>320,</v>
      </c>
      <c r="W1147" s="36"/>
      <c r="X1147" s="36"/>
      <c r="Y1147" s="36"/>
      <c r="Z1147" s="36" t="str">
        <f t="shared" si="197"/>
        <v>-</v>
      </c>
      <c r="AA1147" s="36"/>
      <c r="AB1147" s="36"/>
      <c r="AC1147" s="36"/>
      <c r="AD1147" s="36"/>
      <c r="AE1147" s="36"/>
      <c r="AF1147" s="36"/>
      <c r="AG1147" s="36"/>
      <c r="AH1147" s="36"/>
      <c r="AI1147" s="36"/>
      <c r="AJ1147" s="36"/>
      <c r="AK1147" s="36"/>
      <c r="AL1147" s="36"/>
      <c r="AM1147" s="36"/>
      <c r="AN1147" s="36"/>
      <c r="AO1147" s="36"/>
      <c r="AP1147" s="36"/>
      <c r="AQ1147" s="36"/>
      <c r="AR1147" s="36"/>
      <c r="AS1147" s="36"/>
      <c r="AT1147" s="36"/>
      <c r="AU1147" s="36"/>
      <c r="AV1147" s="36"/>
      <c r="AW1147" s="36"/>
      <c r="AX1147" s="36"/>
      <c r="AY1147" s="36"/>
      <c r="AZ1147" s="36"/>
      <c r="BA1147" s="36"/>
      <c r="BB1147" s="36"/>
      <c r="BC1147" s="36"/>
      <c r="BD1147" s="36"/>
      <c r="BE1147" s="36"/>
      <c r="BF1147" s="36"/>
      <c r="BG1147" s="36"/>
      <c r="BH1147" s="36"/>
      <c r="BI1147" s="36"/>
      <c r="BJ1147" s="36"/>
      <c r="BL1147" s="36"/>
      <c r="BM1147" s="36"/>
      <c r="BN1147" s="36"/>
      <c r="BO1147" s="36"/>
    </row>
    <row r="1148" spans="2:67">
      <c r="B1148" s="36"/>
      <c r="D1148" s="36"/>
      <c r="E1148" s="36"/>
      <c r="G1148" s="36"/>
      <c r="H1148" s="36"/>
      <c r="I1148" s="36"/>
      <c r="J1148" s="36"/>
      <c r="K1148" s="36"/>
      <c r="L1148" s="36"/>
      <c r="M1148" s="36"/>
      <c r="N1148" s="36" t="e">
        <f>SUMIF(#REF!,K1148,#REF!)</f>
        <v>#REF!</v>
      </c>
      <c r="O1148" s="36">
        <f t="shared" si="193"/>
        <v>0</v>
      </c>
      <c r="P1148" s="36">
        <f>COUNTIF($T$1:T1148,T1148)</f>
        <v>15</v>
      </c>
      <c r="Q1148" s="36" t="str">
        <f t="shared" si="194"/>
        <v>15-KVMAL-32</v>
      </c>
      <c r="R1148" s="36" t="s">
        <v>17</v>
      </c>
      <c r="S1148" s="36">
        <v>32</v>
      </c>
      <c r="T1148" s="36" t="str">
        <f t="shared" si="198"/>
        <v>KVMAL-32</v>
      </c>
      <c r="U1148" s="36">
        <v>400</v>
      </c>
      <c r="V1148" s="36" t="str">
        <f t="shared" si="192"/>
        <v>400,</v>
      </c>
      <c r="W1148" s="36"/>
      <c r="X1148" s="36"/>
      <c r="Y1148" s="36"/>
      <c r="Z1148" s="36" t="str">
        <f t="shared" si="197"/>
        <v>-</v>
      </c>
      <c r="AA1148" s="36"/>
      <c r="AB1148" s="36"/>
      <c r="AC1148" s="36"/>
      <c r="AD1148" s="36"/>
      <c r="AE1148" s="36"/>
      <c r="AF1148" s="36"/>
      <c r="AG1148" s="36"/>
      <c r="AH1148" s="36"/>
      <c r="AI1148" s="36"/>
      <c r="AJ1148" s="36"/>
      <c r="AK1148" s="36"/>
      <c r="AL1148" s="36"/>
      <c r="AM1148" s="36"/>
      <c r="AN1148" s="36"/>
      <c r="AO1148" s="36"/>
      <c r="AP1148" s="36"/>
      <c r="AQ1148" s="36"/>
      <c r="AR1148" s="36"/>
      <c r="AS1148" s="36"/>
      <c r="AT1148" s="36"/>
      <c r="AU1148" s="36"/>
      <c r="AV1148" s="36"/>
      <c r="AW1148" s="36"/>
      <c r="AX1148" s="36"/>
      <c r="AY1148" s="36"/>
      <c r="AZ1148" s="36"/>
      <c r="BA1148" s="36"/>
      <c r="BB1148" s="36"/>
      <c r="BC1148" s="36"/>
      <c r="BD1148" s="36"/>
      <c r="BE1148" s="36"/>
      <c r="BF1148" s="36"/>
      <c r="BG1148" s="36"/>
      <c r="BH1148" s="36"/>
      <c r="BI1148" s="36"/>
      <c r="BJ1148" s="36"/>
      <c r="BL1148" s="36"/>
      <c r="BM1148" s="36"/>
      <c r="BN1148" s="36"/>
      <c r="BO1148" s="36"/>
    </row>
    <row r="1149" spans="2:67">
      <c r="B1149" s="36"/>
      <c r="D1149" s="36"/>
      <c r="E1149" s="36"/>
      <c r="G1149" s="36"/>
      <c r="H1149" s="36"/>
      <c r="I1149" s="36"/>
      <c r="J1149" s="36"/>
      <c r="K1149" s="36"/>
      <c r="L1149" s="36"/>
      <c r="M1149" s="36"/>
      <c r="N1149" s="36" t="e">
        <f>SUMIF(#REF!,K1149,#REF!)</f>
        <v>#REF!</v>
      </c>
      <c r="O1149" s="36">
        <f t="shared" si="193"/>
        <v>0</v>
      </c>
      <c r="P1149" s="36">
        <f>COUNTIF($T$1:T1149,T1149)</f>
        <v>16</v>
      </c>
      <c r="Q1149" s="36" t="str">
        <f t="shared" si="194"/>
        <v>16-KVMAL-32</v>
      </c>
      <c r="R1149" s="36" t="s">
        <v>17</v>
      </c>
      <c r="S1149" s="36">
        <v>32</v>
      </c>
      <c r="T1149" s="36" t="str">
        <f t="shared" si="198"/>
        <v>KVMAL-32</v>
      </c>
      <c r="U1149" s="36">
        <v>500</v>
      </c>
      <c r="V1149" s="36" t="str">
        <f t="shared" si="192"/>
        <v>500</v>
      </c>
      <c r="W1149" s="36"/>
      <c r="X1149" s="36"/>
      <c r="Y1149" s="36"/>
      <c r="Z1149" s="36" t="str">
        <f t="shared" si="197"/>
        <v>-</v>
      </c>
      <c r="AA1149" s="36"/>
      <c r="AB1149" s="36"/>
      <c r="AC1149" s="36"/>
      <c r="AD1149" s="36"/>
      <c r="AE1149" s="36"/>
      <c r="AF1149" s="36"/>
      <c r="AG1149" s="36"/>
      <c r="AH1149" s="36"/>
      <c r="AI1149" s="36"/>
      <c r="AJ1149" s="36"/>
      <c r="AK1149" s="36"/>
      <c r="AL1149" s="36"/>
      <c r="AM1149" s="36"/>
      <c r="AN1149" s="36"/>
      <c r="AO1149" s="36"/>
      <c r="AP1149" s="36"/>
      <c r="AQ1149" s="36"/>
      <c r="AR1149" s="36"/>
      <c r="AS1149" s="36"/>
      <c r="AT1149" s="36"/>
      <c r="AU1149" s="36"/>
      <c r="AV1149" s="36"/>
      <c r="AW1149" s="36"/>
      <c r="AX1149" s="36"/>
      <c r="AY1149" s="36"/>
      <c r="AZ1149" s="36"/>
      <c r="BA1149" s="36"/>
      <c r="BB1149" s="36"/>
      <c r="BC1149" s="36"/>
      <c r="BD1149" s="36"/>
      <c r="BE1149" s="36"/>
      <c r="BF1149" s="36"/>
      <c r="BG1149" s="36"/>
      <c r="BH1149" s="36"/>
      <c r="BI1149" s="36"/>
      <c r="BJ1149" s="36"/>
      <c r="BL1149" s="36"/>
      <c r="BM1149" s="36"/>
      <c r="BN1149" s="36"/>
      <c r="BO1149" s="36"/>
    </row>
    <row r="1150" spans="2:67">
      <c r="B1150" s="36"/>
      <c r="D1150" s="36"/>
      <c r="E1150" s="36"/>
      <c r="G1150" s="36"/>
      <c r="H1150" s="36"/>
      <c r="I1150" s="36"/>
      <c r="J1150" s="36"/>
      <c r="K1150" s="36"/>
      <c r="L1150" s="36"/>
      <c r="M1150" s="36"/>
      <c r="N1150" s="36" t="e">
        <f>SUMIF(#REF!,K1150,#REF!)</f>
        <v>#REF!</v>
      </c>
      <c r="O1150" s="36">
        <f t="shared" si="193"/>
        <v>0</v>
      </c>
      <c r="P1150" s="36">
        <f>COUNTIF($T$1:T1150,T1150)</f>
        <v>1</v>
      </c>
      <c r="Q1150" s="36" t="str">
        <f t="shared" si="194"/>
        <v>1-KVMAL-40</v>
      </c>
      <c r="R1150" s="36" t="s">
        <v>17</v>
      </c>
      <c r="S1150" s="36">
        <v>40</v>
      </c>
      <c r="T1150" s="36" t="str">
        <f>CONCATENATE(R1150,IF(S1150=0,"","-"),S1150)</f>
        <v>KVMAL-40</v>
      </c>
      <c r="U1150" s="36">
        <v>5</v>
      </c>
      <c r="V1150" s="36" t="str">
        <f t="shared" si="192"/>
        <v>5,</v>
      </c>
      <c r="W1150" s="36"/>
      <c r="X1150" s="36"/>
      <c r="Y1150" s="36"/>
      <c r="Z1150" s="36" t="str">
        <f t="shared" si="197"/>
        <v>-</v>
      </c>
      <c r="AA1150" s="36"/>
      <c r="AB1150" s="36"/>
      <c r="AC1150" s="36"/>
      <c r="AD1150" s="36"/>
      <c r="AE1150" s="36"/>
      <c r="AF1150" s="36"/>
      <c r="AG1150" s="36"/>
      <c r="AH1150" s="36"/>
      <c r="AI1150" s="36"/>
      <c r="AJ1150" s="36"/>
      <c r="AK1150" s="36"/>
      <c r="AL1150" s="36"/>
      <c r="AM1150" s="36"/>
      <c r="AN1150" s="36"/>
      <c r="AO1150" s="36"/>
      <c r="AP1150" s="36"/>
      <c r="AQ1150" s="36"/>
      <c r="AR1150" s="36"/>
      <c r="AS1150" s="36"/>
      <c r="AT1150" s="36"/>
      <c r="AU1150" s="36"/>
      <c r="AV1150" s="36"/>
      <c r="AW1150" s="36"/>
      <c r="AX1150" s="36"/>
      <c r="AY1150" s="36"/>
      <c r="AZ1150" s="36"/>
      <c r="BA1150" s="36"/>
      <c r="BB1150" s="36"/>
      <c r="BC1150" s="36"/>
      <c r="BD1150" s="36"/>
      <c r="BE1150" s="36"/>
      <c r="BF1150" s="36"/>
      <c r="BG1150" s="36"/>
      <c r="BH1150" s="36"/>
      <c r="BI1150" s="36"/>
      <c r="BJ1150" s="36"/>
      <c r="BL1150" s="36"/>
      <c r="BM1150" s="36"/>
      <c r="BN1150" s="36"/>
      <c r="BO1150" s="36"/>
    </row>
    <row r="1151" spans="2:67">
      <c r="B1151" s="36"/>
      <c r="D1151" s="36"/>
      <c r="E1151" s="36"/>
      <c r="G1151" s="36"/>
      <c r="H1151" s="36"/>
      <c r="I1151" s="36"/>
      <c r="J1151" s="36"/>
      <c r="K1151" s="36"/>
      <c r="L1151" s="36"/>
      <c r="M1151" s="36"/>
      <c r="N1151" s="36" t="e">
        <f>SUMIF(#REF!,K1151,#REF!)</f>
        <v>#REF!</v>
      </c>
      <c r="O1151" s="36">
        <f t="shared" si="193"/>
        <v>0</v>
      </c>
      <c r="P1151" s="36">
        <f>COUNTIF($T$1:T1151,T1151)</f>
        <v>2</v>
      </c>
      <c r="Q1151" s="36" t="str">
        <f t="shared" si="194"/>
        <v>2-KVMAL-40</v>
      </c>
      <c r="R1151" s="36" t="s">
        <v>17</v>
      </c>
      <c r="S1151" s="36">
        <v>40</v>
      </c>
      <c r="T1151" s="36" t="str">
        <f>CONCATENATE(R1151,IF(S1151=0,"","-"),S1151)</f>
        <v>KVMAL-40</v>
      </c>
      <c r="U1151" s="36">
        <v>10</v>
      </c>
      <c r="V1151" s="36" t="str">
        <f t="shared" si="192"/>
        <v>10,</v>
      </c>
      <c r="W1151" s="36"/>
      <c r="X1151" s="36"/>
      <c r="Y1151" s="36"/>
      <c r="Z1151" s="36" t="str">
        <f t="shared" si="197"/>
        <v>-</v>
      </c>
      <c r="AA1151" s="36"/>
      <c r="AB1151" s="36"/>
      <c r="AC1151" s="36"/>
      <c r="AD1151" s="36"/>
      <c r="AE1151" s="36"/>
      <c r="AF1151" s="36"/>
      <c r="AG1151" s="36"/>
      <c r="AH1151" s="36"/>
      <c r="AI1151" s="36"/>
      <c r="AJ1151" s="36"/>
      <c r="AK1151" s="36"/>
      <c r="AL1151" s="36"/>
      <c r="AM1151" s="36"/>
      <c r="AN1151" s="36"/>
      <c r="AO1151" s="36"/>
      <c r="AP1151" s="36"/>
      <c r="AQ1151" s="36"/>
      <c r="AR1151" s="36"/>
      <c r="AS1151" s="36"/>
      <c r="AT1151" s="36"/>
      <c r="AU1151" s="36"/>
      <c r="AV1151" s="36"/>
      <c r="AW1151" s="36"/>
      <c r="AX1151" s="36"/>
      <c r="AY1151" s="36"/>
      <c r="AZ1151" s="36"/>
      <c r="BA1151" s="36"/>
      <c r="BB1151" s="36"/>
      <c r="BC1151" s="36"/>
      <c r="BD1151" s="36"/>
      <c r="BE1151" s="36"/>
      <c r="BF1151" s="36"/>
      <c r="BG1151" s="36"/>
      <c r="BH1151" s="36"/>
      <c r="BI1151" s="36"/>
      <c r="BJ1151" s="36"/>
      <c r="BL1151" s="36"/>
      <c r="BM1151" s="36"/>
      <c r="BN1151" s="36"/>
      <c r="BO1151" s="36"/>
    </row>
    <row r="1152" spans="2:67">
      <c r="B1152" s="36"/>
      <c r="D1152" s="36"/>
      <c r="E1152" s="36"/>
      <c r="G1152" s="36"/>
      <c r="H1152" s="36"/>
      <c r="I1152" s="36"/>
      <c r="J1152" s="36"/>
      <c r="K1152" s="36"/>
      <c r="L1152" s="36"/>
      <c r="M1152" s="36"/>
      <c r="N1152" s="36" t="e">
        <f>SUMIF(#REF!,K1152,#REF!)</f>
        <v>#REF!</v>
      </c>
      <c r="O1152" s="36">
        <f t="shared" si="193"/>
        <v>0</v>
      </c>
      <c r="P1152" s="36">
        <f>COUNTIF($T$1:T1152,T1152)</f>
        <v>3</v>
      </c>
      <c r="Q1152" s="36" t="str">
        <f t="shared" si="194"/>
        <v>3-KVMAL-40</v>
      </c>
      <c r="R1152" s="36" t="s">
        <v>17</v>
      </c>
      <c r="S1152" s="36">
        <v>40</v>
      </c>
      <c r="T1152" s="36" t="str">
        <f t="shared" ref="T1152:T1215" si="199">CONCATENATE(R1152,IF(S1152=0,"","-"),S1152)</f>
        <v>KVMAL-40</v>
      </c>
      <c r="U1152" s="36">
        <v>15</v>
      </c>
      <c r="V1152" s="36" t="str">
        <f t="shared" si="192"/>
        <v>15,</v>
      </c>
      <c r="W1152" s="36"/>
      <c r="X1152" s="36"/>
      <c r="Y1152" s="36"/>
      <c r="Z1152" s="36" t="str">
        <f t="shared" si="197"/>
        <v>-</v>
      </c>
      <c r="AA1152" s="36"/>
      <c r="AB1152" s="36"/>
      <c r="AC1152" s="36"/>
      <c r="AD1152" s="36"/>
      <c r="AE1152" s="36"/>
      <c r="AF1152" s="36"/>
      <c r="AG1152" s="36"/>
      <c r="AH1152" s="36"/>
      <c r="AI1152" s="36"/>
      <c r="AJ1152" s="36"/>
      <c r="AK1152" s="36"/>
      <c r="AL1152" s="36"/>
      <c r="AM1152" s="36"/>
      <c r="AN1152" s="36"/>
      <c r="AO1152" s="36"/>
      <c r="AP1152" s="36"/>
      <c r="AQ1152" s="36"/>
      <c r="AR1152" s="36"/>
      <c r="AS1152" s="36"/>
      <c r="AT1152" s="36"/>
      <c r="AU1152" s="36"/>
      <c r="AV1152" s="36"/>
      <c r="AW1152" s="36"/>
      <c r="AX1152" s="36"/>
      <c r="AY1152" s="36"/>
      <c r="AZ1152" s="36"/>
      <c r="BA1152" s="36"/>
      <c r="BB1152" s="36"/>
      <c r="BC1152" s="36"/>
      <c r="BD1152" s="36"/>
      <c r="BE1152" s="36"/>
      <c r="BF1152" s="36"/>
      <c r="BG1152" s="36"/>
      <c r="BH1152" s="36"/>
      <c r="BI1152" s="36"/>
      <c r="BJ1152" s="36"/>
      <c r="BL1152" s="36"/>
      <c r="BM1152" s="36"/>
      <c r="BN1152" s="36"/>
      <c r="BO1152" s="36"/>
    </row>
    <row r="1153" spans="2:67">
      <c r="B1153" s="36"/>
      <c r="D1153" s="36"/>
      <c r="E1153" s="36"/>
      <c r="G1153" s="36"/>
      <c r="H1153" s="36"/>
      <c r="I1153" s="36"/>
      <c r="J1153" s="36"/>
      <c r="K1153" s="36"/>
      <c r="L1153" s="36"/>
      <c r="M1153" s="36"/>
      <c r="N1153" s="36" t="e">
        <f>SUMIF(#REF!,K1153,#REF!)</f>
        <v>#REF!</v>
      </c>
      <c r="O1153" s="36">
        <f t="shared" si="193"/>
        <v>0</v>
      </c>
      <c r="P1153" s="36">
        <f>COUNTIF($T$1:T1153,T1153)</f>
        <v>4</v>
      </c>
      <c r="Q1153" s="36" t="str">
        <f t="shared" si="194"/>
        <v>4-KVMAL-40</v>
      </c>
      <c r="R1153" s="36" t="s">
        <v>17</v>
      </c>
      <c r="S1153" s="36">
        <v>40</v>
      </c>
      <c r="T1153" s="36" t="str">
        <f t="shared" si="199"/>
        <v>KVMAL-40</v>
      </c>
      <c r="U1153" s="36">
        <v>25</v>
      </c>
      <c r="V1153" s="36" t="str">
        <f t="shared" si="192"/>
        <v>25,</v>
      </c>
      <c r="W1153" s="36"/>
      <c r="X1153" s="36"/>
      <c r="Y1153" s="36"/>
      <c r="Z1153" s="36" t="str">
        <f t="shared" si="197"/>
        <v>-</v>
      </c>
      <c r="AA1153" s="36"/>
      <c r="AB1153" s="36"/>
      <c r="AC1153" s="36"/>
      <c r="AD1153" s="36"/>
      <c r="AE1153" s="36"/>
      <c r="AF1153" s="36"/>
      <c r="AG1153" s="36"/>
      <c r="AH1153" s="36"/>
      <c r="AI1153" s="36"/>
      <c r="AJ1153" s="36"/>
      <c r="AK1153" s="36"/>
      <c r="AL1153" s="36"/>
      <c r="AM1153" s="36"/>
      <c r="AN1153" s="36"/>
      <c r="AO1153" s="36"/>
      <c r="AP1153" s="36"/>
      <c r="AQ1153" s="36"/>
      <c r="AR1153" s="36"/>
      <c r="AS1153" s="36"/>
      <c r="AT1153" s="36"/>
      <c r="AU1153" s="36"/>
      <c r="AV1153" s="36"/>
      <c r="AW1153" s="36"/>
      <c r="AX1153" s="36"/>
      <c r="AY1153" s="36"/>
      <c r="AZ1153" s="36"/>
      <c r="BA1153" s="36"/>
      <c r="BB1153" s="36"/>
      <c r="BC1153" s="36"/>
      <c r="BD1153" s="36"/>
      <c r="BE1153" s="36"/>
      <c r="BF1153" s="36"/>
      <c r="BG1153" s="36"/>
      <c r="BH1153" s="36"/>
      <c r="BI1153" s="36"/>
      <c r="BJ1153" s="36"/>
      <c r="BL1153" s="36"/>
      <c r="BM1153" s="36"/>
      <c r="BN1153" s="36"/>
      <c r="BO1153" s="36"/>
    </row>
    <row r="1154" spans="2:67">
      <c r="B1154" s="36"/>
      <c r="D1154" s="36"/>
      <c r="E1154" s="36"/>
      <c r="G1154" s="36"/>
      <c r="H1154" s="36"/>
      <c r="I1154" s="36"/>
      <c r="J1154" s="36"/>
      <c r="K1154" s="36"/>
      <c r="L1154" s="36"/>
      <c r="M1154" s="36"/>
      <c r="N1154" s="36" t="e">
        <f>SUMIF(#REF!,K1154,#REF!)</f>
        <v>#REF!</v>
      </c>
      <c r="O1154" s="36">
        <f t="shared" si="193"/>
        <v>0</v>
      </c>
      <c r="P1154" s="36">
        <f>COUNTIF($T$1:T1154,T1154)</f>
        <v>5</v>
      </c>
      <c r="Q1154" s="36" t="str">
        <f t="shared" si="194"/>
        <v>5-KVMAL-40</v>
      </c>
      <c r="R1154" s="36" t="s">
        <v>17</v>
      </c>
      <c r="S1154" s="36">
        <v>40</v>
      </c>
      <c r="T1154" s="36" t="str">
        <f t="shared" si="199"/>
        <v>KVMAL-40</v>
      </c>
      <c r="U1154" s="36">
        <v>40</v>
      </c>
      <c r="V1154" s="36" t="str">
        <f t="shared" ref="V1154:V1217" si="200">CONCATENATE(U1154,IF(P1154=COUNTIF(T:T,T1154),"",","))</f>
        <v>40,</v>
      </c>
      <c r="W1154" s="36"/>
      <c r="X1154" s="36"/>
      <c r="Y1154" s="36"/>
      <c r="Z1154" s="36" t="str">
        <f t="shared" si="197"/>
        <v>-</v>
      </c>
      <c r="AA1154" s="36"/>
      <c r="AB1154" s="36"/>
      <c r="AC1154" s="36"/>
      <c r="AD1154" s="36"/>
      <c r="AE1154" s="36"/>
      <c r="AF1154" s="36"/>
      <c r="AG1154" s="36"/>
      <c r="AH1154" s="36"/>
      <c r="AI1154" s="36"/>
      <c r="AJ1154" s="36"/>
      <c r="AK1154" s="36"/>
      <c r="AL1154" s="36"/>
      <c r="AM1154" s="36"/>
      <c r="AN1154" s="36"/>
      <c r="AO1154" s="36"/>
      <c r="AP1154" s="36"/>
      <c r="AQ1154" s="36"/>
      <c r="AR1154" s="36"/>
      <c r="AS1154" s="36"/>
      <c r="AT1154" s="36"/>
      <c r="AU1154" s="36"/>
      <c r="AV1154" s="36"/>
      <c r="AW1154" s="36"/>
      <c r="AX1154" s="36"/>
      <c r="AY1154" s="36"/>
      <c r="AZ1154" s="36"/>
      <c r="BA1154" s="36"/>
      <c r="BB1154" s="36"/>
      <c r="BC1154" s="36"/>
      <c r="BD1154" s="36"/>
      <c r="BE1154" s="36"/>
      <c r="BF1154" s="36"/>
      <c r="BG1154" s="36"/>
      <c r="BH1154" s="36"/>
      <c r="BI1154" s="36"/>
      <c r="BJ1154" s="36"/>
      <c r="BL1154" s="36"/>
      <c r="BM1154" s="36"/>
      <c r="BN1154" s="36"/>
      <c r="BO1154" s="36"/>
    </row>
    <row r="1155" spans="2:67">
      <c r="B1155" s="36"/>
      <c r="D1155" s="36"/>
      <c r="E1155" s="36"/>
      <c r="G1155" s="36"/>
      <c r="H1155" s="36"/>
      <c r="I1155" s="36"/>
      <c r="J1155" s="36"/>
      <c r="K1155" s="36"/>
      <c r="L1155" s="36"/>
      <c r="M1155" s="36"/>
      <c r="N1155" s="36" t="e">
        <f>SUMIF(#REF!,K1155,#REF!)</f>
        <v>#REF!</v>
      </c>
      <c r="O1155" s="36">
        <f t="shared" ref="O1155:O1218" si="201">COUNTIF(Z:Z,K1155)</f>
        <v>0</v>
      </c>
      <c r="P1155" s="36">
        <f>COUNTIF($T$1:T1155,T1155)</f>
        <v>6</v>
      </c>
      <c r="Q1155" s="36" t="str">
        <f t="shared" si="194"/>
        <v>6-KVMAL-40</v>
      </c>
      <c r="R1155" s="36" t="s">
        <v>17</v>
      </c>
      <c r="S1155" s="36">
        <v>40</v>
      </c>
      <c r="T1155" s="36" t="str">
        <f t="shared" si="199"/>
        <v>KVMAL-40</v>
      </c>
      <c r="U1155" s="36">
        <v>50</v>
      </c>
      <c r="V1155" s="36" t="str">
        <f t="shared" si="200"/>
        <v>50,</v>
      </c>
      <c r="W1155" s="36"/>
      <c r="X1155" s="36"/>
      <c r="Y1155" s="36"/>
      <c r="Z1155" s="36" t="str">
        <f t="shared" si="197"/>
        <v>-</v>
      </c>
      <c r="AA1155" s="36"/>
      <c r="AB1155" s="36"/>
      <c r="AC1155" s="36"/>
      <c r="AD1155" s="36"/>
      <c r="AE1155" s="36"/>
      <c r="AF1155" s="36"/>
      <c r="AG1155" s="36"/>
      <c r="AH1155" s="36"/>
      <c r="AI1155" s="36"/>
      <c r="AJ1155" s="36"/>
      <c r="AK1155" s="36"/>
      <c r="AL1155" s="36"/>
      <c r="AM1155" s="36"/>
      <c r="AN1155" s="36"/>
      <c r="AO1155" s="36"/>
      <c r="AP1155" s="36"/>
      <c r="AQ1155" s="36"/>
      <c r="AR1155" s="36"/>
      <c r="AS1155" s="36"/>
      <c r="AT1155" s="36"/>
      <c r="AU1155" s="36"/>
      <c r="AV1155" s="36"/>
      <c r="AW1155" s="36"/>
      <c r="AX1155" s="36"/>
      <c r="AY1155" s="36"/>
      <c r="AZ1155" s="36"/>
      <c r="BA1155" s="36"/>
      <c r="BB1155" s="36"/>
      <c r="BC1155" s="36"/>
      <c r="BD1155" s="36"/>
      <c r="BE1155" s="36"/>
      <c r="BF1155" s="36"/>
      <c r="BG1155" s="36"/>
      <c r="BH1155" s="36"/>
      <c r="BI1155" s="36"/>
      <c r="BJ1155" s="36"/>
      <c r="BL1155" s="36"/>
      <c r="BM1155" s="36"/>
      <c r="BN1155" s="36"/>
      <c r="BO1155" s="36"/>
    </row>
    <row r="1156" spans="2:67">
      <c r="B1156" s="36"/>
      <c r="D1156" s="36"/>
      <c r="E1156" s="36"/>
      <c r="G1156" s="36"/>
      <c r="H1156" s="36"/>
      <c r="I1156" s="36"/>
      <c r="J1156" s="36"/>
      <c r="K1156" s="36"/>
      <c r="L1156" s="36"/>
      <c r="M1156" s="36"/>
      <c r="N1156" s="36" t="e">
        <f>SUMIF(#REF!,K1156,#REF!)</f>
        <v>#REF!</v>
      </c>
      <c r="O1156" s="36">
        <f t="shared" si="201"/>
        <v>0</v>
      </c>
      <c r="P1156" s="36">
        <f>COUNTIF($T$1:T1156,T1156)</f>
        <v>7</v>
      </c>
      <c r="Q1156" s="36" t="str">
        <f t="shared" si="194"/>
        <v>7-KVMAL-40</v>
      </c>
      <c r="R1156" s="36" t="s">
        <v>17</v>
      </c>
      <c r="S1156" s="36">
        <v>40</v>
      </c>
      <c r="T1156" s="36" t="str">
        <f t="shared" si="199"/>
        <v>KVMAL-40</v>
      </c>
      <c r="U1156" s="36">
        <v>80</v>
      </c>
      <c r="V1156" s="36" t="str">
        <f t="shared" si="200"/>
        <v>80,</v>
      </c>
      <c r="W1156" s="36"/>
      <c r="X1156" s="36"/>
      <c r="Y1156" s="36"/>
      <c r="Z1156" s="36" t="str">
        <f t="shared" si="197"/>
        <v>-</v>
      </c>
      <c r="AA1156" s="36"/>
      <c r="AB1156" s="36"/>
      <c r="AC1156" s="36"/>
      <c r="AD1156" s="36"/>
      <c r="AE1156" s="36"/>
      <c r="AF1156" s="36"/>
      <c r="AG1156" s="36"/>
      <c r="AH1156" s="36"/>
      <c r="AI1156" s="36"/>
      <c r="AJ1156" s="36"/>
      <c r="AK1156" s="36"/>
      <c r="AL1156" s="36"/>
      <c r="AM1156" s="36"/>
      <c r="AN1156" s="36"/>
      <c r="AO1156" s="36"/>
      <c r="AP1156" s="36"/>
      <c r="AQ1156" s="36"/>
      <c r="AR1156" s="36"/>
      <c r="AS1156" s="36"/>
      <c r="AT1156" s="36"/>
      <c r="AU1156" s="36"/>
      <c r="AV1156" s="36"/>
      <c r="AW1156" s="36"/>
      <c r="AX1156" s="36"/>
      <c r="AY1156" s="36"/>
      <c r="AZ1156" s="36"/>
      <c r="BA1156" s="36"/>
      <c r="BB1156" s="36"/>
      <c r="BC1156" s="36"/>
      <c r="BD1156" s="36"/>
      <c r="BE1156" s="36"/>
      <c r="BF1156" s="36"/>
      <c r="BG1156" s="36"/>
      <c r="BH1156" s="36"/>
      <c r="BI1156" s="36"/>
      <c r="BJ1156" s="36"/>
      <c r="BL1156" s="36"/>
      <c r="BM1156" s="36"/>
      <c r="BN1156" s="36"/>
      <c r="BO1156" s="36"/>
    </row>
    <row r="1157" spans="2:67">
      <c r="B1157" s="36"/>
      <c r="D1157" s="36"/>
      <c r="E1157" s="36"/>
      <c r="G1157" s="36"/>
      <c r="H1157" s="36"/>
      <c r="I1157" s="36"/>
      <c r="J1157" s="36"/>
      <c r="K1157" s="36"/>
      <c r="L1157" s="36"/>
      <c r="M1157" s="36"/>
      <c r="N1157" s="36" t="e">
        <f>SUMIF(#REF!,K1157,#REF!)</f>
        <v>#REF!</v>
      </c>
      <c r="O1157" s="36">
        <f t="shared" si="201"/>
        <v>0</v>
      </c>
      <c r="P1157" s="36">
        <f>COUNTIF($T$1:T1157,T1157)</f>
        <v>8</v>
      </c>
      <c r="Q1157" s="36" t="str">
        <f t="shared" si="194"/>
        <v>8-KVMAL-40</v>
      </c>
      <c r="R1157" s="36" t="s">
        <v>17</v>
      </c>
      <c r="S1157" s="36">
        <v>40</v>
      </c>
      <c r="T1157" s="36" t="str">
        <f t="shared" si="199"/>
        <v>KVMAL-40</v>
      </c>
      <c r="U1157" s="36">
        <v>100</v>
      </c>
      <c r="V1157" s="36" t="str">
        <f t="shared" si="200"/>
        <v>100,</v>
      </c>
      <c r="W1157" s="36"/>
      <c r="X1157" s="36"/>
      <c r="Y1157" s="36"/>
      <c r="Z1157" s="36" t="str">
        <f t="shared" si="197"/>
        <v>-</v>
      </c>
      <c r="AA1157" s="36"/>
      <c r="AB1157" s="36"/>
      <c r="AC1157" s="36"/>
      <c r="AD1157" s="36"/>
      <c r="AE1157" s="36"/>
      <c r="AF1157" s="36"/>
      <c r="AG1157" s="36"/>
      <c r="AH1157" s="36"/>
      <c r="AI1157" s="36"/>
      <c r="AJ1157" s="36"/>
      <c r="AK1157" s="36"/>
      <c r="AL1157" s="36"/>
      <c r="AM1157" s="36"/>
      <c r="AN1157" s="36"/>
      <c r="AO1157" s="36"/>
      <c r="AP1157" s="36"/>
      <c r="AQ1157" s="36"/>
      <c r="AR1157" s="36"/>
      <c r="AS1157" s="36"/>
      <c r="AT1157" s="36"/>
      <c r="AU1157" s="36"/>
      <c r="AV1157" s="36"/>
      <c r="AW1157" s="36"/>
      <c r="AX1157" s="36"/>
      <c r="AY1157" s="36"/>
      <c r="AZ1157" s="36"/>
      <c r="BA1157" s="36"/>
      <c r="BB1157" s="36"/>
      <c r="BC1157" s="36"/>
      <c r="BD1157" s="36"/>
      <c r="BE1157" s="36"/>
      <c r="BF1157" s="36"/>
      <c r="BG1157" s="36"/>
      <c r="BH1157" s="36"/>
      <c r="BI1157" s="36"/>
      <c r="BJ1157" s="36"/>
      <c r="BL1157" s="36"/>
      <c r="BM1157" s="36"/>
      <c r="BN1157" s="36"/>
      <c r="BO1157" s="36"/>
    </row>
    <row r="1158" spans="2:67">
      <c r="B1158" s="36"/>
      <c r="D1158" s="36"/>
      <c r="E1158" s="36"/>
      <c r="G1158" s="36"/>
      <c r="H1158" s="36"/>
      <c r="I1158" s="36"/>
      <c r="J1158" s="36"/>
      <c r="K1158" s="36"/>
      <c r="L1158" s="36"/>
      <c r="M1158" s="36"/>
      <c r="N1158" s="36" t="e">
        <f>SUMIF(#REF!,K1158,#REF!)</f>
        <v>#REF!</v>
      </c>
      <c r="O1158" s="36">
        <f t="shared" si="201"/>
        <v>0</v>
      </c>
      <c r="P1158" s="36">
        <f>COUNTIF($T$1:T1158,T1158)</f>
        <v>9</v>
      </c>
      <c r="Q1158" s="36" t="str">
        <f t="shared" si="194"/>
        <v>9-KVMAL-40</v>
      </c>
      <c r="R1158" s="36" t="s">
        <v>17</v>
      </c>
      <c r="S1158" s="36">
        <v>40</v>
      </c>
      <c r="T1158" s="36" t="str">
        <f t="shared" si="199"/>
        <v>KVMAL-40</v>
      </c>
      <c r="U1158" s="36">
        <v>120</v>
      </c>
      <c r="V1158" s="36" t="str">
        <f t="shared" si="200"/>
        <v>120,</v>
      </c>
      <c r="W1158" s="36"/>
      <c r="X1158" s="36"/>
      <c r="Y1158" s="36"/>
      <c r="Z1158" s="36" t="str">
        <f t="shared" si="197"/>
        <v>-</v>
      </c>
      <c r="AA1158" s="36"/>
      <c r="AB1158" s="36"/>
      <c r="AC1158" s="36"/>
      <c r="AD1158" s="36"/>
      <c r="AE1158" s="36"/>
      <c r="AF1158" s="36"/>
      <c r="AG1158" s="36"/>
      <c r="AH1158" s="36"/>
      <c r="AI1158" s="36"/>
      <c r="AJ1158" s="36"/>
      <c r="AK1158" s="36"/>
      <c r="AL1158" s="36"/>
      <c r="AM1158" s="36"/>
      <c r="AN1158" s="36"/>
      <c r="AO1158" s="36"/>
      <c r="AP1158" s="36"/>
      <c r="AQ1158" s="36"/>
      <c r="AR1158" s="36"/>
      <c r="AS1158" s="36"/>
      <c r="AT1158" s="36"/>
      <c r="AU1158" s="36"/>
      <c r="AV1158" s="36"/>
      <c r="AW1158" s="36"/>
      <c r="AX1158" s="36"/>
      <c r="AY1158" s="36"/>
      <c r="AZ1158" s="36"/>
      <c r="BA1158" s="36"/>
      <c r="BB1158" s="36"/>
      <c r="BC1158" s="36"/>
      <c r="BD1158" s="36"/>
      <c r="BE1158" s="36"/>
      <c r="BF1158" s="36"/>
      <c r="BG1158" s="36"/>
      <c r="BH1158" s="36"/>
      <c r="BI1158" s="36"/>
      <c r="BJ1158" s="36"/>
      <c r="BL1158" s="36"/>
      <c r="BM1158" s="36"/>
      <c r="BN1158" s="36"/>
      <c r="BO1158" s="36"/>
    </row>
    <row r="1159" spans="2:67">
      <c r="B1159" s="36"/>
      <c r="D1159" s="36"/>
      <c r="E1159" s="36"/>
      <c r="G1159" s="36"/>
      <c r="H1159" s="36"/>
      <c r="I1159" s="36"/>
      <c r="J1159" s="36"/>
      <c r="K1159" s="36"/>
      <c r="L1159" s="36"/>
      <c r="M1159" s="36"/>
      <c r="N1159" s="36" t="e">
        <f>SUMIF(#REF!,K1159,#REF!)</f>
        <v>#REF!</v>
      </c>
      <c r="O1159" s="36">
        <f t="shared" si="201"/>
        <v>0</v>
      </c>
      <c r="P1159" s="36">
        <f>COUNTIF($T$1:T1159,T1159)</f>
        <v>10</v>
      </c>
      <c r="Q1159" s="36" t="str">
        <f t="shared" si="194"/>
        <v>10-KVMAL-40</v>
      </c>
      <c r="R1159" s="36" t="s">
        <v>17</v>
      </c>
      <c r="S1159" s="36">
        <v>40</v>
      </c>
      <c r="T1159" s="36" t="str">
        <f t="shared" si="199"/>
        <v>KVMAL-40</v>
      </c>
      <c r="U1159" s="36">
        <v>160</v>
      </c>
      <c r="V1159" s="36" t="str">
        <f t="shared" si="200"/>
        <v>160,</v>
      </c>
      <c r="W1159" s="36"/>
      <c r="X1159" s="36"/>
      <c r="Y1159" s="36"/>
      <c r="Z1159" s="36" t="str">
        <f t="shared" si="197"/>
        <v>-</v>
      </c>
      <c r="AA1159" s="36"/>
      <c r="AB1159" s="36"/>
      <c r="AC1159" s="36"/>
      <c r="AD1159" s="36"/>
      <c r="AE1159" s="36"/>
      <c r="AF1159" s="36"/>
      <c r="AG1159" s="36"/>
      <c r="AH1159" s="36"/>
      <c r="AI1159" s="36"/>
      <c r="AJ1159" s="36"/>
      <c r="AK1159" s="36"/>
      <c r="AL1159" s="36"/>
      <c r="AM1159" s="36"/>
      <c r="AN1159" s="36"/>
      <c r="AO1159" s="36"/>
      <c r="AP1159" s="36"/>
      <c r="AQ1159" s="36"/>
      <c r="AR1159" s="36"/>
      <c r="AS1159" s="36"/>
      <c r="AT1159" s="36"/>
      <c r="AU1159" s="36"/>
      <c r="AV1159" s="36"/>
      <c r="AW1159" s="36"/>
      <c r="AX1159" s="36"/>
      <c r="AY1159" s="36"/>
      <c r="AZ1159" s="36"/>
      <c r="BA1159" s="36"/>
      <c r="BB1159" s="36"/>
      <c r="BC1159" s="36"/>
      <c r="BD1159" s="36"/>
      <c r="BE1159" s="36"/>
      <c r="BF1159" s="36"/>
      <c r="BG1159" s="36"/>
      <c r="BH1159" s="36"/>
      <c r="BI1159" s="36"/>
      <c r="BJ1159" s="36"/>
      <c r="BL1159" s="36"/>
      <c r="BM1159" s="36"/>
      <c r="BN1159" s="36"/>
      <c r="BO1159" s="36"/>
    </row>
    <row r="1160" spans="2:67">
      <c r="B1160" s="36"/>
      <c r="D1160" s="36"/>
      <c r="E1160" s="36"/>
      <c r="G1160" s="36"/>
      <c r="H1160" s="36"/>
      <c r="I1160" s="36"/>
      <c r="J1160" s="36"/>
      <c r="K1160" s="36"/>
      <c r="L1160" s="36"/>
      <c r="M1160" s="36"/>
      <c r="N1160" s="36" t="e">
        <f>SUMIF(#REF!,K1160,#REF!)</f>
        <v>#REF!</v>
      </c>
      <c r="O1160" s="36">
        <f t="shared" si="201"/>
        <v>0</v>
      </c>
      <c r="P1160" s="36">
        <f>COUNTIF($T$1:T1160,T1160)</f>
        <v>11</v>
      </c>
      <c r="Q1160" s="36" t="str">
        <f t="shared" si="194"/>
        <v>11-KVMAL-40</v>
      </c>
      <c r="R1160" s="36" t="s">
        <v>17</v>
      </c>
      <c r="S1160" s="36">
        <v>40</v>
      </c>
      <c r="T1160" s="36" t="str">
        <f t="shared" si="199"/>
        <v>KVMAL-40</v>
      </c>
      <c r="U1160" s="36">
        <v>200</v>
      </c>
      <c r="V1160" s="36" t="str">
        <f t="shared" si="200"/>
        <v>200,</v>
      </c>
      <c r="W1160" s="36"/>
      <c r="X1160" s="36"/>
      <c r="Y1160" s="36"/>
      <c r="Z1160" s="36" t="str">
        <f t="shared" si="197"/>
        <v>-</v>
      </c>
      <c r="AA1160" s="36"/>
      <c r="AB1160" s="36"/>
      <c r="AC1160" s="36"/>
      <c r="AD1160" s="36"/>
      <c r="AE1160" s="36"/>
      <c r="AF1160" s="36"/>
      <c r="AG1160" s="36"/>
      <c r="AH1160" s="36"/>
      <c r="AI1160" s="36"/>
      <c r="AJ1160" s="36"/>
      <c r="AK1160" s="36"/>
      <c r="AL1160" s="36"/>
      <c r="AM1160" s="36"/>
      <c r="AN1160" s="36"/>
      <c r="AO1160" s="36"/>
      <c r="AP1160" s="36"/>
      <c r="AQ1160" s="36"/>
      <c r="AR1160" s="36"/>
      <c r="AS1160" s="36"/>
      <c r="AT1160" s="36"/>
      <c r="AU1160" s="36"/>
      <c r="AV1160" s="36"/>
      <c r="AW1160" s="36"/>
      <c r="AX1160" s="36"/>
      <c r="AY1160" s="36"/>
      <c r="AZ1160" s="36"/>
      <c r="BA1160" s="36"/>
      <c r="BB1160" s="36"/>
      <c r="BC1160" s="36"/>
      <c r="BD1160" s="36"/>
      <c r="BE1160" s="36"/>
      <c r="BF1160" s="36"/>
      <c r="BG1160" s="36"/>
      <c r="BH1160" s="36"/>
      <c r="BI1160" s="36"/>
      <c r="BJ1160" s="36"/>
      <c r="BL1160" s="36"/>
      <c r="BM1160" s="36"/>
      <c r="BN1160" s="36"/>
      <c r="BO1160" s="36"/>
    </row>
    <row r="1161" spans="2:67">
      <c r="B1161" s="36"/>
      <c r="D1161" s="36"/>
      <c r="E1161" s="36"/>
      <c r="G1161" s="36"/>
      <c r="H1161" s="36"/>
      <c r="I1161" s="36"/>
      <c r="J1161" s="36"/>
      <c r="K1161" s="36"/>
      <c r="L1161" s="36"/>
      <c r="M1161" s="36"/>
      <c r="N1161" s="36" t="e">
        <f>SUMIF(#REF!,K1161,#REF!)</f>
        <v>#REF!</v>
      </c>
      <c r="O1161" s="36">
        <f t="shared" si="201"/>
        <v>0</v>
      </c>
      <c r="P1161" s="36">
        <f>COUNTIF($T$1:T1161,T1161)</f>
        <v>12</v>
      </c>
      <c r="Q1161" s="36" t="str">
        <f t="shared" si="194"/>
        <v>12-KVMAL-40</v>
      </c>
      <c r="R1161" s="36" t="s">
        <v>17</v>
      </c>
      <c r="S1161" s="36">
        <v>40</v>
      </c>
      <c r="T1161" s="36" t="str">
        <f t="shared" si="199"/>
        <v>KVMAL-40</v>
      </c>
      <c r="U1161" s="36">
        <v>250</v>
      </c>
      <c r="V1161" s="36" t="str">
        <f t="shared" si="200"/>
        <v>250,</v>
      </c>
      <c r="W1161" s="36"/>
      <c r="X1161" s="36"/>
      <c r="Y1161" s="36"/>
      <c r="Z1161" s="36" t="str">
        <f t="shared" si="197"/>
        <v>-</v>
      </c>
      <c r="AA1161" s="36"/>
      <c r="AB1161" s="36"/>
      <c r="AC1161" s="36"/>
      <c r="AD1161" s="36"/>
      <c r="AE1161" s="36"/>
      <c r="AF1161" s="36"/>
      <c r="AG1161" s="36"/>
      <c r="AH1161" s="36"/>
      <c r="AI1161" s="36"/>
      <c r="AJ1161" s="36"/>
      <c r="AK1161" s="36"/>
      <c r="AL1161" s="36"/>
      <c r="AM1161" s="36"/>
      <c r="AN1161" s="36"/>
      <c r="AO1161" s="36"/>
      <c r="AP1161" s="36"/>
      <c r="AQ1161" s="36"/>
      <c r="AR1161" s="36"/>
      <c r="AS1161" s="36"/>
      <c r="AT1161" s="36"/>
      <c r="AU1161" s="36"/>
      <c r="AV1161" s="36"/>
      <c r="AW1161" s="36"/>
      <c r="AX1161" s="36"/>
      <c r="AY1161" s="36"/>
      <c r="AZ1161" s="36"/>
      <c r="BA1161" s="36"/>
      <c r="BB1161" s="36"/>
      <c r="BC1161" s="36"/>
      <c r="BD1161" s="36"/>
      <c r="BE1161" s="36"/>
      <c r="BF1161" s="36"/>
      <c r="BG1161" s="36"/>
      <c r="BH1161" s="36"/>
      <c r="BI1161" s="36"/>
      <c r="BJ1161" s="36"/>
      <c r="BL1161" s="36"/>
      <c r="BM1161" s="36"/>
      <c r="BN1161" s="36"/>
      <c r="BO1161" s="36"/>
    </row>
    <row r="1162" spans="2:67">
      <c r="B1162" s="36"/>
      <c r="D1162" s="36"/>
      <c r="E1162" s="36"/>
      <c r="G1162" s="36"/>
      <c r="H1162" s="36"/>
      <c r="I1162" s="36"/>
      <c r="J1162" s="36"/>
      <c r="K1162" s="36"/>
      <c r="L1162" s="36"/>
      <c r="M1162" s="36"/>
      <c r="N1162" s="36" t="e">
        <f>SUMIF(#REF!,K1162,#REF!)</f>
        <v>#REF!</v>
      </c>
      <c r="O1162" s="36">
        <f t="shared" si="201"/>
        <v>0</v>
      </c>
      <c r="P1162" s="36">
        <f>COUNTIF($T$1:T1162,T1162)</f>
        <v>13</v>
      </c>
      <c r="Q1162" s="36" t="str">
        <f t="shared" si="194"/>
        <v>13-KVMAL-40</v>
      </c>
      <c r="R1162" s="36" t="s">
        <v>17</v>
      </c>
      <c r="S1162" s="36">
        <v>40</v>
      </c>
      <c r="T1162" s="36" t="str">
        <f t="shared" si="199"/>
        <v>KVMAL-40</v>
      </c>
      <c r="U1162" s="36">
        <v>300</v>
      </c>
      <c r="V1162" s="36" t="str">
        <f t="shared" si="200"/>
        <v>300,</v>
      </c>
      <c r="W1162" s="36"/>
      <c r="X1162" s="36"/>
      <c r="Y1162" s="36"/>
      <c r="Z1162" s="36" t="str">
        <f t="shared" si="197"/>
        <v>-</v>
      </c>
      <c r="AA1162" s="36"/>
      <c r="AB1162" s="36"/>
      <c r="AC1162" s="36"/>
      <c r="AD1162" s="36"/>
      <c r="AE1162" s="36"/>
      <c r="AF1162" s="36"/>
      <c r="AG1162" s="36"/>
      <c r="AH1162" s="36"/>
      <c r="AI1162" s="36"/>
      <c r="AJ1162" s="36"/>
      <c r="AK1162" s="36"/>
      <c r="AL1162" s="36"/>
      <c r="AM1162" s="36"/>
      <c r="AN1162" s="36"/>
      <c r="AO1162" s="36"/>
      <c r="AP1162" s="36"/>
      <c r="AQ1162" s="36"/>
      <c r="AR1162" s="36"/>
      <c r="AS1162" s="36"/>
      <c r="AT1162" s="36"/>
      <c r="AU1162" s="36"/>
      <c r="AV1162" s="36"/>
      <c r="AW1162" s="36"/>
      <c r="AX1162" s="36"/>
      <c r="AY1162" s="36"/>
      <c r="AZ1162" s="36"/>
      <c r="BA1162" s="36"/>
      <c r="BB1162" s="36"/>
      <c r="BC1162" s="36"/>
      <c r="BD1162" s="36"/>
      <c r="BE1162" s="36"/>
      <c r="BF1162" s="36"/>
      <c r="BG1162" s="36"/>
      <c r="BH1162" s="36"/>
      <c r="BI1162" s="36"/>
      <c r="BJ1162" s="36"/>
      <c r="BL1162" s="36"/>
      <c r="BM1162" s="36"/>
      <c r="BN1162" s="36"/>
      <c r="BO1162" s="36"/>
    </row>
    <row r="1163" spans="2:67">
      <c r="B1163" s="36"/>
      <c r="D1163" s="36"/>
      <c r="E1163" s="36"/>
      <c r="G1163" s="36"/>
      <c r="H1163" s="36"/>
      <c r="I1163" s="36"/>
      <c r="J1163" s="36"/>
      <c r="K1163" s="36"/>
      <c r="L1163" s="36"/>
      <c r="M1163" s="36"/>
      <c r="N1163" s="36" t="e">
        <f>SUMIF(#REF!,K1163,#REF!)</f>
        <v>#REF!</v>
      </c>
      <c r="O1163" s="36">
        <f t="shared" si="201"/>
        <v>0</v>
      </c>
      <c r="P1163" s="36">
        <f>COUNTIF($T$1:T1163,T1163)</f>
        <v>14</v>
      </c>
      <c r="Q1163" s="36" t="str">
        <f t="shared" si="194"/>
        <v>14-KVMAL-40</v>
      </c>
      <c r="R1163" s="36" t="s">
        <v>17</v>
      </c>
      <c r="S1163" s="36">
        <v>40</v>
      </c>
      <c r="T1163" s="36" t="str">
        <f t="shared" si="199"/>
        <v>KVMAL-40</v>
      </c>
      <c r="U1163" s="36">
        <v>320</v>
      </c>
      <c r="V1163" s="36" t="str">
        <f t="shared" si="200"/>
        <v>320,</v>
      </c>
      <c r="W1163" s="36"/>
      <c r="X1163" s="36"/>
      <c r="Y1163" s="36"/>
      <c r="Z1163" s="36" t="str">
        <f t="shared" si="197"/>
        <v>-</v>
      </c>
      <c r="AA1163" s="36"/>
      <c r="AB1163" s="36"/>
      <c r="AC1163" s="36"/>
      <c r="AD1163" s="36"/>
      <c r="AE1163" s="36"/>
      <c r="AF1163" s="36"/>
      <c r="AG1163" s="36"/>
      <c r="AH1163" s="36"/>
      <c r="AI1163" s="36"/>
      <c r="AJ1163" s="36"/>
      <c r="AK1163" s="36"/>
      <c r="AL1163" s="36"/>
      <c r="AM1163" s="36"/>
      <c r="AN1163" s="36"/>
      <c r="AO1163" s="36"/>
      <c r="AP1163" s="36"/>
      <c r="AQ1163" s="36"/>
      <c r="AR1163" s="36"/>
      <c r="AS1163" s="36"/>
      <c r="AT1163" s="36"/>
      <c r="AU1163" s="36"/>
      <c r="AV1163" s="36"/>
      <c r="AW1163" s="36"/>
      <c r="AX1163" s="36"/>
      <c r="AY1163" s="36"/>
      <c r="AZ1163" s="36"/>
      <c r="BA1163" s="36"/>
      <c r="BB1163" s="36"/>
      <c r="BC1163" s="36"/>
      <c r="BD1163" s="36"/>
      <c r="BE1163" s="36"/>
      <c r="BF1163" s="36"/>
      <c r="BG1163" s="36"/>
      <c r="BH1163" s="36"/>
      <c r="BI1163" s="36"/>
      <c r="BJ1163" s="36"/>
      <c r="BL1163" s="36"/>
      <c r="BM1163" s="36"/>
      <c r="BN1163" s="36"/>
      <c r="BO1163" s="36"/>
    </row>
    <row r="1164" spans="2:67">
      <c r="B1164" s="36"/>
      <c r="D1164" s="36"/>
      <c r="E1164" s="36"/>
      <c r="G1164" s="36"/>
      <c r="H1164" s="36"/>
      <c r="I1164" s="36"/>
      <c r="J1164" s="36"/>
      <c r="K1164" s="36"/>
      <c r="L1164" s="36"/>
      <c r="M1164" s="36"/>
      <c r="N1164" s="36" t="e">
        <f>SUMIF(#REF!,K1164,#REF!)</f>
        <v>#REF!</v>
      </c>
      <c r="O1164" s="36">
        <f t="shared" si="201"/>
        <v>0</v>
      </c>
      <c r="P1164" s="36">
        <f>COUNTIF($T$1:T1164,T1164)</f>
        <v>15</v>
      </c>
      <c r="Q1164" s="36" t="str">
        <f t="shared" ref="Q1164:Q1227" si="202">CONCATENATE(P1164,"-",T1164)</f>
        <v>15-KVMAL-40</v>
      </c>
      <c r="R1164" s="36" t="s">
        <v>17</v>
      </c>
      <c r="S1164" s="36">
        <v>40</v>
      </c>
      <c r="T1164" s="36" t="str">
        <f t="shared" si="199"/>
        <v>KVMAL-40</v>
      </c>
      <c r="U1164" s="36">
        <v>400</v>
      </c>
      <c r="V1164" s="36" t="str">
        <f t="shared" si="200"/>
        <v>400,</v>
      </c>
      <c r="W1164" s="36"/>
      <c r="X1164" s="36"/>
      <c r="Y1164" s="36"/>
      <c r="Z1164" s="36" t="str">
        <f t="shared" si="197"/>
        <v>-</v>
      </c>
      <c r="AA1164" s="36"/>
      <c r="AB1164" s="36"/>
      <c r="AC1164" s="36"/>
      <c r="AD1164" s="36"/>
      <c r="AE1164" s="36"/>
      <c r="AF1164" s="36"/>
      <c r="AG1164" s="36"/>
      <c r="AH1164" s="36"/>
      <c r="AI1164" s="36"/>
      <c r="AJ1164" s="36"/>
      <c r="AK1164" s="36"/>
      <c r="AL1164" s="36"/>
      <c r="AM1164" s="36"/>
      <c r="AN1164" s="36"/>
      <c r="AO1164" s="36"/>
      <c r="AP1164" s="36"/>
      <c r="AQ1164" s="36"/>
      <c r="AR1164" s="36"/>
      <c r="AS1164" s="36"/>
      <c r="AT1164" s="36"/>
      <c r="AU1164" s="36"/>
      <c r="AV1164" s="36"/>
      <c r="AW1164" s="36"/>
      <c r="AX1164" s="36"/>
      <c r="AY1164" s="36"/>
      <c r="AZ1164" s="36"/>
      <c r="BA1164" s="36"/>
      <c r="BB1164" s="36"/>
      <c r="BC1164" s="36"/>
      <c r="BD1164" s="36"/>
      <c r="BE1164" s="36"/>
      <c r="BF1164" s="36"/>
      <c r="BG1164" s="36"/>
      <c r="BH1164" s="36"/>
      <c r="BI1164" s="36"/>
      <c r="BJ1164" s="36"/>
      <c r="BL1164" s="36"/>
      <c r="BM1164" s="36"/>
      <c r="BN1164" s="36"/>
      <c r="BO1164" s="36"/>
    </row>
    <row r="1165" spans="2:67">
      <c r="B1165" s="36"/>
      <c r="D1165" s="36"/>
      <c r="E1165" s="36"/>
      <c r="G1165" s="36"/>
      <c r="H1165" s="36"/>
      <c r="I1165" s="36"/>
      <c r="J1165" s="36"/>
      <c r="K1165" s="36"/>
      <c r="L1165" s="36"/>
      <c r="M1165" s="36"/>
      <c r="N1165" s="36" t="e">
        <f>SUMIF(#REF!,K1165,#REF!)</f>
        <v>#REF!</v>
      </c>
      <c r="O1165" s="36">
        <f t="shared" si="201"/>
        <v>0</v>
      </c>
      <c r="P1165" s="36">
        <f>COUNTIF($T$1:T1165,T1165)</f>
        <v>16</v>
      </c>
      <c r="Q1165" s="36" t="str">
        <f t="shared" si="202"/>
        <v>16-KVMAL-40</v>
      </c>
      <c r="R1165" s="36" t="s">
        <v>17</v>
      </c>
      <c r="S1165" s="36">
        <v>40</v>
      </c>
      <c r="T1165" s="36" t="str">
        <f t="shared" si="199"/>
        <v>KVMAL-40</v>
      </c>
      <c r="U1165" s="36">
        <v>500</v>
      </c>
      <c r="V1165" s="36" t="str">
        <f t="shared" si="200"/>
        <v>500</v>
      </c>
      <c r="W1165" s="36"/>
      <c r="X1165" s="36"/>
      <c r="Y1165" s="36"/>
      <c r="Z1165" s="36" t="str">
        <f t="shared" si="197"/>
        <v>-</v>
      </c>
      <c r="AA1165" s="36"/>
      <c r="AB1165" s="36"/>
      <c r="AC1165" s="36"/>
      <c r="AD1165" s="36"/>
      <c r="AE1165" s="36"/>
      <c r="AF1165" s="36"/>
      <c r="AG1165" s="36"/>
      <c r="AH1165" s="36"/>
      <c r="AI1165" s="36"/>
      <c r="AJ1165" s="36"/>
      <c r="AK1165" s="36"/>
      <c r="AL1165" s="36"/>
      <c r="AM1165" s="36"/>
      <c r="AN1165" s="36"/>
      <c r="AO1165" s="36"/>
      <c r="AP1165" s="36"/>
      <c r="AQ1165" s="36"/>
      <c r="AR1165" s="36"/>
      <c r="AS1165" s="36"/>
      <c r="AT1165" s="36"/>
      <c r="AU1165" s="36"/>
      <c r="AV1165" s="36"/>
      <c r="AW1165" s="36"/>
      <c r="AX1165" s="36"/>
      <c r="AY1165" s="36"/>
      <c r="AZ1165" s="36"/>
      <c r="BA1165" s="36"/>
      <c r="BB1165" s="36"/>
      <c r="BC1165" s="36"/>
      <c r="BD1165" s="36"/>
      <c r="BE1165" s="36"/>
      <c r="BF1165" s="36"/>
      <c r="BG1165" s="36"/>
      <c r="BH1165" s="36"/>
      <c r="BI1165" s="36"/>
      <c r="BJ1165" s="36"/>
      <c r="BL1165" s="36"/>
      <c r="BM1165" s="36"/>
      <c r="BN1165" s="36"/>
      <c r="BO1165" s="36"/>
    </row>
    <row r="1166" spans="2:67">
      <c r="B1166" s="36"/>
      <c r="D1166" s="36"/>
      <c r="E1166" s="36"/>
      <c r="G1166" s="36"/>
      <c r="H1166" s="36"/>
      <c r="I1166" s="36"/>
      <c r="J1166" s="36"/>
      <c r="K1166" s="36"/>
      <c r="L1166" s="36"/>
      <c r="M1166" s="36"/>
      <c r="N1166" s="36" t="e">
        <f>SUMIF(#REF!,K1166,#REF!)</f>
        <v>#REF!</v>
      </c>
      <c r="O1166" s="36">
        <f t="shared" si="201"/>
        <v>0</v>
      </c>
      <c r="P1166" s="36">
        <f>COUNTIF($T$1:T1166,T1166)</f>
        <v>1</v>
      </c>
      <c r="Q1166" s="36" t="str">
        <f t="shared" si="202"/>
        <v>1-KVTDN-20</v>
      </c>
      <c r="R1166" s="36" t="s">
        <v>20</v>
      </c>
      <c r="S1166" s="36">
        <v>20</v>
      </c>
      <c r="T1166" s="36" t="str">
        <f t="shared" si="199"/>
        <v>KVTDN-20</v>
      </c>
      <c r="U1166" s="36">
        <v>5</v>
      </c>
      <c r="V1166" s="36" t="str">
        <f t="shared" si="200"/>
        <v>5,</v>
      </c>
      <c r="W1166" s="36"/>
      <c r="X1166" s="36"/>
      <c r="Y1166" s="36"/>
      <c r="Z1166" s="36" t="str">
        <f t="shared" si="197"/>
        <v>-</v>
      </c>
      <c r="AA1166" s="36"/>
      <c r="AB1166" s="36"/>
      <c r="AC1166" s="36"/>
      <c r="AD1166" s="36"/>
      <c r="AE1166" s="36"/>
      <c r="AF1166" s="36"/>
      <c r="AG1166" s="36"/>
      <c r="AH1166" s="36"/>
      <c r="AI1166" s="36"/>
      <c r="AJ1166" s="36"/>
      <c r="AK1166" s="36"/>
      <c r="AL1166" s="36"/>
      <c r="AM1166" s="36"/>
      <c r="AN1166" s="36"/>
      <c r="AO1166" s="36"/>
      <c r="AP1166" s="36"/>
      <c r="AQ1166" s="36"/>
      <c r="AR1166" s="36"/>
      <c r="AS1166" s="36"/>
      <c r="AT1166" s="36"/>
      <c r="AU1166" s="36"/>
      <c r="AV1166" s="36"/>
      <c r="AW1166" s="36"/>
      <c r="AX1166" s="36"/>
      <c r="AY1166" s="36"/>
      <c r="AZ1166" s="36"/>
      <c r="BA1166" s="36"/>
      <c r="BB1166" s="36"/>
      <c r="BC1166" s="36"/>
      <c r="BD1166" s="36"/>
      <c r="BE1166" s="36"/>
      <c r="BF1166" s="36"/>
      <c r="BG1166" s="36"/>
      <c r="BH1166" s="36"/>
      <c r="BI1166" s="36"/>
      <c r="BJ1166" s="36"/>
      <c r="BL1166" s="36"/>
      <c r="BM1166" s="36"/>
      <c r="BN1166" s="36"/>
      <c r="BO1166" s="36"/>
    </row>
    <row r="1167" spans="2:67">
      <c r="B1167" s="36"/>
      <c r="D1167" s="36"/>
      <c r="E1167" s="36"/>
      <c r="G1167" s="36"/>
      <c r="H1167" s="36"/>
      <c r="I1167" s="36"/>
      <c r="J1167" s="36"/>
      <c r="K1167" s="36"/>
      <c r="L1167" s="36"/>
      <c r="M1167" s="36"/>
      <c r="N1167" s="36" t="e">
        <f>SUMIF(#REF!,K1167,#REF!)</f>
        <v>#REF!</v>
      </c>
      <c r="O1167" s="36">
        <f t="shared" si="201"/>
        <v>0</v>
      </c>
      <c r="P1167" s="36">
        <f>COUNTIF($T$1:T1167,T1167)</f>
        <v>2</v>
      </c>
      <c r="Q1167" s="36" t="str">
        <f t="shared" si="202"/>
        <v>2-KVTDN-20</v>
      </c>
      <c r="R1167" s="36" t="s">
        <v>20</v>
      </c>
      <c r="S1167" s="36">
        <v>20</v>
      </c>
      <c r="T1167" s="36" t="str">
        <f t="shared" si="199"/>
        <v>KVTDN-20</v>
      </c>
      <c r="U1167" s="36">
        <v>10</v>
      </c>
      <c r="V1167" s="36" t="str">
        <f t="shared" si="200"/>
        <v>10,</v>
      </c>
      <c r="W1167" s="36"/>
      <c r="X1167" s="36"/>
      <c r="Y1167" s="36"/>
      <c r="Z1167" s="36" t="str">
        <f t="shared" si="197"/>
        <v>-</v>
      </c>
      <c r="AA1167" s="36"/>
      <c r="AB1167" s="36"/>
      <c r="AC1167" s="36"/>
      <c r="AD1167" s="36"/>
      <c r="AE1167" s="36"/>
      <c r="AF1167" s="36"/>
      <c r="AG1167" s="36"/>
      <c r="AH1167" s="36"/>
      <c r="AI1167" s="36"/>
      <c r="AJ1167" s="36"/>
      <c r="AK1167" s="36"/>
      <c r="AL1167" s="36"/>
      <c r="AM1167" s="36"/>
      <c r="AN1167" s="36"/>
      <c r="AO1167" s="36"/>
      <c r="AP1167" s="36"/>
      <c r="AQ1167" s="36"/>
      <c r="AR1167" s="36"/>
      <c r="AS1167" s="36"/>
      <c r="AT1167" s="36"/>
      <c r="AU1167" s="36"/>
      <c r="AV1167" s="36"/>
      <c r="AW1167" s="36"/>
      <c r="AX1167" s="36"/>
      <c r="AY1167" s="36"/>
      <c r="AZ1167" s="36"/>
      <c r="BA1167" s="36"/>
      <c r="BB1167" s="36"/>
      <c r="BC1167" s="36"/>
      <c r="BD1167" s="36"/>
      <c r="BE1167" s="36"/>
      <c r="BF1167" s="36"/>
      <c r="BG1167" s="36"/>
      <c r="BH1167" s="36"/>
      <c r="BI1167" s="36"/>
      <c r="BJ1167" s="36"/>
      <c r="BL1167" s="36"/>
      <c r="BM1167" s="36"/>
      <c r="BN1167" s="36"/>
      <c r="BO1167" s="36"/>
    </row>
    <row r="1168" spans="2:67">
      <c r="B1168" s="36"/>
      <c r="D1168" s="36"/>
      <c r="E1168" s="36"/>
      <c r="G1168" s="36"/>
      <c r="H1168" s="36"/>
      <c r="I1168" s="36"/>
      <c r="J1168" s="36"/>
      <c r="K1168" s="36"/>
      <c r="L1168" s="36"/>
      <c r="M1168" s="36"/>
      <c r="N1168" s="36" t="e">
        <f>SUMIF(#REF!,K1168,#REF!)</f>
        <v>#REF!</v>
      </c>
      <c r="O1168" s="36">
        <f t="shared" si="201"/>
        <v>0</v>
      </c>
      <c r="P1168" s="36">
        <f>COUNTIF($T$1:T1168,T1168)</f>
        <v>3</v>
      </c>
      <c r="Q1168" s="36" t="str">
        <f t="shared" si="202"/>
        <v>3-KVTDN-20</v>
      </c>
      <c r="R1168" s="36" t="s">
        <v>20</v>
      </c>
      <c r="S1168" s="36">
        <v>20</v>
      </c>
      <c r="T1168" s="36" t="str">
        <f t="shared" si="199"/>
        <v>KVTDN-20</v>
      </c>
      <c r="U1168" s="36">
        <v>15</v>
      </c>
      <c r="V1168" s="36" t="str">
        <f t="shared" si="200"/>
        <v>15,</v>
      </c>
      <c r="W1168" s="36"/>
      <c r="X1168" s="36"/>
      <c r="Y1168" s="36"/>
      <c r="Z1168" s="36" t="str">
        <f t="shared" si="197"/>
        <v>-</v>
      </c>
      <c r="AA1168" s="36"/>
      <c r="AB1168" s="36"/>
      <c r="AC1168" s="36"/>
      <c r="AD1168" s="36"/>
      <c r="AE1168" s="36"/>
      <c r="AF1168" s="36"/>
      <c r="AG1168" s="36"/>
      <c r="AH1168" s="36"/>
      <c r="AI1168" s="36"/>
      <c r="AJ1168" s="36"/>
      <c r="AK1168" s="36"/>
      <c r="AL1168" s="36"/>
      <c r="AM1168" s="36"/>
      <c r="AN1168" s="36"/>
      <c r="AO1168" s="36"/>
      <c r="AP1168" s="36"/>
      <c r="AQ1168" s="36"/>
      <c r="AR1168" s="36"/>
      <c r="AS1168" s="36"/>
      <c r="AT1168" s="36"/>
      <c r="AU1168" s="36"/>
      <c r="AV1168" s="36"/>
      <c r="AW1168" s="36"/>
      <c r="AX1168" s="36"/>
      <c r="AY1168" s="36"/>
      <c r="AZ1168" s="36"/>
      <c r="BA1168" s="36"/>
      <c r="BB1168" s="36"/>
      <c r="BC1168" s="36"/>
      <c r="BD1168" s="36"/>
      <c r="BE1168" s="36"/>
      <c r="BF1168" s="36"/>
      <c r="BG1168" s="36"/>
      <c r="BH1168" s="36"/>
      <c r="BI1168" s="36"/>
      <c r="BJ1168" s="36"/>
      <c r="BL1168" s="36"/>
      <c r="BM1168" s="36"/>
      <c r="BN1168" s="36"/>
      <c r="BO1168" s="36"/>
    </row>
    <row r="1169" spans="2:67">
      <c r="B1169" s="36"/>
      <c r="D1169" s="36"/>
      <c r="E1169" s="36"/>
      <c r="G1169" s="36"/>
      <c r="H1169" s="36"/>
      <c r="I1169" s="36"/>
      <c r="J1169" s="36"/>
      <c r="K1169" s="36"/>
      <c r="L1169" s="36"/>
      <c r="M1169" s="36"/>
      <c r="N1169" s="36" t="e">
        <f>SUMIF(#REF!,K1169,#REF!)</f>
        <v>#REF!</v>
      </c>
      <c r="O1169" s="36">
        <f t="shared" si="201"/>
        <v>0</v>
      </c>
      <c r="P1169" s="36">
        <f>COUNTIF($T$1:T1169,T1169)</f>
        <v>4</v>
      </c>
      <c r="Q1169" s="36" t="str">
        <f t="shared" si="202"/>
        <v>4-KVTDN-20</v>
      </c>
      <c r="R1169" s="36" t="s">
        <v>20</v>
      </c>
      <c r="S1169" s="36">
        <v>20</v>
      </c>
      <c r="T1169" s="36" t="str">
        <f t="shared" si="199"/>
        <v>KVTDN-20</v>
      </c>
      <c r="U1169" s="36">
        <v>25</v>
      </c>
      <c r="V1169" s="36" t="str">
        <f t="shared" si="200"/>
        <v>25,</v>
      </c>
      <c r="W1169" s="36"/>
      <c r="X1169" s="36"/>
      <c r="Y1169" s="36"/>
      <c r="Z1169" s="36" t="str">
        <f t="shared" si="197"/>
        <v>-</v>
      </c>
      <c r="AA1169" s="36"/>
      <c r="AB1169" s="36"/>
      <c r="AC1169" s="36"/>
      <c r="AD1169" s="36"/>
      <c r="AE1169" s="36"/>
      <c r="AF1169" s="36"/>
      <c r="AG1169" s="36"/>
      <c r="AH1169" s="36"/>
      <c r="AI1169" s="36"/>
      <c r="AJ1169" s="36"/>
      <c r="AK1169" s="36"/>
      <c r="AL1169" s="36"/>
      <c r="AM1169" s="36"/>
      <c r="AN1169" s="36"/>
      <c r="AO1169" s="36"/>
      <c r="AP1169" s="36"/>
      <c r="AQ1169" s="36"/>
      <c r="AR1169" s="36"/>
      <c r="AS1169" s="36"/>
      <c r="AT1169" s="36"/>
      <c r="AU1169" s="36"/>
      <c r="AV1169" s="36"/>
      <c r="AW1169" s="36"/>
      <c r="AX1169" s="36"/>
      <c r="AY1169" s="36"/>
      <c r="AZ1169" s="36"/>
      <c r="BA1169" s="36"/>
      <c r="BB1169" s="36"/>
      <c r="BC1169" s="36"/>
      <c r="BD1169" s="36"/>
      <c r="BE1169" s="36"/>
      <c r="BF1169" s="36"/>
      <c r="BG1169" s="36"/>
      <c r="BH1169" s="36"/>
      <c r="BI1169" s="36"/>
      <c r="BJ1169" s="36"/>
      <c r="BL1169" s="36"/>
      <c r="BM1169" s="36"/>
      <c r="BN1169" s="36"/>
      <c r="BO1169" s="36"/>
    </row>
    <row r="1170" spans="2:67">
      <c r="B1170" s="36"/>
      <c r="D1170" s="36"/>
      <c r="E1170" s="36"/>
      <c r="G1170" s="36"/>
      <c r="H1170" s="36"/>
      <c r="I1170" s="36"/>
      <c r="J1170" s="36"/>
      <c r="K1170" s="36"/>
      <c r="L1170" s="36"/>
      <c r="M1170" s="36"/>
      <c r="N1170" s="36" t="e">
        <f>SUMIF(#REF!,K1170,#REF!)</f>
        <v>#REF!</v>
      </c>
      <c r="O1170" s="36">
        <f t="shared" si="201"/>
        <v>0</v>
      </c>
      <c r="P1170" s="36">
        <f>COUNTIF($T$1:T1170,T1170)</f>
        <v>5</v>
      </c>
      <c r="Q1170" s="36" t="str">
        <f t="shared" si="202"/>
        <v>5-KVTDN-20</v>
      </c>
      <c r="R1170" s="36" t="s">
        <v>20</v>
      </c>
      <c r="S1170" s="36">
        <v>20</v>
      </c>
      <c r="T1170" s="36" t="str">
        <f t="shared" si="199"/>
        <v>KVTDN-20</v>
      </c>
      <c r="U1170" s="36">
        <v>40</v>
      </c>
      <c r="V1170" s="36" t="str">
        <f t="shared" si="200"/>
        <v>40,</v>
      </c>
      <c r="W1170" s="36"/>
      <c r="X1170" s="36"/>
      <c r="Y1170" s="36"/>
      <c r="Z1170" s="36" t="str">
        <f t="shared" si="197"/>
        <v>-</v>
      </c>
      <c r="AA1170" s="36"/>
      <c r="AB1170" s="36"/>
      <c r="AC1170" s="36"/>
      <c r="AD1170" s="36"/>
      <c r="AE1170" s="36"/>
      <c r="AF1170" s="36"/>
      <c r="AG1170" s="36"/>
      <c r="AH1170" s="36"/>
      <c r="AI1170" s="36"/>
      <c r="AJ1170" s="36"/>
      <c r="AK1170" s="36"/>
      <c r="AL1170" s="36"/>
      <c r="AM1170" s="36"/>
      <c r="AN1170" s="36"/>
      <c r="AO1170" s="36"/>
      <c r="AP1170" s="36"/>
      <c r="AQ1170" s="36"/>
      <c r="AR1170" s="36"/>
      <c r="AS1170" s="36"/>
      <c r="AT1170" s="36"/>
      <c r="AU1170" s="36"/>
      <c r="AV1170" s="36"/>
      <c r="AW1170" s="36"/>
      <c r="AX1170" s="36"/>
      <c r="AY1170" s="36"/>
      <c r="AZ1170" s="36"/>
      <c r="BA1170" s="36"/>
      <c r="BB1170" s="36"/>
      <c r="BC1170" s="36"/>
      <c r="BD1170" s="36"/>
      <c r="BE1170" s="36"/>
      <c r="BF1170" s="36"/>
      <c r="BG1170" s="36"/>
      <c r="BH1170" s="36"/>
      <c r="BI1170" s="36"/>
      <c r="BJ1170" s="36"/>
      <c r="BL1170" s="36"/>
      <c r="BM1170" s="36"/>
      <c r="BN1170" s="36"/>
      <c r="BO1170" s="36"/>
    </row>
    <row r="1171" spans="2:67">
      <c r="B1171" s="36"/>
      <c r="D1171" s="36"/>
      <c r="E1171" s="36"/>
      <c r="G1171" s="36"/>
      <c r="H1171" s="36"/>
      <c r="I1171" s="36"/>
      <c r="J1171" s="36"/>
      <c r="K1171" s="36"/>
      <c r="L1171" s="36"/>
      <c r="M1171" s="36"/>
      <c r="N1171" s="36" t="e">
        <f>SUMIF(#REF!,K1171,#REF!)</f>
        <v>#REF!</v>
      </c>
      <c r="O1171" s="36">
        <f t="shared" si="201"/>
        <v>0</v>
      </c>
      <c r="P1171" s="36">
        <f>COUNTIF($T$1:T1171,T1171)</f>
        <v>6</v>
      </c>
      <c r="Q1171" s="36" t="str">
        <f t="shared" si="202"/>
        <v>6-KVTDN-20</v>
      </c>
      <c r="R1171" s="36" t="s">
        <v>20</v>
      </c>
      <c r="S1171" s="36">
        <v>20</v>
      </c>
      <c r="T1171" s="36" t="str">
        <f t="shared" si="199"/>
        <v>KVTDN-20</v>
      </c>
      <c r="U1171" s="36">
        <v>50</v>
      </c>
      <c r="V1171" s="36" t="str">
        <f t="shared" si="200"/>
        <v>50,</v>
      </c>
      <c r="W1171" s="36"/>
      <c r="X1171" s="36"/>
      <c r="Y1171" s="36"/>
      <c r="Z1171" s="36" t="str">
        <f t="shared" si="197"/>
        <v>-</v>
      </c>
      <c r="AA1171" s="36"/>
      <c r="AB1171" s="36"/>
      <c r="AC1171" s="36"/>
      <c r="AD1171" s="36"/>
      <c r="AE1171" s="36"/>
      <c r="AF1171" s="36"/>
      <c r="AG1171" s="36"/>
      <c r="AH1171" s="36"/>
      <c r="AI1171" s="36"/>
      <c r="AJ1171" s="36"/>
      <c r="AK1171" s="36"/>
      <c r="AL1171" s="36"/>
      <c r="AM1171" s="36"/>
      <c r="AN1171" s="36"/>
      <c r="AO1171" s="36"/>
      <c r="AP1171" s="36"/>
      <c r="AQ1171" s="36"/>
      <c r="AR1171" s="36"/>
      <c r="AS1171" s="36"/>
      <c r="AT1171" s="36"/>
      <c r="AU1171" s="36"/>
      <c r="AV1171" s="36"/>
      <c r="AW1171" s="36"/>
      <c r="AX1171" s="36"/>
      <c r="AY1171" s="36"/>
      <c r="AZ1171" s="36"/>
      <c r="BA1171" s="36"/>
      <c r="BB1171" s="36"/>
      <c r="BC1171" s="36"/>
      <c r="BD1171" s="36"/>
      <c r="BE1171" s="36"/>
      <c r="BF1171" s="36"/>
      <c r="BG1171" s="36"/>
      <c r="BH1171" s="36"/>
      <c r="BI1171" s="36"/>
      <c r="BJ1171" s="36"/>
      <c r="BL1171" s="36"/>
      <c r="BM1171" s="36"/>
      <c r="BN1171" s="36"/>
      <c r="BO1171" s="36"/>
    </row>
    <row r="1172" spans="2:67">
      <c r="B1172" s="36"/>
      <c r="D1172" s="36"/>
      <c r="E1172" s="36"/>
      <c r="G1172" s="36"/>
      <c r="H1172" s="36"/>
      <c r="I1172" s="36"/>
      <c r="J1172" s="36"/>
      <c r="K1172" s="36"/>
      <c r="L1172" s="36"/>
      <c r="M1172" s="36"/>
      <c r="N1172" s="36" t="e">
        <f>SUMIF(#REF!,K1172,#REF!)</f>
        <v>#REF!</v>
      </c>
      <c r="O1172" s="36">
        <f t="shared" si="201"/>
        <v>0</v>
      </c>
      <c r="P1172" s="36">
        <f>COUNTIF($T$1:T1172,T1172)</f>
        <v>7</v>
      </c>
      <c r="Q1172" s="36" t="str">
        <f t="shared" si="202"/>
        <v>7-KVTDN-20</v>
      </c>
      <c r="R1172" s="36" t="s">
        <v>20</v>
      </c>
      <c r="S1172" s="36">
        <v>20</v>
      </c>
      <c r="T1172" s="36" t="str">
        <f t="shared" si="199"/>
        <v>KVTDN-20</v>
      </c>
      <c r="U1172" s="36">
        <v>80</v>
      </c>
      <c r="V1172" s="36" t="str">
        <f t="shared" si="200"/>
        <v>80,</v>
      </c>
      <c r="W1172" s="36"/>
      <c r="X1172" s="36"/>
      <c r="Y1172" s="36"/>
      <c r="Z1172" s="36" t="str">
        <f t="shared" si="197"/>
        <v>-</v>
      </c>
      <c r="AA1172" s="36"/>
      <c r="AB1172" s="36"/>
      <c r="AC1172" s="36"/>
      <c r="AD1172" s="36"/>
      <c r="AE1172" s="36"/>
      <c r="AF1172" s="36"/>
      <c r="AG1172" s="36"/>
      <c r="AH1172" s="36"/>
      <c r="AI1172" s="36"/>
      <c r="AJ1172" s="36"/>
      <c r="AK1172" s="36"/>
      <c r="AL1172" s="36"/>
      <c r="AM1172" s="36"/>
      <c r="AN1172" s="36"/>
      <c r="AO1172" s="36"/>
      <c r="AP1172" s="36"/>
      <c r="AQ1172" s="36"/>
      <c r="AR1172" s="36"/>
      <c r="AS1172" s="36"/>
      <c r="AT1172" s="36"/>
      <c r="AU1172" s="36"/>
      <c r="AV1172" s="36"/>
      <c r="AW1172" s="36"/>
      <c r="AX1172" s="36"/>
      <c r="AY1172" s="36"/>
      <c r="AZ1172" s="36"/>
      <c r="BA1172" s="36"/>
      <c r="BB1172" s="36"/>
      <c r="BC1172" s="36"/>
      <c r="BD1172" s="36"/>
      <c r="BE1172" s="36"/>
      <c r="BF1172" s="36"/>
      <c r="BG1172" s="36"/>
      <c r="BH1172" s="36"/>
      <c r="BI1172" s="36"/>
      <c r="BJ1172" s="36"/>
      <c r="BL1172" s="36"/>
      <c r="BM1172" s="36"/>
      <c r="BN1172" s="36"/>
      <c r="BO1172" s="36"/>
    </row>
    <row r="1173" spans="2:67">
      <c r="B1173" s="36"/>
      <c r="D1173" s="36"/>
      <c r="E1173" s="36"/>
      <c r="G1173" s="36"/>
      <c r="H1173" s="36"/>
      <c r="I1173" s="36"/>
      <c r="J1173" s="36"/>
      <c r="K1173" s="36"/>
      <c r="L1173" s="36"/>
      <c r="M1173" s="36"/>
      <c r="N1173" s="36" t="e">
        <f>SUMIF(#REF!,K1173,#REF!)</f>
        <v>#REF!</v>
      </c>
      <c r="O1173" s="36">
        <f t="shared" si="201"/>
        <v>0</v>
      </c>
      <c r="P1173" s="36">
        <f>COUNTIF($T$1:T1173,T1173)</f>
        <v>8</v>
      </c>
      <c r="Q1173" s="36" t="str">
        <f t="shared" si="202"/>
        <v>8-KVTDN-20</v>
      </c>
      <c r="R1173" s="36" t="s">
        <v>20</v>
      </c>
      <c r="S1173" s="36">
        <v>20</v>
      </c>
      <c r="T1173" s="36" t="str">
        <f t="shared" si="199"/>
        <v>KVTDN-20</v>
      </c>
      <c r="U1173" s="36">
        <v>100</v>
      </c>
      <c r="V1173" s="36" t="str">
        <f t="shared" si="200"/>
        <v>100,</v>
      </c>
      <c r="W1173" s="36"/>
      <c r="X1173" s="36"/>
      <c r="Y1173" s="36"/>
      <c r="Z1173" s="36" t="str">
        <f t="shared" si="197"/>
        <v>-</v>
      </c>
      <c r="AA1173" s="36"/>
      <c r="AB1173" s="36"/>
      <c r="AC1173" s="36"/>
      <c r="AD1173" s="36"/>
      <c r="AE1173" s="36"/>
      <c r="AF1173" s="36"/>
      <c r="AG1173" s="36"/>
      <c r="AH1173" s="36"/>
      <c r="AI1173" s="36"/>
      <c r="AJ1173" s="36"/>
      <c r="AK1173" s="36"/>
      <c r="AL1173" s="36"/>
      <c r="AM1173" s="36"/>
      <c r="AN1173" s="36"/>
      <c r="AO1173" s="36"/>
      <c r="AP1173" s="36"/>
      <c r="AQ1173" s="36"/>
      <c r="AR1173" s="36"/>
      <c r="AS1173" s="36"/>
      <c r="AT1173" s="36"/>
      <c r="AU1173" s="36"/>
      <c r="AV1173" s="36"/>
      <c r="AW1173" s="36"/>
      <c r="AX1173" s="36"/>
      <c r="AY1173" s="36"/>
      <c r="AZ1173" s="36"/>
      <c r="BA1173" s="36"/>
      <c r="BB1173" s="36"/>
      <c r="BC1173" s="36"/>
      <c r="BD1173" s="36"/>
      <c r="BE1173" s="36"/>
      <c r="BF1173" s="36"/>
      <c r="BG1173" s="36"/>
      <c r="BH1173" s="36"/>
      <c r="BI1173" s="36"/>
      <c r="BJ1173" s="36"/>
      <c r="BL1173" s="36"/>
      <c r="BM1173" s="36"/>
      <c r="BN1173" s="36"/>
      <c r="BO1173" s="36"/>
    </row>
    <row r="1174" spans="2:67">
      <c r="B1174" s="36"/>
      <c r="D1174" s="36"/>
      <c r="E1174" s="36"/>
      <c r="G1174" s="36"/>
      <c r="H1174" s="36"/>
      <c r="I1174" s="36"/>
      <c r="J1174" s="36"/>
      <c r="K1174" s="36"/>
      <c r="L1174" s="36"/>
      <c r="M1174" s="36"/>
      <c r="N1174" s="36" t="e">
        <f>SUMIF(#REF!,K1174,#REF!)</f>
        <v>#REF!</v>
      </c>
      <c r="O1174" s="36">
        <f t="shared" si="201"/>
        <v>0</v>
      </c>
      <c r="P1174" s="36">
        <f>COUNTIF($T$1:T1174,T1174)</f>
        <v>9</v>
      </c>
      <c r="Q1174" s="36" t="str">
        <f t="shared" si="202"/>
        <v>9-KVTDN-20</v>
      </c>
      <c r="R1174" s="36" t="s">
        <v>20</v>
      </c>
      <c r="S1174" s="36">
        <v>20</v>
      </c>
      <c r="T1174" s="36" t="str">
        <f t="shared" si="199"/>
        <v>KVTDN-20</v>
      </c>
      <c r="U1174" s="36">
        <v>120</v>
      </c>
      <c r="V1174" s="36" t="str">
        <f t="shared" si="200"/>
        <v>120,</v>
      </c>
      <c r="W1174" s="36"/>
      <c r="X1174" s="36"/>
      <c r="Y1174" s="36"/>
      <c r="Z1174" s="36" t="str">
        <f t="shared" si="197"/>
        <v>-</v>
      </c>
      <c r="AA1174" s="36"/>
      <c r="AB1174" s="36"/>
      <c r="AC1174" s="36"/>
      <c r="AD1174" s="36"/>
      <c r="AE1174" s="36"/>
      <c r="AF1174" s="36"/>
      <c r="AG1174" s="36"/>
      <c r="AH1174" s="36"/>
      <c r="AI1174" s="36"/>
      <c r="AJ1174" s="36"/>
      <c r="AK1174" s="36"/>
      <c r="AL1174" s="36"/>
      <c r="AM1174" s="36"/>
      <c r="AN1174" s="36"/>
      <c r="AO1174" s="36"/>
      <c r="AP1174" s="36"/>
      <c r="AQ1174" s="36"/>
      <c r="AR1174" s="36"/>
      <c r="AS1174" s="36"/>
      <c r="AT1174" s="36"/>
      <c r="AU1174" s="36"/>
      <c r="AV1174" s="36"/>
      <c r="AW1174" s="36"/>
      <c r="AX1174" s="36"/>
      <c r="AY1174" s="36"/>
      <c r="AZ1174" s="36"/>
      <c r="BA1174" s="36"/>
      <c r="BB1174" s="36"/>
      <c r="BC1174" s="36"/>
      <c r="BD1174" s="36"/>
      <c r="BE1174" s="36"/>
      <c r="BF1174" s="36"/>
      <c r="BG1174" s="36"/>
      <c r="BH1174" s="36"/>
      <c r="BI1174" s="36"/>
      <c r="BJ1174" s="36"/>
      <c r="BL1174" s="36"/>
      <c r="BM1174" s="36"/>
      <c r="BN1174" s="36"/>
      <c r="BO1174" s="36"/>
    </row>
    <row r="1175" spans="2:67">
      <c r="B1175" s="36"/>
      <c r="D1175" s="36"/>
      <c r="E1175" s="36"/>
      <c r="G1175" s="36"/>
      <c r="H1175" s="36"/>
      <c r="I1175" s="36"/>
      <c r="J1175" s="36"/>
      <c r="K1175" s="36"/>
      <c r="L1175" s="36"/>
      <c r="M1175" s="36"/>
      <c r="N1175" s="36" t="e">
        <f>SUMIF(#REF!,K1175,#REF!)</f>
        <v>#REF!</v>
      </c>
      <c r="O1175" s="36">
        <f t="shared" si="201"/>
        <v>0</v>
      </c>
      <c r="P1175" s="36">
        <f>COUNTIF($T$1:T1175,T1175)</f>
        <v>10</v>
      </c>
      <c r="Q1175" s="36" t="str">
        <f t="shared" si="202"/>
        <v>10-KVTDN-20</v>
      </c>
      <c r="R1175" s="36" t="s">
        <v>20</v>
      </c>
      <c r="S1175" s="36">
        <v>20</v>
      </c>
      <c r="T1175" s="36" t="str">
        <f t="shared" si="199"/>
        <v>KVTDN-20</v>
      </c>
      <c r="U1175" s="36">
        <v>160</v>
      </c>
      <c r="V1175" s="36" t="str">
        <f t="shared" si="200"/>
        <v>160,</v>
      </c>
      <c r="W1175" s="36"/>
      <c r="X1175" s="36"/>
      <c r="Y1175" s="36"/>
      <c r="Z1175" s="36" t="str">
        <f t="shared" si="197"/>
        <v>-</v>
      </c>
      <c r="AA1175" s="36"/>
      <c r="AB1175" s="36"/>
      <c r="AC1175" s="36"/>
      <c r="AD1175" s="36"/>
      <c r="AE1175" s="36"/>
      <c r="AF1175" s="36"/>
      <c r="AG1175" s="36"/>
      <c r="AH1175" s="36"/>
      <c r="AI1175" s="36"/>
      <c r="AJ1175" s="36"/>
      <c r="AK1175" s="36"/>
      <c r="AL1175" s="36"/>
      <c r="AM1175" s="36"/>
      <c r="AN1175" s="36"/>
      <c r="AO1175" s="36"/>
      <c r="AP1175" s="36"/>
      <c r="AQ1175" s="36"/>
      <c r="AR1175" s="36"/>
      <c r="AS1175" s="36"/>
      <c r="AT1175" s="36"/>
      <c r="AU1175" s="36"/>
      <c r="AV1175" s="36"/>
      <c r="AW1175" s="36"/>
      <c r="AX1175" s="36"/>
      <c r="AY1175" s="36"/>
      <c r="AZ1175" s="36"/>
      <c r="BA1175" s="36"/>
      <c r="BB1175" s="36"/>
      <c r="BC1175" s="36"/>
      <c r="BD1175" s="36"/>
      <c r="BE1175" s="36"/>
      <c r="BF1175" s="36"/>
      <c r="BG1175" s="36"/>
      <c r="BH1175" s="36"/>
      <c r="BI1175" s="36"/>
      <c r="BJ1175" s="36"/>
      <c r="BL1175" s="36"/>
      <c r="BM1175" s="36"/>
      <c r="BN1175" s="36"/>
      <c r="BO1175" s="36"/>
    </row>
    <row r="1176" spans="2:67">
      <c r="B1176" s="36"/>
      <c r="D1176" s="36"/>
      <c r="E1176" s="36"/>
      <c r="G1176" s="36"/>
      <c r="H1176" s="36"/>
      <c r="I1176" s="36"/>
      <c r="J1176" s="36"/>
      <c r="K1176" s="36"/>
      <c r="L1176" s="36"/>
      <c r="M1176" s="36"/>
      <c r="N1176" s="36" t="e">
        <f>SUMIF(#REF!,K1176,#REF!)</f>
        <v>#REF!</v>
      </c>
      <c r="O1176" s="36">
        <f t="shared" si="201"/>
        <v>0</v>
      </c>
      <c r="P1176" s="36">
        <f>COUNTIF($T$1:T1176,T1176)</f>
        <v>11</v>
      </c>
      <c r="Q1176" s="36" t="str">
        <f t="shared" si="202"/>
        <v>11-KVTDN-20</v>
      </c>
      <c r="R1176" s="36" t="s">
        <v>20</v>
      </c>
      <c r="S1176" s="36">
        <v>20</v>
      </c>
      <c r="T1176" s="36" t="str">
        <f t="shared" si="199"/>
        <v>KVTDN-20</v>
      </c>
      <c r="U1176" s="36">
        <v>200</v>
      </c>
      <c r="V1176" s="36" t="str">
        <f t="shared" si="200"/>
        <v>200</v>
      </c>
      <c r="W1176" s="36"/>
      <c r="X1176" s="36"/>
      <c r="Y1176" s="36"/>
      <c r="Z1176" s="36" t="str">
        <f t="shared" si="197"/>
        <v>-</v>
      </c>
      <c r="AA1176" s="36"/>
      <c r="AB1176" s="36"/>
      <c r="AC1176" s="36"/>
      <c r="AD1176" s="36"/>
      <c r="AE1176" s="36"/>
      <c r="AF1176" s="36"/>
      <c r="AG1176" s="36"/>
      <c r="AH1176" s="36"/>
      <c r="AI1176" s="36"/>
      <c r="AJ1176" s="36"/>
      <c r="AK1176" s="36"/>
      <c r="AL1176" s="36"/>
      <c r="AM1176" s="36"/>
      <c r="AN1176" s="36"/>
      <c r="AO1176" s="36"/>
      <c r="AP1176" s="36"/>
      <c r="AQ1176" s="36"/>
      <c r="AR1176" s="36"/>
      <c r="AS1176" s="36"/>
      <c r="AT1176" s="36"/>
      <c r="AU1176" s="36"/>
      <c r="AV1176" s="36"/>
      <c r="AW1176" s="36"/>
      <c r="AX1176" s="36"/>
      <c r="AY1176" s="36"/>
      <c r="AZ1176" s="36"/>
      <c r="BA1176" s="36"/>
      <c r="BB1176" s="36"/>
      <c r="BC1176" s="36"/>
      <c r="BD1176" s="36"/>
      <c r="BE1176" s="36"/>
      <c r="BF1176" s="36"/>
      <c r="BG1176" s="36"/>
      <c r="BH1176" s="36"/>
      <c r="BI1176" s="36"/>
      <c r="BJ1176" s="36"/>
      <c r="BL1176" s="36"/>
      <c r="BM1176" s="36"/>
      <c r="BN1176" s="36"/>
      <c r="BO1176" s="36"/>
    </row>
    <row r="1177" spans="2:67">
      <c r="B1177" s="36"/>
      <c r="D1177" s="36"/>
      <c r="E1177" s="36"/>
      <c r="G1177" s="36"/>
      <c r="H1177" s="36"/>
      <c r="I1177" s="36"/>
      <c r="J1177" s="36"/>
      <c r="K1177" s="36"/>
      <c r="L1177" s="36"/>
      <c r="M1177" s="36"/>
      <c r="N1177" s="36" t="e">
        <f>SUMIF(#REF!,K1177,#REF!)</f>
        <v>#REF!</v>
      </c>
      <c r="O1177" s="36">
        <f t="shared" si="201"/>
        <v>0</v>
      </c>
      <c r="P1177" s="36">
        <f>COUNTIF($T$1:T1177,T1177)</f>
        <v>1</v>
      </c>
      <c r="Q1177" s="36" t="str">
        <f t="shared" si="202"/>
        <v>1-KVTDN-25</v>
      </c>
      <c r="R1177" s="36" t="s">
        <v>20</v>
      </c>
      <c r="S1177" s="36">
        <v>25</v>
      </c>
      <c r="T1177" s="36" t="str">
        <f t="shared" si="199"/>
        <v>KVTDN-25</v>
      </c>
      <c r="U1177" s="36">
        <v>5</v>
      </c>
      <c r="V1177" s="36" t="str">
        <f t="shared" si="200"/>
        <v>5,</v>
      </c>
      <c r="W1177" s="36"/>
      <c r="X1177" s="36"/>
      <c r="Y1177" s="36"/>
      <c r="Z1177" s="36" t="str">
        <f t="shared" si="197"/>
        <v>-</v>
      </c>
      <c r="AA1177" s="36"/>
      <c r="AB1177" s="36"/>
      <c r="AC1177" s="36"/>
      <c r="AD1177" s="36"/>
      <c r="AE1177" s="36"/>
      <c r="AF1177" s="36"/>
      <c r="AG1177" s="36"/>
      <c r="AH1177" s="36"/>
      <c r="AI1177" s="36"/>
      <c r="AJ1177" s="36"/>
      <c r="AK1177" s="36"/>
      <c r="AL1177" s="36"/>
      <c r="AM1177" s="36"/>
      <c r="AN1177" s="36"/>
      <c r="AO1177" s="36"/>
      <c r="AP1177" s="36"/>
      <c r="AQ1177" s="36"/>
      <c r="AR1177" s="36"/>
      <c r="AS1177" s="36"/>
      <c r="AT1177" s="36"/>
      <c r="AU1177" s="36"/>
      <c r="AV1177" s="36"/>
      <c r="AW1177" s="36"/>
      <c r="AX1177" s="36"/>
      <c r="AY1177" s="36"/>
      <c r="AZ1177" s="36"/>
      <c r="BA1177" s="36"/>
      <c r="BB1177" s="36"/>
      <c r="BC1177" s="36"/>
      <c r="BD1177" s="36"/>
      <c r="BE1177" s="36"/>
      <c r="BF1177" s="36"/>
      <c r="BG1177" s="36"/>
      <c r="BH1177" s="36"/>
      <c r="BI1177" s="36"/>
      <c r="BJ1177" s="36"/>
      <c r="BL1177" s="36"/>
      <c r="BM1177" s="36"/>
      <c r="BN1177" s="36"/>
      <c r="BO1177" s="36"/>
    </row>
    <row r="1178" spans="2:67">
      <c r="B1178" s="36"/>
      <c r="D1178" s="36"/>
      <c r="E1178" s="36"/>
      <c r="G1178" s="36"/>
      <c r="H1178" s="36"/>
      <c r="I1178" s="36"/>
      <c r="J1178" s="36"/>
      <c r="K1178" s="36"/>
      <c r="L1178" s="36"/>
      <c r="M1178" s="36"/>
      <c r="N1178" s="36" t="e">
        <f>SUMIF(#REF!,K1178,#REF!)</f>
        <v>#REF!</v>
      </c>
      <c r="O1178" s="36">
        <f t="shared" si="201"/>
        <v>0</v>
      </c>
      <c r="P1178" s="36">
        <f>COUNTIF($T$1:T1178,T1178)</f>
        <v>2</v>
      </c>
      <c r="Q1178" s="36" t="str">
        <f t="shared" si="202"/>
        <v>2-KVTDN-25</v>
      </c>
      <c r="R1178" s="36" t="s">
        <v>20</v>
      </c>
      <c r="S1178" s="36">
        <v>25</v>
      </c>
      <c r="T1178" s="36" t="str">
        <f t="shared" si="199"/>
        <v>KVTDN-25</v>
      </c>
      <c r="U1178" s="36">
        <v>10</v>
      </c>
      <c r="V1178" s="36" t="str">
        <f t="shared" si="200"/>
        <v>10,</v>
      </c>
      <c r="W1178" s="36"/>
      <c r="X1178" s="36"/>
      <c r="Y1178" s="36"/>
      <c r="Z1178" s="36" t="str">
        <f t="shared" si="197"/>
        <v>-</v>
      </c>
      <c r="AA1178" s="36"/>
      <c r="AB1178" s="36"/>
      <c r="AC1178" s="36"/>
      <c r="AD1178" s="36"/>
      <c r="AE1178" s="36"/>
      <c r="AF1178" s="36"/>
      <c r="AG1178" s="36"/>
      <c r="AH1178" s="36"/>
      <c r="AI1178" s="36"/>
      <c r="AJ1178" s="36"/>
      <c r="AK1178" s="36"/>
      <c r="AL1178" s="36"/>
      <c r="AM1178" s="36"/>
      <c r="AN1178" s="36"/>
      <c r="AO1178" s="36"/>
      <c r="AP1178" s="36"/>
      <c r="AQ1178" s="36"/>
      <c r="AR1178" s="36"/>
      <c r="AS1178" s="36"/>
      <c r="AT1178" s="36"/>
      <c r="AU1178" s="36"/>
      <c r="AV1178" s="36"/>
      <c r="AW1178" s="36"/>
      <c r="AX1178" s="36"/>
      <c r="AY1178" s="36"/>
      <c r="AZ1178" s="36"/>
      <c r="BA1178" s="36"/>
      <c r="BB1178" s="36"/>
      <c r="BC1178" s="36"/>
      <c r="BD1178" s="36"/>
      <c r="BE1178" s="36"/>
      <c r="BF1178" s="36"/>
      <c r="BG1178" s="36"/>
      <c r="BH1178" s="36"/>
      <c r="BI1178" s="36"/>
      <c r="BJ1178" s="36"/>
      <c r="BL1178" s="36"/>
      <c r="BM1178" s="36"/>
      <c r="BN1178" s="36"/>
      <c r="BO1178" s="36"/>
    </row>
    <row r="1179" spans="2:67">
      <c r="B1179" s="36"/>
      <c r="D1179" s="36"/>
      <c r="E1179" s="36"/>
      <c r="G1179" s="36"/>
      <c r="H1179" s="36"/>
      <c r="I1179" s="36"/>
      <c r="J1179" s="36"/>
      <c r="K1179" s="36"/>
      <c r="L1179" s="36"/>
      <c r="M1179" s="36"/>
      <c r="N1179" s="36" t="e">
        <f>SUMIF(#REF!,K1179,#REF!)</f>
        <v>#REF!</v>
      </c>
      <c r="O1179" s="36">
        <f t="shared" si="201"/>
        <v>0</v>
      </c>
      <c r="P1179" s="36">
        <f>COUNTIF($T$1:T1179,T1179)</f>
        <v>3</v>
      </c>
      <c r="Q1179" s="36" t="str">
        <f t="shared" si="202"/>
        <v>3-KVTDN-25</v>
      </c>
      <c r="R1179" s="36" t="s">
        <v>20</v>
      </c>
      <c r="S1179" s="36">
        <v>25</v>
      </c>
      <c r="T1179" s="36" t="str">
        <f t="shared" si="199"/>
        <v>KVTDN-25</v>
      </c>
      <c r="U1179" s="36">
        <v>15</v>
      </c>
      <c r="V1179" s="36" t="str">
        <f t="shared" si="200"/>
        <v>15,</v>
      </c>
      <c r="W1179" s="36"/>
      <c r="X1179" s="36"/>
      <c r="Y1179" s="36"/>
      <c r="Z1179" s="36" t="str">
        <f t="shared" si="197"/>
        <v>-</v>
      </c>
      <c r="AA1179" s="36"/>
      <c r="AB1179" s="36"/>
      <c r="AC1179" s="36"/>
      <c r="AD1179" s="36"/>
      <c r="AE1179" s="36"/>
      <c r="AF1179" s="36"/>
      <c r="AG1179" s="36"/>
      <c r="AH1179" s="36"/>
      <c r="AI1179" s="36"/>
      <c r="AJ1179" s="36"/>
      <c r="AK1179" s="36"/>
      <c r="AL1179" s="36"/>
      <c r="AM1179" s="36"/>
      <c r="AN1179" s="36"/>
      <c r="AO1179" s="36"/>
      <c r="AP1179" s="36"/>
      <c r="AQ1179" s="36"/>
      <c r="AR1179" s="36"/>
      <c r="AS1179" s="36"/>
      <c r="AT1179" s="36"/>
      <c r="AU1179" s="36"/>
      <c r="AV1179" s="36"/>
      <c r="AW1179" s="36"/>
      <c r="AX1179" s="36"/>
      <c r="AY1179" s="36"/>
      <c r="AZ1179" s="36"/>
      <c r="BA1179" s="36"/>
      <c r="BB1179" s="36"/>
      <c r="BC1179" s="36"/>
      <c r="BD1179" s="36"/>
      <c r="BE1179" s="36"/>
      <c r="BF1179" s="36"/>
      <c r="BG1179" s="36"/>
      <c r="BH1179" s="36"/>
      <c r="BI1179" s="36"/>
      <c r="BJ1179" s="36"/>
      <c r="BL1179" s="36"/>
      <c r="BM1179" s="36"/>
      <c r="BN1179" s="36"/>
      <c r="BO1179" s="36"/>
    </row>
    <row r="1180" spans="2:67">
      <c r="B1180" s="36"/>
      <c r="D1180" s="36"/>
      <c r="E1180" s="36"/>
      <c r="G1180" s="36"/>
      <c r="H1180" s="36"/>
      <c r="I1180" s="36"/>
      <c r="J1180" s="36"/>
      <c r="K1180" s="36"/>
      <c r="L1180" s="36"/>
      <c r="M1180" s="36"/>
      <c r="N1180" s="36" t="e">
        <f>SUMIF(#REF!,K1180,#REF!)</f>
        <v>#REF!</v>
      </c>
      <c r="O1180" s="36">
        <f t="shared" si="201"/>
        <v>0</v>
      </c>
      <c r="P1180" s="36">
        <f>COUNTIF($T$1:T1180,T1180)</f>
        <v>4</v>
      </c>
      <c r="Q1180" s="36" t="str">
        <f t="shared" si="202"/>
        <v>4-KVTDN-25</v>
      </c>
      <c r="R1180" s="36" t="s">
        <v>20</v>
      </c>
      <c r="S1180" s="36">
        <v>25</v>
      </c>
      <c r="T1180" s="36" t="str">
        <f t="shared" si="199"/>
        <v>KVTDN-25</v>
      </c>
      <c r="U1180" s="36">
        <v>25</v>
      </c>
      <c r="V1180" s="36" t="str">
        <f t="shared" si="200"/>
        <v>25,</v>
      </c>
      <c r="W1180" s="36"/>
      <c r="X1180" s="36"/>
      <c r="Y1180" s="36"/>
      <c r="Z1180" s="36" t="str">
        <f t="shared" si="197"/>
        <v>-</v>
      </c>
      <c r="AA1180" s="36"/>
      <c r="AB1180" s="36"/>
      <c r="AC1180" s="36"/>
      <c r="AD1180" s="36"/>
      <c r="AE1180" s="36"/>
      <c r="AF1180" s="36"/>
      <c r="AG1180" s="36"/>
      <c r="AH1180" s="36"/>
      <c r="AI1180" s="36"/>
      <c r="AJ1180" s="36"/>
      <c r="AK1180" s="36"/>
      <c r="AL1180" s="36"/>
      <c r="AM1180" s="36"/>
      <c r="AN1180" s="36"/>
      <c r="AO1180" s="36"/>
      <c r="AP1180" s="36"/>
      <c r="AQ1180" s="36"/>
      <c r="AR1180" s="36"/>
      <c r="AS1180" s="36"/>
      <c r="AT1180" s="36"/>
      <c r="AU1180" s="36"/>
      <c r="AV1180" s="36"/>
      <c r="AW1180" s="36"/>
      <c r="AX1180" s="36"/>
      <c r="AY1180" s="36"/>
      <c r="AZ1180" s="36"/>
      <c r="BA1180" s="36"/>
      <c r="BB1180" s="36"/>
      <c r="BC1180" s="36"/>
      <c r="BD1180" s="36"/>
      <c r="BE1180" s="36"/>
      <c r="BF1180" s="36"/>
      <c r="BG1180" s="36"/>
      <c r="BH1180" s="36"/>
      <c r="BI1180" s="36"/>
      <c r="BJ1180" s="36"/>
      <c r="BL1180" s="36"/>
      <c r="BM1180" s="36"/>
      <c r="BN1180" s="36"/>
      <c r="BO1180" s="36"/>
    </row>
    <row r="1181" spans="2:67">
      <c r="B1181" s="36"/>
      <c r="D1181" s="36"/>
      <c r="E1181" s="36"/>
      <c r="G1181" s="36"/>
      <c r="H1181" s="36"/>
      <c r="I1181" s="36"/>
      <c r="J1181" s="36"/>
      <c r="K1181" s="36"/>
      <c r="L1181" s="36"/>
      <c r="M1181" s="36"/>
      <c r="N1181" s="36" t="e">
        <f>SUMIF(#REF!,K1181,#REF!)</f>
        <v>#REF!</v>
      </c>
      <c r="O1181" s="36">
        <f t="shared" si="201"/>
        <v>0</v>
      </c>
      <c r="P1181" s="36">
        <f>COUNTIF($T$1:T1181,T1181)</f>
        <v>5</v>
      </c>
      <c r="Q1181" s="36" t="str">
        <f t="shared" si="202"/>
        <v>5-KVTDN-25</v>
      </c>
      <c r="R1181" s="36" t="s">
        <v>20</v>
      </c>
      <c r="S1181" s="36">
        <v>25</v>
      </c>
      <c r="T1181" s="36" t="str">
        <f t="shared" si="199"/>
        <v>KVTDN-25</v>
      </c>
      <c r="U1181" s="36">
        <v>40</v>
      </c>
      <c r="V1181" s="36" t="str">
        <f t="shared" si="200"/>
        <v>40,</v>
      </c>
      <c r="W1181" s="36"/>
      <c r="X1181" s="36"/>
      <c r="Y1181" s="36"/>
      <c r="Z1181" s="36" t="str">
        <f t="shared" si="197"/>
        <v>-</v>
      </c>
      <c r="AA1181" s="36"/>
      <c r="AB1181" s="36"/>
      <c r="AC1181" s="36"/>
      <c r="AD1181" s="36"/>
      <c r="AE1181" s="36"/>
      <c r="AF1181" s="36"/>
      <c r="AG1181" s="36"/>
      <c r="AH1181" s="36"/>
      <c r="AI1181" s="36"/>
      <c r="AJ1181" s="36"/>
      <c r="AK1181" s="36"/>
      <c r="AL1181" s="36"/>
      <c r="AM1181" s="36"/>
      <c r="AN1181" s="36"/>
      <c r="AO1181" s="36"/>
      <c r="AP1181" s="36"/>
      <c r="AQ1181" s="36"/>
      <c r="AR1181" s="36"/>
      <c r="AS1181" s="36"/>
      <c r="AT1181" s="36"/>
      <c r="AU1181" s="36"/>
      <c r="AV1181" s="36"/>
      <c r="AW1181" s="36"/>
      <c r="AX1181" s="36"/>
      <c r="AY1181" s="36"/>
      <c r="AZ1181" s="36"/>
      <c r="BA1181" s="36"/>
      <c r="BB1181" s="36"/>
      <c r="BC1181" s="36"/>
      <c r="BD1181" s="36"/>
      <c r="BE1181" s="36"/>
      <c r="BF1181" s="36"/>
      <c r="BG1181" s="36"/>
      <c r="BH1181" s="36"/>
      <c r="BI1181" s="36"/>
      <c r="BJ1181" s="36"/>
      <c r="BL1181" s="36"/>
      <c r="BM1181" s="36"/>
      <c r="BN1181" s="36"/>
      <c r="BO1181" s="36"/>
    </row>
    <row r="1182" spans="2:67">
      <c r="B1182" s="36"/>
      <c r="D1182" s="36"/>
      <c r="E1182" s="36"/>
      <c r="G1182" s="36"/>
      <c r="H1182" s="36"/>
      <c r="I1182" s="36"/>
      <c r="J1182" s="36"/>
      <c r="K1182" s="36"/>
      <c r="L1182" s="36"/>
      <c r="M1182" s="36"/>
      <c r="N1182" s="36" t="e">
        <f>SUMIF(#REF!,K1182,#REF!)</f>
        <v>#REF!</v>
      </c>
      <c r="O1182" s="36">
        <f t="shared" si="201"/>
        <v>0</v>
      </c>
      <c r="P1182" s="36">
        <f>COUNTIF($T$1:T1182,T1182)</f>
        <v>6</v>
      </c>
      <c r="Q1182" s="36" t="str">
        <f t="shared" si="202"/>
        <v>6-KVTDN-25</v>
      </c>
      <c r="R1182" s="36" t="s">
        <v>20</v>
      </c>
      <c r="S1182" s="36">
        <v>25</v>
      </c>
      <c r="T1182" s="36" t="str">
        <f t="shared" si="199"/>
        <v>KVTDN-25</v>
      </c>
      <c r="U1182" s="36">
        <v>50</v>
      </c>
      <c r="V1182" s="36" t="str">
        <f t="shared" si="200"/>
        <v>50,</v>
      </c>
      <c r="W1182" s="36"/>
      <c r="X1182" s="36"/>
      <c r="Y1182" s="36"/>
      <c r="Z1182" s="36" t="str">
        <f t="shared" si="197"/>
        <v>-</v>
      </c>
      <c r="AA1182" s="36"/>
      <c r="AB1182" s="36"/>
      <c r="AC1182" s="36"/>
      <c r="AD1182" s="36"/>
      <c r="AE1182" s="36"/>
      <c r="AF1182" s="36"/>
      <c r="AG1182" s="36"/>
      <c r="AH1182" s="36"/>
      <c r="AI1182" s="36"/>
      <c r="AJ1182" s="36"/>
      <c r="AK1182" s="36"/>
      <c r="AL1182" s="36"/>
      <c r="AM1182" s="36"/>
      <c r="AN1182" s="36"/>
      <c r="AO1182" s="36"/>
      <c r="AP1182" s="36"/>
      <c r="AQ1182" s="36"/>
      <c r="AR1182" s="36"/>
      <c r="AS1182" s="36"/>
      <c r="AT1182" s="36"/>
      <c r="AU1182" s="36"/>
      <c r="AV1182" s="36"/>
      <c r="AW1182" s="36"/>
      <c r="AX1182" s="36"/>
      <c r="AY1182" s="36"/>
      <c r="AZ1182" s="36"/>
      <c r="BA1182" s="36"/>
      <c r="BB1182" s="36"/>
      <c r="BC1182" s="36"/>
      <c r="BD1182" s="36"/>
      <c r="BE1182" s="36"/>
      <c r="BF1182" s="36"/>
      <c r="BG1182" s="36"/>
      <c r="BH1182" s="36"/>
      <c r="BI1182" s="36"/>
      <c r="BJ1182" s="36"/>
      <c r="BL1182" s="36"/>
      <c r="BM1182" s="36"/>
      <c r="BN1182" s="36"/>
      <c r="BO1182" s="36"/>
    </row>
    <row r="1183" spans="2:67">
      <c r="B1183" s="36"/>
      <c r="D1183" s="36"/>
      <c r="E1183" s="36"/>
      <c r="G1183" s="36"/>
      <c r="H1183" s="36"/>
      <c r="I1183" s="36"/>
      <c r="J1183" s="36"/>
      <c r="K1183" s="36"/>
      <c r="L1183" s="36"/>
      <c r="M1183" s="36"/>
      <c r="N1183" s="36" t="e">
        <f>SUMIF(#REF!,K1183,#REF!)</f>
        <v>#REF!</v>
      </c>
      <c r="O1183" s="36">
        <f t="shared" si="201"/>
        <v>0</v>
      </c>
      <c r="P1183" s="36">
        <f>COUNTIF($T$1:T1183,T1183)</f>
        <v>7</v>
      </c>
      <c r="Q1183" s="36" t="str">
        <f t="shared" si="202"/>
        <v>7-KVTDN-25</v>
      </c>
      <c r="R1183" s="36" t="s">
        <v>20</v>
      </c>
      <c r="S1183" s="36">
        <v>25</v>
      </c>
      <c r="T1183" s="36" t="str">
        <f t="shared" si="199"/>
        <v>KVTDN-25</v>
      </c>
      <c r="U1183" s="36">
        <v>80</v>
      </c>
      <c r="V1183" s="36" t="str">
        <f t="shared" si="200"/>
        <v>80,</v>
      </c>
      <c r="W1183" s="36"/>
      <c r="X1183" s="36"/>
      <c r="Y1183" s="36"/>
      <c r="Z1183" s="36" t="str">
        <f t="shared" si="197"/>
        <v>-</v>
      </c>
      <c r="AA1183" s="36"/>
      <c r="AB1183" s="36"/>
      <c r="AC1183" s="36"/>
      <c r="AD1183" s="36"/>
      <c r="AE1183" s="36"/>
      <c r="AF1183" s="36"/>
      <c r="AG1183" s="36"/>
      <c r="AH1183" s="36"/>
      <c r="AI1183" s="36"/>
      <c r="AJ1183" s="36"/>
      <c r="AK1183" s="36"/>
      <c r="AL1183" s="36"/>
      <c r="AM1183" s="36"/>
      <c r="AN1183" s="36"/>
      <c r="AO1183" s="36"/>
      <c r="AP1183" s="36"/>
      <c r="AQ1183" s="36"/>
      <c r="AR1183" s="36"/>
      <c r="AS1183" s="36"/>
      <c r="AT1183" s="36"/>
      <c r="AU1183" s="36"/>
      <c r="AV1183" s="36"/>
      <c r="AW1183" s="36"/>
      <c r="AX1183" s="36"/>
      <c r="AY1183" s="36"/>
      <c r="AZ1183" s="36"/>
      <c r="BA1183" s="36"/>
      <c r="BB1183" s="36"/>
      <c r="BC1183" s="36"/>
      <c r="BD1183" s="36"/>
      <c r="BE1183" s="36"/>
      <c r="BF1183" s="36"/>
      <c r="BG1183" s="36"/>
      <c r="BH1183" s="36"/>
      <c r="BI1183" s="36"/>
      <c r="BJ1183" s="36"/>
      <c r="BL1183" s="36"/>
      <c r="BM1183" s="36"/>
      <c r="BN1183" s="36"/>
      <c r="BO1183" s="36"/>
    </row>
    <row r="1184" spans="2:67">
      <c r="B1184" s="36"/>
      <c r="D1184" s="36"/>
      <c r="E1184" s="36"/>
      <c r="G1184" s="36"/>
      <c r="H1184" s="36"/>
      <c r="I1184" s="36"/>
      <c r="J1184" s="36"/>
      <c r="K1184" s="36"/>
      <c r="L1184" s="36"/>
      <c r="M1184" s="36"/>
      <c r="N1184" s="36" t="e">
        <f>SUMIF(#REF!,K1184,#REF!)</f>
        <v>#REF!</v>
      </c>
      <c r="O1184" s="36">
        <f t="shared" si="201"/>
        <v>0</v>
      </c>
      <c r="P1184" s="36">
        <f>COUNTIF($T$1:T1184,T1184)</f>
        <v>8</v>
      </c>
      <c r="Q1184" s="36" t="str">
        <f t="shared" si="202"/>
        <v>8-KVTDN-25</v>
      </c>
      <c r="R1184" s="36" t="s">
        <v>20</v>
      </c>
      <c r="S1184" s="36">
        <v>25</v>
      </c>
      <c r="T1184" s="36" t="str">
        <f t="shared" si="199"/>
        <v>KVTDN-25</v>
      </c>
      <c r="U1184" s="36">
        <v>100</v>
      </c>
      <c r="V1184" s="36" t="str">
        <f t="shared" si="200"/>
        <v>100,</v>
      </c>
      <c r="W1184" s="36"/>
      <c r="X1184" s="36"/>
      <c r="Y1184" s="36"/>
      <c r="Z1184" s="36" t="str">
        <f t="shared" si="197"/>
        <v>-</v>
      </c>
      <c r="AA1184" s="36"/>
      <c r="AB1184" s="36"/>
      <c r="AC1184" s="36"/>
      <c r="AD1184" s="36"/>
      <c r="AE1184" s="36"/>
      <c r="AF1184" s="36"/>
      <c r="AG1184" s="36"/>
      <c r="AH1184" s="36"/>
      <c r="AI1184" s="36"/>
      <c r="AJ1184" s="36"/>
      <c r="AK1184" s="36"/>
      <c r="AL1184" s="36"/>
      <c r="AM1184" s="36"/>
      <c r="AN1184" s="36"/>
      <c r="AO1184" s="36"/>
      <c r="AP1184" s="36"/>
      <c r="AQ1184" s="36"/>
      <c r="AR1184" s="36"/>
      <c r="AS1184" s="36"/>
      <c r="AT1184" s="36"/>
      <c r="AU1184" s="36"/>
      <c r="AV1184" s="36"/>
      <c r="AW1184" s="36"/>
      <c r="AX1184" s="36"/>
      <c r="AY1184" s="36"/>
      <c r="AZ1184" s="36"/>
      <c r="BA1184" s="36"/>
      <c r="BB1184" s="36"/>
      <c r="BC1184" s="36"/>
      <c r="BD1184" s="36"/>
      <c r="BE1184" s="36"/>
      <c r="BF1184" s="36"/>
      <c r="BG1184" s="36"/>
      <c r="BH1184" s="36"/>
      <c r="BI1184" s="36"/>
      <c r="BJ1184" s="36"/>
      <c r="BL1184" s="36"/>
      <c r="BM1184" s="36"/>
      <c r="BN1184" s="36"/>
      <c r="BO1184" s="36"/>
    </row>
    <row r="1185" spans="2:67">
      <c r="B1185" s="36"/>
      <c r="D1185" s="36"/>
      <c r="E1185" s="36"/>
      <c r="G1185" s="36"/>
      <c r="H1185" s="36"/>
      <c r="I1185" s="36"/>
      <c r="J1185" s="36"/>
      <c r="K1185" s="36"/>
      <c r="L1185" s="36"/>
      <c r="M1185" s="36"/>
      <c r="N1185" s="36" t="e">
        <f>SUMIF(#REF!,K1185,#REF!)</f>
        <v>#REF!</v>
      </c>
      <c r="O1185" s="36">
        <f t="shared" si="201"/>
        <v>0</v>
      </c>
      <c r="P1185" s="36">
        <f>COUNTIF($T$1:T1185,T1185)</f>
        <v>9</v>
      </c>
      <c r="Q1185" s="36" t="str">
        <f t="shared" si="202"/>
        <v>9-KVTDN-25</v>
      </c>
      <c r="R1185" s="36" t="s">
        <v>20</v>
      </c>
      <c r="S1185" s="36">
        <v>25</v>
      </c>
      <c r="T1185" s="36" t="str">
        <f t="shared" si="199"/>
        <v>KVTDN-25</v>
      </c>
      <c r="U1185" s="36">
        <v>120</v>
      </c>
      <c r="V1185" s="36" t="str">
        <f t="shared" si="200"/>
        <v>120,</v>
      </c>
      <c r="W1185" s="36"/>
      <c r="X1185" s="36"/>
      <c r="Y1185" s="36"/>
      <c r="Z1185" s="36" t="str">
        <f t="shared" si="197"/>
        <v>-</v>
      </c>
      <c r="AA1185" s="36"/>
      <c r="AB1185" s="36"/>
      <c r="AC1185" s="36"/>
      <c r="AD1185" s="36"/>
      <c r="AE1185" s="36"/>
      <c r="AF1185" s="36"/>
      <c r="AG1185" s="36"/>
      <c r="AH1185" s="36"/>
      <c r="AI1185" s="36"/>
      <c r="AJ1185" s="36"/>
      <c r="AK1185" s="36"/>
      <c r="AL1185" s="36"/>
      <c r="AM1185" s="36"/>
      <c r="AN1185" s="36"/>
      <c r="AO1185" s="36"/>
      <c r="AP1185" s="36"/>
      <c r="AQ1185" s="36"/>
      <c r="AR1185" s="36"/>
      <c r="AS1185" s="36"/>
      <c r="AT1185" s="36"/>
      <c r="AU1185" s="36"/>
      <c r="AV1185" s="36"/>
      <c r="AW1185" s="36"/>
      <c r="AX1185" s="36"/>
      <c r="AY1185" s="36"/>
      <c r="AZ1185" s="36"/>
      <c r="BA1185" s="36"/>
      <c r="BB1185" s="36"/>
      <c r="BC1185" s="36"/>
      <c r="BD1185" s="36"/>
      <c r="BE1185" s="36"/>
      <c r="BF1185" s="36"/>
      <c r="BG1185" s="36"/>
      <c r="BH1185" s="36"/>
      <c r="BI1185" s="36"/>
      <c r="BJ1185" s="36"/>
      <c r="BL1185" s="36"/>
      <c r="BM1185" s="36"/>
      <c r="BN1185" s="36"/>
      <c r="BO1185" s="36"/>
    </row>
    <row r="1186" spans="2:67">
      <c r="B1186" s="36"/>
      <c r="D1186" s="36"/>
      <c r="E1186" s="36"/>
      <c r="G1186" s="36"/>
      <c r="H1186" s="36"/>
      <c r="I1186" s="36"/>
      <c r="J1186" s="36"/>
      <c r="K1186" s="36"/>
      <c r="L1186" s="36"/>
      <c r="M1186" s="36"/>
      <c r="N1186" s="36" t="e">
        <f>SUMIF(#REF!,K1186,#REF!)</f>
        <v>#REF!</v>
      </c>
      <c r="O1186" s="36">
        <f t="shared" si="201"/>
        <v>0</v>
      </c>
      <c r="P1186" s="36">
        <f>COUNTIF($T$1:T1186,T1186)</f>
        <v>10</v>
      </c>
      <c r="Q1186" s="36" t="str">
        <f t="shared" si="202"/>
        <v>10-KVTDN-25</v>
      </c>
      <c r="R1186" s="36" t="s">
        <v>20</v>
      </c>
      <c r="S1186" s="36">
        <v>25</v>
      </c>
      <c r="T1186" s="36" t="str">
        <f t="shared" si="199"/>
        <v>KVTDN-25</v>
      </c>
      <c r="U1186" s="36">
        <v>160</v>
      </c>
      <c r="V1186" s="36" t="str">
        <f t="shared" si="200"/>
        <v>160,</v>
      </c>
      <c r="W1186" s="36"/>
      <c r="X1186" s="36"/>
      <c r="Y1186" s="36"/>
      <c r="Z1186" s="36" t="str">
        <f t="shared" si="197"/>
        <v>-</v>
      </c>
      <c r="AA1186" s="36"/>
      <c r="AB1186" s="36"/>
      <c r="AC1186" s="36"/>
      <c r="AD1186" s="36"/>
      <c r="AE1186" s="36"/>
      <c r="AF1186" s="36"/>
      <c r="AG1186" s="36"/>
      <c r="AH1186" s="36"/>
      <c r="AI1186" s="36"/>
      <c r="AJ1186" s="36"/>
      <c r="AK1186" s="36"/>
      <c r="AL1186" s="36"/>
      <c r="AM1186" s="36"/>
      <c r="AN1186" s="36"/>
      <c r="AO1186" s="36"/>
      <c r="AP1186" s="36"/>
      <c r="AQ1186" s="36"/>
      <c r="AR1186" s="36"/>
      <c r="AS1186" s="36"/>
      <c r="AT1186" s="36"/>
      <c r="AU1186" s="36"/>
      <c r="AV1186" s="36"/>
      <c r="AW1186" s="36"/>
      <c r="AX1186" s="36"/>
      <c r="AY1186" s="36"/>
      <c r="AZ1186" s="36"/>
      <c r="BA1186" s="36"/>
      <c r="BB1186" s="36"/>
      <c r="BC1186" s="36"/>
      <c r="BD1186" s="36"/>
      <c r="BE1186" s="36"/>
      <c r="BF1186" s="36"/>
      <c r="BG1186" s="36"/>
      <c r="BH1186" s="36"/>
      <c r="BI1186" s="36"/>
      <c r="BJ1186" s="36"/>
      <c r="BL1186" s="36"/>
      <c r="BM1186" s="36"/>
      <c r="BN1186" s="36"/>
      <c r="BO1186" s="36"/>
    </row>
    <row r="1187" spans="2:67">
      <c r="B1187" s="36"/>
      <c r="D1187" s="36"/>
      <c r="E1187" s="36"/>
      <c r="G1187" s="36"/>
      <c r="H1187" s="36"/>
      <c r="I1187" s="36"/>
      <c r="J1187" s="36"/>
      <c r="K1187" s="36"/>
      <c r="L1187" s="36"/>
      <c r="M1187" s="36"/>
      <c r="N1187" s="36" t="e">
        <f>SUMIF(#REF!,K1187,#REF!)</f>
        <v>#REF!</v>
      </c>
      <c r="O1187" s="36">
        <f t="shared" si="201"/>
        <v>0</v>
      </c>
      <c r="P1187" s="36">
        <f>COUNTIF($T$1:T1187,T1187)</f>
        <v>11</v>
      </c>
      <c r="Q1187" s="36" t="str">
        <f t="shared" si="202"/>
        <v>11-KVTDN-25</v>
      </c>
      <c r="R1187" s="36" t="s">
        <v>20</v>
      </c>
      <c r="S1187" s="36">
        <v>25</v>
      </c>
      <c r="T1187" s="36" t="str">
        <f t="shared" si="199"/>
        <v>KVTDN-25</v>
      </c>
      <c r="U1187" s="36">
        <v>200</v>
      </c>
      <c r="V1187" s="36" t="str">
        <f t="shared" si="200"/>
        <v>200</v>
      </c>
      <c r="W1187" s="36"/>
      <c r="X1187" s="36"/>
      <c r="Y1187" s="36"/>
      <c r="Z1187" s="36" t="str">
        <f t="shared" si="197"/>
        <v>-</v>
      </c>
      <c r="AA1187" s="36"/>
      <c r="AB1187" s="36"/>
      <c r="AC1187" s="36"/>
      <c r="AD1187" s="36"/>
      <c r="AE1187" s="36"/>
      <c r="AF1187" s="36"/>
      <c r="AG1187" s="36"/>
      <c r="AH1187" s="36"/>
      <c r="AI1187" s="36"/>
      <c r="AJ1187" s="36"/>
      <c r="AK1187" s="36"/>
      <c r="AL1187" s="36"/>
      <c r="AM1187" s="36"/>
      <c r="AN1187" s="36"/>
      <c r="AO1187" s="36"/>
      <c r="AP1187" s="36"/>
      <c r="AQ1187" s="36"/>
      <c r="AR1187" s="36"/>
      <c r="AS1187" s="36"/>
      <c r="AT1187" s="36"/>
      <c r="AU1187" s="36"/>
      <c r="AV1187" s="36"/>
      <c r="AW1187" s="36"/>
      <c r="AX1187" s="36"/>
      <c r="AY1187" s="36"/>
      <c r="AZ1187" s="36"/>
      <c r="BA1187" s="36"/>
      <c r="BB1187" s="36"/>
      <c r="BC1187" s="36"/>
      <c r="BD1187" s="36"/>
      <c r="BE1187" s="36"/>
      <c r="BF1187" s="36"/>
      <c r="BG1187" s="36"/>
      <c r="BH1187" s="36"/>
      <c r="BI1187" s="36"/>
      <c r="BJ1187" s="36"/>
      <c r="BL1187" s="36"/>
      <c r="BM1187" s="36"/>
      <c r="BN1187" s="36"/>
      <c r="BO1187" s="36"/>
    </row>
    <row r="1188" spans="2:67">
      <c r="B1188" s="36"/>
      <c r="D1188" s="36"/>
      <c r="E1188" s="36"/>
      <c r="G1188" s="36"/>
      <c r="H1188" s="36"/>
      <c r="I1188" s="36"/>
      <c r="J1188" s="36"/>
      <c r="K1188" s="36"/>
      <c r="L1188" s="36"/>
      <c r="M1188" s="36"/>
      <c r="N1188" s="36" t="e">
        <f>SUMIF(#REF!,K1188,#REF!)</f>
        <v>#REF!</v>
      </c>
      <c r="O1188" s="36">
        <f t="shared" si="201"/>
        <v>0</v>
      </c>
      <c r="P1188" s="36">
        <f>COUNTIF($T$1:T1188,T1188)</f>
        <v>1</v>
      </c>
      <c r="Q1188" s="36" t="str">
        <f t="shared" si="202"/>
        <v>1-KVTDN-32</v>
      </c>
      <c r="R1188" s="36" t="s">
        <v>20</v>
      </c>
      <c r="S1188" s="36">
        <v>32</v>
      </c>
      <c r="T1188" s="36" t="str">
        <f t="shared" si="199"/>
        <v>KVTDN-32</v>
      </c>
      <c r="U1188" s="36">
        <v>5</v>
      </c>
      <c r="V1188" s="36" t="str">
        <f t="shared" si="200"/>
        <v>5,</v>
      </c>
      <c r="W1188" s="36"/>
      <c r="X1188" s="36"/>
      <c r="Y1188" s="36"/>
      <c r="Z1188" s="36" t="str">
        <f t="shared" si="197"/>
        <v>-</v>
      </c>
      <c r="AA1188" s="36"/>
      <c r="AB1188" s="36"/>
      <c r="AC1188" s="36"/>
      <c r="AD1188" s="36"/>
      <c r="AE1188" s="36"/>
      <c r="AF1188" s="36"/>
      <c r="AG1188" s="36"/>
      <c r="AH1188" s="36"/>
      <c r="AI1188" s="36"/>
      <c r="AJ1188" s="36"/>
      <c r="AK1188" s="36"/>
      <c r="AL1188" s="36"/>
      <c r="AM1188" s="36"/>
      <c r="AN1188" s="36"/>
      <c r="AO1188" s="36"/>
      <c r="AP1188" s="36"/>
      <c r="AQ1188" s="36"/>
      <c r="AR1188" s="36"/>
      <c r="AS1188" s="36"/>
      <c r="AT1188" s="36"/>
      <c r="AU1188" s="36"/>
      <c r="AV1188" s="36"/>
      <c r="AW1188" s="36"/>
      <c r="AX1188" s="36"/>
      <c r="AY1188" s="36"/>
      <c r="AZ1188" s="36"/>
      <c r="BA1188" s="36"/>
      <c r="BB1188" s="36"/>
      <c r="BC1188" s="36"/>
      <c r="BD1188" s="36"/>
      <c r="BE1188" s="36"/>
      <c r="BF1188" s="36"/>
      <c r="BG1188" s="36"/>
      <c r="BH1188" s="36"/>
      <c r="BI1188" s="36"/>
      <c r="BJ1188" s="36"/>
      <c r="BL1188" s="36"/>
      <c r="BM1188" s="36"/>
      <c r="BN1188" s="36"/>
      <c r="BO1188" s="36"/>
    </row>
    <row r="1189" spans="2:67">
      <c r="B1189" s="36"/>
      <c r="D1189" s="36"/>
      <c r="E1189" s="36"/>
      <c r="G1189" s="36"/>
      <c r="H1189" s="36"/>
      <c r="I1189" s="36"/>
      <c r="J1189" s="36"/>
      <c r="K1189" s="36"/>
      <c r="L1189" s="36"/>
      <c r="M1189" s="36"/>
      <c r="N1189" s="36" t="e">
        <f>SUMIF(#REF!,K1189,#REF!)</f>
        <v>#REF!</v>
      </c>
      <c r="O1189" s="36">
        <f t="shared" si="201"/>
        <v>0</v>
      </c>
      <c r="P1189" s="36">
        <f>COUNTIF($T$1:T1189,T1189)</f>
        <v>2</v>
      </c>
      <c r="Q1189" s="36" t="str">
        <f t="shared" si="202"/>
        <v>2-KVTDN-32</v>
      </c>
      <c r="R1189" s="36" t="s">
        <v>20</v>
      </c>
      <c r="S1189" s="36">
        <v>32</v>
      </c>
      <c r="T1189" s="36" t="str">
        <f t="shared" si="199"/>
        <v>KVTDN-32</v>
      </c>
      <c r="U1189" s="36">
        <v>10</v>
      </c>
      <c r="V1189" s="36" t="str">
        <f t="shared" si="200"/>
        <v>10,</v>
      </c>
      <c r="W1189" s="36"/>
      <c r="X1189" s="36"/>
      <c r="Y1189" s="36"/>
      <c r="Z1189" s="36" t="str">
        <f t="shared" si="197"/>
        <v>-</v>
      </c>
      <c r="AA1189" s="36"/>
      <c r="AB1189" s="36"/>
      <c r="AC1189" s="36"/>
      <c r="AD1189" s="36"/>
      <c r="AE1189" s="36"/>
      <c r="AF1189" s="36"/>
      <c r="AG1189" s="36"/>
      <c r="AH1189" s="36"/>
      <c r="AI1189" s="36"/>
      <c r="AJ1189" s="36"/>
      <c r="AK1189" s="36"/>
      <c r="AL1189" s="36"/>
      <c r="AM1189" s="36"/>
      <c r="AN1189" s="36"/>
      <c r="AO1189" s="36"/>
      <c r="AP1189" s="36"/>
      <c r="AQ1189" s="36"/>
      <c r="AR1189" s="36"/>
      <c r="AS1189" s="36"/>
      <c r="AT1189" s="36"/>
      <c r="AU1189" s="36"/>
      <c r="AV1189" s="36"/>
      <c r="AW1189" s="36"/>
      <c r="AX1189" s="36"/>
      <c r="AY1189" s="36"/>
      <c r="AZ1189" s="36"/>
      <c r="BA1189" s="36"/>
      <c r="BB1189" s="36"/>
      <c r="BC1189" s="36"/>
      <c r="BD1189" s="36"/>
      <c r="BE1189" s="36"/>
      <c r="BF1189" s="36"/>
      <c r="BG1189" s="36"/>
      <c r="BH1189" s="36"/>
      <c r="BI1189" s="36"/>
      <c r="BJ1189" s="36"/>
      <c r="BL1189" s="36"/>
      <c r="BM1189" s="36"/>
      <c r="BN1189" s="36"/>
      <c r="BO1189" s="36"/>
    </row>
    <row r="1190" spans="2:67">
      <c r="B1190" s="36"/>
      <c r="D1190" s="36"/>
      <c r="E1190" s="36"/>
      <c r="G1190" s="36"/>
      <c r="H1190" s="36"/>
      <c r="I1190" s="36"/>
      <c r="J1190" s="36"/>
      <c r="K1190" s="36"/>
      <c r="L1190" s="36"/>
      <c r="M1190" s="36"/>
      <c r="N1190" s="36" t="e">
        <f>SUMIF(#REF!,K1190,#REF!)</f>
        <v>#REF!</v>
      </c>
      <c r="O1190" s="36">
        <f t="shared" si="201"/>
        <v>0</v>
      </c>
      <c r="P1190" s="36">
        <f>COUNTIF($T$1:T1190,T1190)</f>
        <v>3</v>
      </c>
      <c r="Q1190" s="36" t="str">
        <f t="shared" si="202"/>
        <v>3-KVTDN-32</v>
      </c>
      <c r="R1190" s="36" t="s">
        <v>20</v>
      </c>
      <c r="S1190" s="36">
        <v>32</v>
      </c>
      <c r="T1190" s="36" t="str">
        <f t="shared" si="199"/>
        <v>KVTDN-32</v>
      </c>
      <c r="U1190" s="36">
        <v>15</v>
      </c>
      <c r="V1190" s="36" t="str">
        <f t="shared" si="200"/>
        <v>15,</v>
      </c>
      <c r="W1190" s="36"/>
      <c r="X1190" s="36"/>
      <c r="Y1190" s="36"/>
      <c r="Z1190" s="36" t="str">
        <f t="shared" ref="Z1190:Z1253" si="203">CONCATENATE(X1190,"-",Y1190)</f>
        <v>-</v>
      </c>
      <c r="AA1190" s="36"/>
      <c r="AB1190" s="36"/>
      <c r="AC1190" s="36"/>
      <c r="AD1190" s="36"/>
      <c r="AE1190" s="36"/>
      <c r="AF1190" s="36"/>
      <c r="AG1190" s="36"/>
      <c r="AH1190" s="36"/>
      <c r="AI1190" s="36"/>
      <c r="AJ1190" s="36"/>
      <c r="AK1190" s="36"/>
      <c r="AL1190" s="36"/>
      <c r="AM1190" s="36"/>
      <c r="AN1190" s="36"/>
      <c r="AO1190" s="36"/>
      <c r="AP1190" s="36"/>
      <c r="AQ1190" s="36"/>
      <c r="AR1190" s="36"/>
      <c r="AS1190" s="36"/>
      <c r="AT1190" s="36"/>
      <c r="AU1190" s="36"/>
      <c r="AV1190" s="36"/>
      <c r="AW1190" s="36"/>
      <c r="AX1190" s="36"/>
      <c r="AY1190" s="36"/>
      <c r="AZ1190" s="36"/>
      <c r="BA1190" s="36"/>
      <c r="BB1190" s="36"/>
      <c r="BC1190" s="36"/>
      <c r="BD1190" s="36"/>
      <c r="BE1190" s="36"/>
      <c r="BF1190" s="36"/>
      <c r="BG1190" s="36"/>
      <c r="BH1190" s="36"/>
      <c r="BI1190" s="36"/>
      <c r="BJ1190" s="36"/>
      <c r="BL1190" s="36"/>
      <c r="BM1190" s="36"/>
      <c r="BN1190" s="36"/>
      <c r="BO1190" s="36"/>
    </row>
    <row r="1191" spans="2:67">
      <c r="B1191" s="36"/>
      <c r="D1191" s="36"/>
      <c r="E1191" s="36"/>
      <c r="G1191" s="36"/>
      <c r="H1191" s="36"/>
      <c r="I1191" s="36"/>
      <c r="J1191" s="36"/>
      <c r="K1191" s="36"/>
      <c r="L1191" s="36"/>
      <c r="M1191" s="36"/>
      <c r="N1191" s="36" t="e">
        <f>SUMIF(#REF!,K1191,#REF!)</f>
        <v>#REF!</v>
      </c>
      <c r="O1191" s="36">
        <f t="shared" si="201"/>
        <v>0</v>
      </c>
      <c r="P1191" s="36">
        <f>COUNTIF($T$1:T1191,T1191)</f>
        <v>4</v>
      </c>
      <c r="Q1191" s="36" t="str">
        <f t="shared" si="202"/>
        <v>4-KVTDN-32</v>
      </c>
      <c r="R1191" s="36" t="s">
        <v>20</v>
      </c>
      <c r="S1191" s="36">
        <v>32</v>
      </c>
      <c r="T1191" s="36" t="str">
        <f t="shared" si="199"/>
        <v>KVTDN-32</v>
      </c>
      <c r="U1191" s="36">
        <v>25</v>
      </c>
      <c r="V1191" s="36" t="str">
        <f t="shared" si="200"/>
        <v>25,</v>
      </c>
      <c r="W1191" s="36"/>
      <c r="X1191" s="36"/>
      <c r="Y1191" s="36"/>
      <c r="Z1191" s="36" t="str">
        <f t="shared" si="203"/>
        <v>-</v>
      </c>
      <c r="AA1191" s="36"/>
      <c r="AB1191" s="36"/>
      <c r="AC1191" s="36"/>
      <c r="AD1191" s="36"/>
      <c r="AE1191" s="36"/>
      <c r="AF1191" s="36"/>
      <c r="AG1191" s="36"/>
      <c r="AH1191" s="36"/>
      <c r="AI1191" s="36"/>
      <c r="AJ1191" s="36"/>
      <c r="AK1191" s="36"/>
      <c r="AL1191" s="36"/>
      <c r="AM1191" s="36"/>
      <c r="AN1191" s="36"/>
      <c r="AO1191" s="36"/>
      <c r="AP1191" s="36"/>
      <c r="AQ1191" s="36"/>
      <c r="AR1191" s="36"/>
      <c r="AS1191" s="36"/>
      <c r="AT1191" s="36"/>
      <c r="AU1191" s="36"/>
      <c r="AV1191" s="36"/>
      <c r="AW1191" s="36"/>
      <c r="AX1191" s="36"/>
      <c r="AY1191" s="36"/>
      <c r="AZ1191" s="36"/>
      <c r="BA1191" s="36"/>
      <c r="BB1191" s="36"/>
      <c r="BC1191" s="36"/>
      <c r="BD1191" s="36"/>
      <c r="BE1191" s="36"/>
      <c r="BF1191" s="36"/>
      <c r="BG1191" s="36"/>
      <c r="BH1191" s="36"/>
      <c r="BI1191" s="36"/>
      <c r="BJ1191" s="36"/>
      <c r="BL1191" s="36"/>
      <c r="BM1191" s="36"/>
      <c r="BN1191" s="36"/>
      <c r="BO1191" s="36"/>
    </row>
    <row r="1192" spans="2:67">
      <c r="B1192" s="36"/>
      <c r="D1192" s="36"/>
      <c r="E1192" s="36"/>
      <c r="G1192" s="36"/>
      <c r="H1192" s="36"/>
      <c r="I1192" s="36"/>
      <c r="J1192" s="36"/>
      <c r="K1192" s="36"/>
      <c r="L1192" s="36"/>
      <c r="M1192" s="36"/>
      <c r="N1192" s="36" t="e">
        <f>SUMIF(#REF!,K1192,#REF!)</f>
        <v>#REF!</v>
      </c>
      <c r="O1192" s="36">
        <f t="shared" si="201"/>
        <v>0</v>
      </c>
      <c r="P1192" s="36">
        <f>COUNTIF($T$1:T1192,T1192)</f>
        <v>5</v>
      </c>
      <c r="Q1192" s="36" t="str">
        <f t="shared" si="202"/>
        <v>5-KVTDN-32</v>
      </c>
      <c r="R1192" s="36" t="s">
        <v>20</v>
      </c>
      <c r="S1192" s="36">
        <v>32</v>
      </c>
      <c r="T1192" s="36" t="str">
        <f t="shared" si="199"/>
        <v>KVTDN-32</v>
      </c>
      <c r="U1192" s="36">
        <v>40</v>
      </c>
      <c r="V1192" s="36" t="str">
        <f t="shared" si="200"/>
        <v>40,</v>
      </c>
      <c r="W1192" s="36"/>
      <c r="X1192" s="36"/>
      <c r="Y1192" s="36"/>
      <c r="Z1192" s="36" t="str">
        <f t="shared" si="203"/>
        <v>-</v>
      </c>
      <c r="AA1192" s="36"/>
      <c r="AB1192" s="36"/>
      <c r="AC1192" s="36"/>
      <c r="AD1192" s="36"/>
      <c r="AE1192" s="36"/>
      <c r="AF1192" s="36"/>
      <c r="AG1192" s="36"/>
      <c r="AH1192" s="36"/>
      <c r="AI1192" s="36"/>
      <c r="AJ1192" s="36"/>
      <c r="AK1192" s="36"/>
      <c r="AL1192" s="36"/>
      <c r="AM1192" s="36"/>
      <c r="AN1192" s="36"/>
      <c r="AO1192" s="36"/>
      <c r="AP1192" s="36"/>
      <c r="AQ1192" s="36"/>
      <c r="AR1192" s="36"/>
      <c r="AS1192" s="36"/>
      <c r="AT1192" s="36"/>
      <c r="AU1192" s="36"/>
      <c r="AV1192" s="36"/>
      <c r="AW1192" s="36"/>
      <c r="AX1192" s="36"/>
      <c r="AY1192" s="36"/>
      <c r="AZ1192" s="36"/>
      <c r="BA1192" s="36"/>
      <c r="BB1192" s="36"/>
      <c r="BC1192" s="36"/>
      <c r="BD1192" s="36"/>
      <c r="BE1192" s="36"/>
      <c r="BF1192" s="36"/>
      <c r="BG1192" s="36"/>
      <c r="BH1192" s="36"/>
      <c r="BI1192" s="36"/>
      <c r="BJ1192" s="36"/>
      <c r="BL1192" s="36"/>
      <c r="BM1192" s="36"/>
      <c r="BN1192" s="36"/>
      <c r="BO1192" s="36"/>
    </row>
    <row r="1193" spans="2:67">
      <c r="B1193" s="36"/>
      <c r="D1193" s="36"/>
      <c r="E1193" s="36"/>
      <c r="G1193" s="36"/>
      <c r="H1193" s="36"/>
      <c r="I1193" s="36"/>
      <c r="J1193" s="36"/>
      <c r="K1193" s="36"/>
      <c r="L1193" s="36"/>
      <c r="M1193" s="36"/>
      <c r="N1193" s="36" t="e">
        <f>SUMIF(#REF!,K1193,#REF!)</f>
        <v>#REF!</v>
      </c>
      <c r="O1193" s="36">
        <f t="shared" si="201"/>
        <v>0</v>
      </c>
      <c r="P1193" s="36">
        <f>COUNTIF($T$1:T1193,T1193)</f>
        <v>6</v>
      </c>
      <c r="Q1193" s="36" t="str">
        <f t="shared" si="202"/>
        <v>6-KVTDN-32</v>
      </c>
      <c r="R1193" s="36" t="s">
        <v>20</v>
      </c>
      <c r="S1193" s="36">
        <v>32</v>
      </c>
      <c r="T1193" s="36" t="str">
        <f t="shared" si="199"/>
        <v>KVTDN-32</v>
      </c>
      <c r="U1193" s="36">
        <v>50</v>
      </c>
      <c r="V1193" s="36" t="str">
        <f t="shared" si="200"/>
        <v>50,</v>
      </c>
      <c r="W1193" s="36"/>
      <c r="X1193" s="36"/>
      <c r="Y1193" s="36"/>
      <c r="Z1193" s="36" t="str">
        <f t="shared" si="203"/>
        <v>-</v>
      </c>
      <c r="AA1193" s="36"/>
      <c r="AB1193" s="36"/>
      <c r="AC1193" s="36"/>
      <c r="AD1193" s="36"/>
      <c r="AE1193" s="36"/>
      <c r="AF1193" s="36"/>
      <c r="AG1193" s="36"/>
      <c r="AH1193" s="36"/>
      <c r="AI1193" s="36"/>
      <c r="AJ1193" s="36"/>
      <c r="AK1193" s="36"/>
      <c r="AL1193" s="36"/>
      <c r="AM1193" s="36"/>
      <c r="AN1193" s="36"/>
      <c r="AO1193" s="36"/>
      <c r="AP1193" s="36"/>
      <c r="AQ1193" s="36"/>
      <c r="AR1193" s="36"/>
      <c r="AS1193" s="36"/>
      <c r="AT1193" s="36"/>
      <c r="AU1193" s="36"/>
      <c r="AV1193" s="36"/>
      <c r="AW1193" s="36"/>
      <c r="AX1193" s="36"/>
      <c r="AY1193" s="36"/>
      <c r="AZ1193" s="36"/>
      <c r="BA1193" s="36"/>
      <c r="BB1193" s="36"/>
      <c r="BC1193" s="36"/>
      <c r="BD1193" s="36"/>
      <c r="BE1193" s="36"/>
      <c r="BF1193" s="36"/>
      <c r="BG1193" s="36"/>
      <c r="BH1193" s="36"/>
      <c r="BI1193" s="36"/>
      <c r="BJ1193" s="36"/>
      <c r="BL1193" s="36"/>
      <c r="BM1193" s="36"/>
      <c r="BN1193" s="36"/>
      <c r="BO1193" s="36"/>
    </row>
    <row r="1194" spans="2:67">
      <c r="B1194" s="36"/>
      <c r="D1194" s="36"/>
      <c r="E1194" s="36"/>
      <c r="G1194" s="36"/>
      <c r="H1194" s="36"/>
      <c r="I1194" s="36"/>
      <c r="J1194" s="36"/>
      <c r="K1194" s="36"/>
      <c r="L1194" s="36"/>
      <c r="M1194" s="36"/>
      <c r="N1194" s="36" t="e">
        <f>SUMIF(#REF!,K1194,#REF!)</f>
        <v>#REF!</v>
      </c>
      <c r="O1194" s="36">
        <f t="shared" si="201"/>
        <v>0</v>
      </c>
      <c r="P1194" s="36">
        <f>COUNTIF($T$1:T1194,T1194)</f>
        <v>7</v>
      </c>
      <c r="Q1194" s="36" t="str">
        <f t="shared" si="202"/>
        <v>7-KVTDN-32</v>
      </c>
      <c r="R1194" s="36" t="s">
        <v>20</v>
      </c>
      <c r="S1194" s="36">
        <v>32</v>
      </c>
      <c r="T1194" s="36" t="str">
        <f t="shared" si="199"/>
        <v>KVTDN-32</v>
      </c>
      <c r="U1194" s="36">
        <v>80</v>
      </c>
      <c r="V1194" s="36" t="str">
        <f t="shared" si="200"/>
        <v>80,</v>
      </c>
      <c r="W1194" s="36"/>
      <c r="X1194" s="36"/>
      <c r="Y1194" s="36"/>
      <c r="Z1194" s="36" t="str">
        <f t="shared" si="203"/>
        <v>-</v>
      </c>
      <c r="AA1194" s="36"/>
      <c r="AB1194" s="36"/>
      <c r="AC1194" s="36"/>
      <c r="AD1194" s="36"/>
      <c r="AE1194" s="36"/>
      <c r="AF1194" s="36"/>
      <c r="AG1194" s="36"/>
      <c r="AH1194" s="36"/>
      <c r="AI1194" s="36"/>
      <c r="AJ1194" s="36"/>
      <c r="AK1194" s="36"/>
      <c r="AL1194" s="36"/>
      <c r="AM1194" s="36"/>
      <c r="AN1194" s="36"/>
      <c r="AO1194" s="36"/>
      <c r="AP1194" s="36"/>
      <c r="AQ1194" s="36"/>
      <c r="AR1194" s="36"/>
      <c r="AS1194" s="36"/>
      <c r="AT1194" s="36"/>
      <c r="AU1194" s="36"/>
      <c r="AV1194" s="36"/>
      <c r="AW1194" s="36"/>
      <c r="AX1194" s="36"/>
      <c r="AY1194" s="36"/>
      <c r="AZ1194" s="36"/>
      <c r="BA1194" s="36"/>
      <c r="BB1194" s="36"/>
      <c r="BC1194" s="36"/>
      <c r="BD1194" s="36"/>
      <c r="BE1194" s="36"/>
      <c r="BF1194" s="36"/>
      <c r="BG1194" s="36"/>
      <c r="BH1194" s="36"/>
      <c r="BI1194" s="36"/>
      <c r="BJ1194" s="36"/>
      <c r="BL1194" s="36"/>
      <c r="BM1194" s="36"/>
      <c r="BN1194" s="36"/>
      <c r="BO1194" s="36"/>
    </row>
    <row r="1195" spans="2:67">
      <c r="B1195" s="36"/>
      <c r="D1195" s="36"/>
      <c r="E1195" s="36"/>
      <c r="G1195" s="36"/>
      <c r="H1195" s="36"/>
      <c r="I1195" s="36"/>
      <c r="J1195" s="36"/>
      <c r="K1195" s="36"/>
      <c r="L1195" s="36"/>
      <c r="M1195" s="36"/>
      <c r="N1195" s="36" t="e">
        <f>SUMIF(#REF!,K1195,#REF!)</f>
        <v>#REF!</v>
      </c>
      <c r="O1195" s="36">
        <f t="shared" si="201"/>
        <v>0</v>
      </c>
      <c r="P1195" s="36">
        <f>COUNTIF($T$1:T1195,T1195)</f>
        <v>8</v>
      </c>
      <c r="Q1195" s="36" t="str">
        <f t="shared" si="202"/>
        <v>8-KVTDN-32</v>
      </c>
      <c r="R1195" s="36" t="s">
        <v>20</v>
      </c>
      <c r="S1195" s="36">
        <v>32</v>
      </c>
      <c r="T1195" s="36" t="str">
        <f t="shared" si="199"/>
        <v>KVTDN-32</v>
      </c>
      <c r="U1195" s="36">
        <v>100</v>
      </c>
      <c r="V1195" s="36" t="str">
        <f t="shared" si="200"/>
        <v>100,</v>
      </c>
      <c r="W1195" s="36"/>
      <c r="X1195" s="36"/>
      <c r="Y1195" s="36"/>
      <c r="Z1195" s="36" t="str">
        <f t="shared" si="203"/>
        <v>-</v>
      </c>
      <c r="AA1195" s="36"/>
      <c r="AB1195" s="36"/>
      <c r="AC1195" s="36"/>
      <c r="AD1195" s="36"/>
      <c r="AE1195" s="36"/>
      <c r="AF1195" s="36"/>
      <c r="AG1195" s="36"/>
      <c r="AH1195" s="36"/>
      <c r="AI1195" s="36"/>
      <c r="AJ1195" s="36"/>
      <c r="AK1195" s="36"/>
      <c r="AL1195" s="36"/>
      <c r="AM1195" s="36"/>
      <c r="AN1195" s="36"/>
      <c r="AO1195" s="36"/>
      <c r="AP1195" s="36"/>
      <c r="AQ1195" s="36"/>
      <c r="AR1195" s="36"/>
      <c r="AS1195" s="36"/>
      <c r="AT1195" s="36"/>
      <c r="AU1195" s="36"/>
      <c r="AV1195" s="36"/>
      <c r="AW1195" s="36"/>
      <c r="AX1195" s="36"/>
      <c r="AY1195" s="36"/>
      <c r="AZ1195" s="36"/>
      <c r="BA1195" s="36"/>
      <c r="BB1195" s="36"/>
      <c r="BC1195" s="36"/>
      <c r="BD1195" s="36"/>
      <c r="BE1195" s="36"/>
      <c r="BF1195" s="36"/>
      <c r="BG1195" s="36"/>
      <c r="BH1195" s="36"/>
      <c r="BI1195" s="36"/>
      <c r="BJ1195" s="36"/>
      <c r="BL1195" s="36"/>
      <c r="BM1195" s="36"/>
      <c r="BN1195" s="36"/>
      <c r="BO1195" s="36"/>
    </row>
    <row r="1196" spans="2:67">
      <c r="B1196" s="36"/>
      <c r="D1196" s="36"/>
      <c r="E1196" s="36"/>
      <c r="G1196" s="36"/>
      <c r="H1196" s="36"/>
      <c r="I1196" s="36"/>
      <c r="J1196" s="36"/>
      <c r="K1196" s="36"/>
      <c r="L1196" s="36"/>
      <c r="M1196" s="36"/>
      <c r="N1196" s="36" t="e">
        <f>SUMIF(#REF!,K1196,#REF!)</f>
        <v>#REF!</v>
      </c>
      <c r="O1196" s="36">
        <f t="shared" si="201"/>
        <v>0</v>
      </c>
      <c r="P1196" s="36">
        <f>COUNTIF($T$1:T1196,T1196)</f>
        <v>9</v>
      </c>
      <c r="Q1196" s="36" t="str">
        <f t="shared" si="202"/>
        <v>9-KVTDN-32</v>
      </c>
      <c r="R1196" s="36" t="s">
        <v>20</v>
      </c>
      <c r="S1196" s="36">
        <v>32</v>
      </c>
      <c r="T1196" s="36" t="str">
        <f t="shared" si="199"/>
        <v>KVTDN-32</v>
      </c>
      <c r="U1196" s="36">
        <v>120</v>
      </c>
      <c r="V1196" s="36" t="str">
        <f t="shared" si="200"/>
        <v>120,</v>
      </c>
      <c r="W1196" s="36"/>
      <c r="X1196" s="36"/>
      <c r="Y1196" s="36"/>
      <c r="Z1196" s="36" t="str">
        <f t="shared" si="203"/>
        <v>-</v>
      </c>
      <c r="AA1196" s="36"/>
      <c r="AB1196" s="36"/>
      <c r="AC1196" s="36"/>
      <c r="AD1196" s="36"/>
      <c r="AE1196" s="36"/>
      <c r="AF1196" s="36"/>
      <c r="AG1196" s="36"/>
      <c r="AH1196" s="36"/>
      <c r="AI1196" s="36"/>
      <c r="AJ1196" s="36"/>
      <c r="AK1196" s="36"/>
      <c r="AL1196" s="36"/>
      <c r="AM1196" s="36"/>
      <c r="AN1196" s="36"/>
      <c r="AO1196" s="36"/>
      <c r="AP1196" s="36"/>
      <c r="AQ1196" s="36"/>
      <c r="AR1196" s="36"/>
      <c r="AS1196" s="36"/>
      <c r="AT1196" s="36"/>
      <c r="AU1196" s="36"/>
      <c r="AV1196" s="36"/>
      <c r="AW1196" s="36"/>
      <c r="AX1196" s="36"/>
      <c r="AY1196" s="36"/>
      <c r="AZ1196" s="36"/>
      <c r="BA1196" s="36"/>
      <c r="BB1196" s="36"/>
      <c r="BC1196" s="36"/>
      <c r="BD1196" s="36"/>
      <c r="BE1196" s="36"/>
      <c r="BF1196" s="36"/>
      <c r="BG1196" s="36"/>
      <c r="BH1196" s="36"/>
      <c r="BI1196" s="36"/>
      <c r="BJ1196" s="36"/>
      <c r="BL1196" s="36"/>
      <c r="BM1196" s="36"/>
      <c r="BN1196" s="36"/>
      <c r="BO1196" s="36"/>
    </row>
    <row r="1197" spans="2:67">
      <c r="B1197" s="36"/>
      <c r="D1197" s="36"/>
      <c r="E1197" s="36"/>
      <c r="G1197" s="36"/>
      <c r="H1197" s="36"/>
      <c r="I1197" s="36"/>
      <c r="J1197" s="36"/>
      <c r="K1197" s="36"/>
      <c r="L1197" s="36"/>
      <c r="M1197" s="36"/>
      <c r="N1197" s="36" t="e">
        <f>SUMIF(#REF!,K1197,#REF!)</f>
        <v>#REF!</v>
      </c>
      <c r="O1197" s="36">
        <f t="shared" si="201"/>
        <v>0</v>
      </c>
      <c r="P1197" s="36">
        <f>COUNTIF($T$1:T1197,T1197)</f>
        <v>10</v>
      </c>
      <c r="Q1197" s="36" t="str">
        <f t="shared" si="202"/>
        <v>10-KVTDN-32</v>
      </c>
      <c r="R1197" s="36" t="s">
        <v>20</v>
      </c>
      <c r="S1197" s="36">
        <v>32</v>
      </c>
      <c r="T1197" s="36" t="str">
        <f t="shared" si="199"/>
        <v>KVTDN-32</v>
      </c>
      <c r="U1197" s="36">
        <v>160</v>
      </c>
      <c r="V1197" s="36" t="str">
        <f t="shared" si="200"/>
        <v>160,</v>
      </c>
      <c r="W1197" s="36"/>
      <c r="X1197" s="36"/>
      <c r="Y1197" s="36"/>
      <c r="Z1197" s="36" t="str">
        <f t="shared" si="203"/>
        <v>-</v>
      </c>
      <c r="AA1197" s="36"/>
      <c r="AB1197" s="36"/>
      <c r="AC1197" s="36"/>
      <c r="AD1197" s="36"/>
      <c r="AE1197" s="36"/>
      <c r="AF1197" s="36"/>
      <c r="AG1197" s="36"/>
      <c r="AH1197" s="36"/>
      <c r="AI1197" s="36"/>
      <c r="AJ1197" s="36"/>
      <c r="AK1197" s="36"/>
      <c r="AL1197" s="36"/>
      <c r="AM1197" s="36"/>
      <c r="AN1197" s="36"/>
      <c r="AO1197" s="36"/>
      <c r="AP1197" s="36"/>
      <c r="AQ1197" s="36"/>
      <c r="AR1197" s="36"/>
      <c r="AS1197" s="36"/>
      <c r="AT1197" s="36"/>
      <c r="AU1197" s="36"/>
      <c r="AV1197" s="36"/>
      <c r="AW1197" s="36"/>
      <c r="AX1197" s="36"/>
      <c r="AY1197" s="36"/>
      <c r="AZ1197" s="36"/>
      <c r="BA1197" s="36"/>
      <c r="BB1197" s="36"/>
      <c r="BC1197" s="36"/>
      <c r="BD1197" s="36"/>
      <c r="BE1197" s="36"/>
      <c r="BF1197" s="36"/>
      <c r="BG1197" s="36"/>
      <c r="BH1197" s="36"/>
      <c r="BI1197" s="36"/>
      <c r="BJ1197" s="36"/>
      <c r="BL1197" s="36"/>
      <c r="BM1197" s="36"/>
      <c r="BN1197" s="36"/>
      <c r="BO1197" s="36"/>
    </row>
    <row r="1198" spans="2:67">
      <c r="B1198" s="36"/>
      <c r="D1198" s="36"/>
      <c r="E1198" s="36"/>
      <c r="G1198" s="36"/>
      <c r="H1198" s="36"/>
      <c r="I1198" s="36"/>
      <c r="J1198" s="36"/>
      <c r="K1198" s="36"/>
      <c r="L1198" s="36"/>
      <c r="M1198" s="36"/>
      <c r="N1198" s="36" t="e">
        <f>SUMIF(#REF!,K1198,#REF!)</f>
        <v>#REF!</v>
      </c>
      <c r="O1198" s="36">
        <f t="shared" si="201"/>
        <v>0</v>
      </c>
      <c r="P1198" s="36">
        <f>COUNTIF($T$1:T1198,T1198)</f>
        <v>11</v>
      </c>
      <c r="Q1198" s="36" t="str">
        <f t="shared" si="202"/>
        <v>11-KVTDN-32</v>
      </c>
      <c r="R1198" s="36" t="s">
        <v>20</v>
      </c>
      <c r="S1198" s="36">
        <v>32</v>
      </c>
      <c r="T1198" s="36" t="str">
        <f t="shared" si="199"/>
        <v>KVTDN-32</v>
      </c>
      <c r="U1198" s="36">
        <v>200</v>
      </c>
      <c r="V1198" s="36" t="str">
        <f t="shared" si="200"/>
        <v>200,</v>
      </c>
      <c r="W1198" s="36"/>
      <c r="X1198" s="36"/>
      <c r="Y1198" s="36"/>
      <c r="Z1198" s="36" t="str">
        <f t="shared" si="203"/>
        <v>-</v>
      </c>
      <c r="AA1198" s="36"/>
      <c r="AB1198" s="36"/>
      <c r="AC1198" s="36"/>
      <c r="AD1198" s="36"/>
      <c r="AE1198" s="36"/>
      <c r="AF1198" s="36"/>
      <c r="AG1198" s="36"/>
      <c r="AH1198" s="36"/>
      <c r="AI1198" s="36"/>
      <c r="AJ1198" s="36"/>
      <c r="AK1198" s="36"/>
      <c r="AL1198" s="36"/>
      <c r="AM1198" s="36"/>
      <c r="AN1198" s="36"/>
      <c r="AO1198" s="36"/>
      <c r="AP1198" s="36"/>
      <c r="AQ1198" s="36"/>
      <c r="AR1198" s="36"/>
      <c r="AS1198" s="36"/>
      <c r="AT1198" s="36"/>
      <c r="AU1198" s="36"/>
      <c r="AV1198" s="36"/>
      <c r="AW1198" s="36"/>
      <c r="AX1198" s="36"/>
      <c r="AY1198" s="36"/>
      <c r="AZ1198" s="36"/>
      <c r="BA1198" s="36"/>
      <c r="BB1198" s="36"/>
      <c r="BC1198" s="36"/>
      <c r="BD1198" s="36"/>
      <c r="BE1198" s="36"/>
      <c r="BF1198" s="36"/>
      <c r="BG1198" s="36"/>
      <c r="BH1198" s="36"/>
      <c r="BI1198" s="36"/>
      <c r="BJ1198" s="36"/>
      <c r="BL1198" s="36"/>
      <c r="BM1198" s="36"/>
      <c r="BN1198" s="36"/>
      <c r="BO1198" s="36"/>
    </row>
    <row r="1199" spans="2:67">
      <c r="B1199" s="36"/>
      <c r="D1199" s="36"/>
      <c r="E1199" s="36"/>
      <c r="G1199" s="36"/>
      <c r="H1199" s="36"/>
      <c r="I1199" s="36"/>
      <c r="J1199" s="36"/>
      <c r="K1199" s="36"/>
      <c r="L1199" s="36"/>
      <c r="M1199" s="36"/>
      <c r="N1199" s="36" t="e">
        <f>SUMIF(#REF!,K1199,#REF!)</f>
        <v>#REF!</v>
      </c>
      <c r="O1199" s="36">
        <f t="shared" si="201"/>
        <v>0</v>
      </c>
      <c r="P1199" s="36">
        <f>COUNTIF($T$1:T1199,T1199)</f>
        <v>12</v>
      </c>
      <c r="Q1199" s="36" t="str">
        <f t="shared" si="202"/>
        <v>12-KVTDN-32</v>
      </c>
      <c r="R1199" s="36" t="s">
        <v>20</v>
      </c>
      <c r="S1199" s="36">
        <v>32</v>
      </c>
      <c r="T1199" s="36" t="str">
        <f t="shared" si="199"/>
        <v>KVTDN-32</v>
      </c>
      <c r="U1199" s="36">
        <v>250</v>
      </c>
      <c r="V1199" s="36" t="str">
        <f t="shared" si="200"/>
        <v>250,</v>
      </c>
      <c r="W1199" s="36"/>
      <c r="X1199" s="36"/>
      <c r="Y1199" s="36"/>
      <c r="Z1199" s="36" t="str">
        <f t="shared" si="203"/>
        <v>-</v>
      </c>
      <c r="AA1199" s="36"/>
      <c r="AB1199" s="36"/>
      <c r="AC1199" s="36"/>
      <c r="AD1199" s="36"/>
      <c r="AE1199" s="36"/>
      <c r="AF1199" s="36"/>
      <c r="AG1199" s="36"/>
      <c r="AH1199" s="36"/>
      <c r="AI1199" s="36"/>
      <c r="AJ1199" s="36"/>
      <c r="AK1199" s="36"/>
      <c r="AL1199" s="36"/>
      <c r="AM1199" s="36"/>
      <c r="AN1199" s="36"/>
      <c r="AO1199" s="36"/>
      <c r="AP1199" s="36"/>
      <c r="AQ1199" s="36"/>
      <c r="AR1199" s="36"/>
      <c r="AS1199" s="36"/>
      <c r="AT1199" s="36"/>
      <c r="AU1199" s="36"/>
      <c r="AV1199" s="36"/>
      <c r="AW1199" s="36"/>
      <c r="AX1199" s="36"/>
      <c r="AY1199" s="36"/>
      <c r="AZ1199" s="36"/>
      <c r="BA1199" s="36"/>
      <c r="BB1199" s="36"/>
      <c r="BC1199" s="36"/>
      <c r="BD1199" s="36"/>
      <c r="BE1199" s="36"/>
      <c r="BF1199" s="36"/>
      <c r="BG1199" s="36"/>
      <c r="BH1199" s="36"/>
      <c r="BI1199" s="36"/>
      <c r="BJ1199" s="36"/>
      <c r="BL1199" s="36"/>
      <c r="BM1199" s="36"/>
      <c r="BN1199" s="36"/>
      <c r="BO1199" s="36"/>
    </row>
    <row r="1200" spans="2:67">
      <c r="B1200" s="36"/>
      <c r="D1200" s="36"/>
      <c r="E1200" s="36"/>
      <c r="G1200" s="36"/>
      <c r="H1200" s="36"/>
      <c r="I1200" s="36"/>
      <c r="J1200" s="36"/>
      <c r="K1200" s="36"/>
      <c r="L1200" s="36"/>
      <c r="M1200" s="36"/>
      <c r="N1200" s="36" t="e">
        <f>SUMIF(#REF!,K1200,#REF!)</f>
        <v>#REF!</v>
      </c>
      <c r="O1200" s="36">
        <f t="shared" si="201"/>
        <v>0</v>
      </c>
      <c r="P1200" s="36">
        <f>COUNTIF($T$1:T1200,T1200)</f>
        <v>13</v>
      </c>
      <c r="Q1200" s="36" t="str">
        <f t="shared" si="202"/>
        <v>13-KVTDN-32</v>
      </c>
      <c r="R1200" s="36" t="s">
        <v>20</v>
      </c>
      <c r="S1200" s="36">
        <v>32</v>
      </c>
      <c r="T1200" s="36" t="str">
        <f t="shared" si="199"/>
        <v>KVTDN-32</v>
      </c>
      <c r="U1200" s="36">
        <v>300</v>
      </c>
      <c r="V1200" s="36" t="str">
        <f t="shared" si="200"/>
        <v>300</v>
      </c>
      <c r="W1200" s="36"/>
      <c r="X1200" s="36"/>
      <c r="Y1200" s="36"/>
      <c r="Z1200" s="36" t="str">
        <f t="shared" si="203"/>
        <v>-</v>
      </c>
      <c r="AA1200" s="36"/>
      <c r="AB1200" s="36"/>
      <c r="AC1200" s="36"/>
      <c r="AD1200" s="36"/>
      <c r="AE1200" s="36"/>
      <c r="AF1200" s="36"/>
      <c r="AG1200" s="36"/>
      <c r="AH1200" s="36"/>
      <c r="AI1200" s="36"/>
      <c r="AJ1200" s="36"/>
      <c r="AK1200" s="36"/>
      <c r="AL1200" s="36"/>
      <c r="AM1200" s="36"/>
      <c r="AN1200" s="36"/>
      <c r="AO1200" s="36"/>
      <c r="AP1200" s="36"/>
      <c r="AQ1200" s="36"/>
      <c r="AR1200" s="36"/>
      <c r="AS1200" s="36"/>
      <c r="AT1200" s="36"/>
      <c r="AU1200" s="36"/>
      <c r="AV1200" s="36"/>
      <c r="AW1200" s="36"/>
      <c r="AX1200" s="36"/>
      <c r="AY1200" s="36"/>
      <c r="AZ1200" s="36"/>
      <c r="BA1200" s="36"/>
      <c r="BB1200" s="36"/>
      <c r="BC1200" s="36"/>
      <c r="BD1200" s="36"/>
      <c r="BE1200" s="36"/>
      <c r="BF1200" s="36"/>
      <c r="BG1200" s="36"/>
      <c r="BH1200" s="36"/>
      <c r="BI1200" s="36"/>
      <c r="BJ1200" s="36"/>
      <c r="BL1200" s="36"/>
      <c r="BM1200" s="36"/>
      <c r="BN1200" s="36"/>
      <c r="BO1200" s="36"/>
    </row>
    <row r="1201" spans="2:67">
      <c r="B1201" s="36"/>
      <c r="D1201" s="36"/>
      <c r="E1201" s="36"/>
      <c r="G1201" s="36"/>
      <c r="H1201" s="36"/>
      <c r="I1201" s="36"/>
      <c r="J1201" s="36"/>
      <c r="K1201" s="36"/>
      <c r="L1201" s="36"/>
      <c r="M1201" s="36"/>
      <c r="N1201" s="36" t="e">
        <f>SUMIF(#REF!,K1201,#REF!)</f>
        <v>#REF!</v>
      </c>
      <c r="O1201" s="36">
        <f t="shared" si="201"/>
        <v>0</v>
      </c>
      <c r="P1201" s="36">
        <f>COUNTIF($T$1:T1201,T1201)</f>
        <v>1</v>
      </c>
      <c r="Q1201" s="36" t="str">
        <f t="shared" si="202"/>
        <v>1-KVTDN-40</v>
      </c>
      <c r="R1201" s="36" t="s">
        <v>20</v>
      </c>
      <c r="S1201" s="36">
        <v>40</v>
      </c>
      <c r="T1201" s="36" t="str">
        <f t="shared" si="199"/>
        <v>KVTDN-40</v>
      </c>
      <c r="U1201" s="36">
        <v>5</v>
      </c>
      <c r="V1201" s="36" t="str">
        <f t="shared" si="200"/>
        <v>5,</v>
      </c>
      <c r="W1201" s="36"/>
      <c r="X1201" s="36"/>
      <c r="Y1201" s="36"/>
      <c r="Z1201" s="36" t="str">
        <f t="shared" si="203"/>
        <v>-</v>
      </c>
      <c r="AA1201" s="36"/>
      <c r="AB1201" s="36"/>
      <c r="AC1201" s="36"/>
      <c r="AD1201" s="36"/>
      <c r="AE1201" s="36"/>
      <c r="AF1201" s="36"/>
      <c r="AG1201" s="36"/>
      <c r="AH1201" s="36"/>
      <c r="AI1201" s="36"/>
      <c r="AJ1201" s="36"/>
      <c r="AK1201" s="36"/>
      <c r="AL1201" s="36"/>
      <c r="AM1201" s="36"/>
      <c r="AN1201" s="36"/>
      <c r="AO1201" s="36"/>
      <c r="AP1201" s="36"/>
      <c r="AQ1201" s="36"/>
      <c r="AR1201" s="36"/>
      <c r="AS1201" s="36"/>
      <c r="AT1201" s="36"/>
      <c r="AU1201" s="36"/>
      <c r="AV1201" s="36"/>
      <c r="AW1201" s="36"/>
      <c r="AX1201" s="36"/>
      <c r="AY1201" s="36"/>
      <c r="AZ1201" s="36"/>
      <c r="BA1201" s="36"/>
      <c r="BB1201" s="36"/>
      <c r="BC1201" s="36"/>
      <c r="BD1201" s="36"/>
      <c r="BE1201" s="36"/>
      <c r="BF1201" s="36"/>
      <c r="BG1201" s="36"/>
      <c r="BH1201" s="36"/>
      <c r="BI1201" s="36"/>
      <c r="BJ1201" s="36"/>
      <c r="BL1201" s="36"/>
      <c r="BM1201" s="36"/>
      <c r="BN1201" s="36"/>
      <c r="BO1201" s="36"/>
    </row>
    <row r="1202" spans="2:67">
      <c r="B1202" s="36"/>
      <c r="D1202" s="36"/>
      <c r="E1202" s="36"/>
      <c r="G1202" s="36"/>
      <c r="H1202" s="36"/>
      <c r="I1202" s="36"/>
      <c r="J1202" s="36"/>
      <c r="K1202" s="36"/>
      <c r="L1202" s="36"/>
      <c r="M1202" s="36"/>
      <c r="N1202" s="36" t="e">
        <f>SUMIF(#REF!,K1202,#REF!)</f>
        <v>#REF!</v>
      </c>
      <c r="O1202" s="36">
        <f t="shared" si="201"/>
        <v>0</v>
      </c>
      <c r="P1202" s="36">
        <f>COUNTIF($T$1:T1202,T1202)</f>
        <v>2</v>
      </c>
      <c r="Q1202" s="36" t="str">
        <f t="shared" si="202"/>
        <v>2-KVTDN-40</v>
      </c>
      <c r="R1202" s="36" t="s">
        <v>20</v>
      </c>
      <c r="S1202" s="36">
        <v>40</v>
      </c>
      <c r="T1202" s="36" t="str">
        <f t="shared" si="199"/>
        <v>KVTDN-40</v>
      </c>
      <c r="U1202" s="36">
        <v>10</v>
      </c>
      <c r="V1202" s="36" t="str">
        <f t="shared" si="200"/>
        <v>10,</v>
      </c>
      <c r="W1202" s="36"/>
      <c r="X1202" s="36"/>
      <c r="Y1202" s="36"/>
      <c r="Z1202" s="36" t="str">
        <f t="shared" si="203"/>
        <v>-</v>
      </c>
      <c r="AA1202" s="36"/>
      <c r="AB1202" s="36"/>
      <c r="AC1202" s="36"/>
      <c r="AD1202" s="36"/>
      <c r="AE1202" s="36"/>
      <c r="AF1202" s="36"/>
      <c r="AG1202" s="36"/>
      <c r="AH1202" s="36"/>
      <c r="AI1202" s="36"/>
      <c r="AJ1202" s="36"/>
      <c r="AK1202" s="36"/>
      <c r="AL1202" s="36"/>
      <c r="AM1202" s="36"/>
      <c r="AN1202" s="36"/>
      <c r="AO1202" s="36"/>
      <c r="AP1202" s="36"/>
      <c r="AQ1202" s="36"/>
      <c r="AR1202" s="36"/>
      <c r="AS1202" s="36"/>
      <c r="AT1202" s="36"/>
      <c r="AU1202" s="36"/>
      <c r="AV1202" s="36"/>
      <c r="AW1202" s="36"/>
      <c r="AX1202" s="36"/>
      <c r="AY1202" s="36"/>
      <c r="AZ1202" s="36"/>
      <c r="BA1202" s="36"/>
      <c r="BB1202" s="36"/>
      <c r="BC1202" s="36"/>
      <c r="BD1202" s="36"/>
      <c r="BE1202" s="36"/>
      <c r="BF1202" s="36"/>
      <c r="BG1202" s="36"/>
      <c r="BH1202" s="36"/>
      <c r="BI1202" s="36"/>
      <c r="BJ1202" s="36"/>
      <c r="BL1202" s="36"/>
      <c r="BM1202" s="36"/>
      <c r="BN1202" s="36"/>
      <c r="BO1202" s="36"/>
    </row>
    <row r="1203" spans="2:67">
      <c r="B1203" s="36"/>
      <c r="D1203" s="36"/>
      <c r="E1203" s="36"/>
      <c r="G1203" s="36"/>
      <c r="H1203" s="36"/>
      <c r="I1203" s="36"/>
      <c r="J1203" s="36"/>
      <c r="K1203" s="36"/>
      <c r="L1203" s="36"/>
      <c r="M1203" s="36"/>
      <c r="N1203" s="36" t="e">
        <f>SUMIF(#REF!,K1203,#REF!)</f>
        <v>#REF!</v>
      </c>
      <c r="O1203" s="36">
        <f t="shared" si="201"/>
        <v>0</v>
      </c>
      <c r="P1203" s="36">
        <f>COUNTIF($T$1:T1203,T1203)</f>
        <v>3</v>
      </c>
      <c r="Q1203" s="36" t="str">
        <f t="shared" si="202"/>
        <v>3-KVTDN-40</v>
      </c>
      <c r="R1203" s="36" t="s">
        <v>20</v>
      </c>
      <c r="S1203" s="36">
        <v>40</v>
      </c>
      <c r="T1203" s="36" t="str">
        <f t="shared" si="199"/>
        <v>KVTDN-40</v>
      </c>
      <c r="U1203" s="36">
        <v>15</v>
      </c>
      <c r="V1203" s="36" t="str">
        <f t="shared" si="200"/>
        <v>15,</v>
      </c>
      <c r="W1203" s="36"/>
      <c r="X1203" s="36"/>
      <c r="Y1203" s="36"/>
      <c r="Z1203" s="36" t="str">
        <f t="shared" si="203"/>
        <v>-</v>
      </c>
      <c r="AA1203" s="36"/>
      <c r="AB1203" s="36"/>
      <c r="AC1203" s="36"/>
      <c r="AD1203" s="36"/>
      <c r="AE1203" s="36"/>
      <c r="AF1203" s="36"/>
      <c r="AG1203" s="36"/>
      <c r="AH1203" s="36"/>
      <c r="AI1203" s="36"/>
      <c r="AJ1203" s="36"/>
      <c r="AK1203" s="36"/>
      <c r="AL1203" s="36"/>
      <c r="AM1203" s="36"/>
      <c r="AN1203" s="36"/>
      <c r="AO1203" s="36"/>
      <c r="AP1203" s="36"/>
      <c r="AQ1203" s="36"/>
      <c r="AR1203" s="36"/>
      <c r="AS1203" s="36"/>
      <c r="AT1203" s="36"/>
      <c r="AU1203" s="36"/>
      <c r="AV1203" s="36"/>
      <c r="AW1203" s="36"/>
      <c r="AX1203" s="36"/>
      <c r="AY1203" s="36"/>
      <c r="AZ1203" s="36"/>
      <c r="BA1203" s="36"/>
      <c r="BB1203" s="36"/>
      <c r="BC1203" s="36"/>
      <c r="BD1203" s="36"/>
      <c r="BE1203" s="36"/>
      <c r="BF1203" s="36"/>
      <c r="BG1203" s="36"/>
      <c r="BH1203" s="36"/>
      <c r="BI1203" s="36"/>
      <c r="BJ1203" s="36"/>
      <c r="BL1203" s="36"/>
      <c r="BM1203" s="36"/>
      <c r="BN1203" s="36"/>
      <c r="BO1203" s="36"/>
    </row>
    <row r="1204" spans="2:67">
      <c r="B1204" s="36"/>
      <c r="D1204" s="36"/>
      <c r="E1204" s="36"/>
      <c r="G1204" s="36"/>
      <c r="H1204" s="36"/>
      <c r="I1204" s="36"/>
      <c r="J1204" s="36"/>
      <c r="K1204" s="36"/>
      <c r="L1204" s="36"/>
      <c r="M1204" s="36"/>
      <c r="N1204" s="36" t="e">
        <f>SUMIF(#REF!,K1204,#REF!)</f>
        <v>#REF!</v>
      </c>
      <c r="O1204" s="36">
        <f t="shared" si="201"/>
        <v>0</v>
      </c>
      <c r="P1204" s="36">
        <f>COUNTIF($T$1:T1204,T1204)</f>
        <v>4</v>
      </c>
      <c r="Q1204" s="36" t="str">
        <f t="shared" si="202"/>
        <v>4-KVTDN-40</v>
      </c>
      <c r="R1204" s="36" t="s">
        <v>20</v>
      </c>
      <c r="S1204" s="36">
        <v>40</v>
      </c>
      <c r="T1204" s="36" t="str">
        <f t="shared" si="199"/>
        <v>KVTDN-40</v>
      </c>
      <c r="U1204" s="36">
        <v>25</v>
      </c>
      <c r="V1204" s="36" t="str">
        <f t="shared" si="200"/>
        <v>25,</v>
      </c>
      <c r="W1204" s="36"/>
      <c r="X1204" s="36"/>
      <c r="Y1204" s="36"/>
      <c r="Z1204" s="36" t="str">
        <f t="shared" si="203"/>
        <v>-</v>
      </c>
      <c r="AA1204" s="36"/>
      <c r="AB1204" s="36"/>
      <c r="AC1204" s="36"/>
      <c r="AD1204" s="36"/>
      <c r="AE1204" s="36"/>
      <c r="AF1204" s="36"/>
      <c r="AG1204" s="36"/>
      <c r="AH1204" s="36"/>
      <c r="AI1204" s="36"/>
      <c r="AJ1204" s="36"/>
      <c r="AK1204" s="36"/>
      <c r="AL1204" s="36"/>
      <c r="AM1204" s="36"/>
      <c r="AN1204" s="36"/>
      <c r="AO1204" s="36"/>
      <c r="AP1204" s="36"/>
      <c r="AQ1204" s="36"/>
      <c r="AR1204" s="36"/>
      <c r="AS1204" s="36"/>
      <c r="AT1204" s="36"/>
      <c r="AU1204" s="36"/>
      <c r="AV1204" s="36"/>
      <c r="AW1204" s="36"/>
      <c r="AX1204" s="36"/>
      <c r="AY1204" s="36"/>
      <c r="AZ1204" s="36"/>
      <c r="BA1204" s="36"/>
      <c r="BB1204" s="36"/>
      <c r="BC1204" s="36"/>
      <c r="BD1204" s="36"/>
      <c r="BE1204" s="36"/>
      <c r="BF1204" s="36"/>
      <c r="BG1204" s="36"/>
      <c r="BH1204" s="36"/>
      <c r="BI1204" s="36"/>
      <c r="BJ1204" s="36"/>
      <c r="BL1204" s="36"/>
      <c r="BM1204" s="36"/>
      <c r="BN1204" s="36"/>
      <c r="BO1204" s="36"/>
    </row>
    <row r="1205" spans="2:67">
      <c r="B1205" s="36"/>
      <c r="D1205" s="36"/>
      <c r="E1205" s="36"/>
      <c r="G1205" s="36"/>
      <c r="H1205" s="36"/>
      <c r="I1205" s="36"/>
      <c r="J1205" s="36"/>
      <c r="K1205" s="36"/>
      <c r="L1205" s="36"/>
      <c r="M1205" s="36"/>
      <c r="N1205" s="36" t="e">
        <f>SUMIF(#REF!,K1205,#REF!)</f>
        <v>#REF!</v>
      </c>
      <c r="O1205" s="36">
        <f t="shared" si="201"/>
        <v>0</v>
      </c>
      <c r="P1205" s="36">
        <f>COUNTIF($T$1:T1205,T1205)</f>
        <v>5</v>
      </c>
      <c r="Q1205" s="36" t="str">
        <f t="shared" si="202"/>
        <v>5-KVTDN-40</v>
      </c>
      <c r="R1205" s="36" t="s">
        <v>20</v>
      </c>
      <c r="S1205" s="36">
        <v>40</v>
      </c>
      <c r="T1205" s="36" t="str">
        <f t="shared" si="199"/>
        <v>KVTDN-40</v>
      </c>
      <c r="U1205" s="36">
        <v>40</v>
      </c>
      <c r="V1205" s="36" t="str">
        <f t="shared" si="200"/>
        <v>40,</v>
      </c>
      <c r="W1205" s="36"/>
      <c r="X1205" s="36"/>
      <c r="Y1205" s="36"/>
      <c r="Z1205" s="36" t="str">
        <f t="shared" si="203"/>
        <v>-</v>
      </c>
      <c r="AA1205" s="36"/>
      <c r="AB1205" s="36"/>
      <c r="AC1205" s="36"/>
      <c r="AD1205" s="36"/>
      <c r="AE1205" s="36"/>
      <c r="AF1205" s="36"/>
      <c r="AG1205" s="36"/>
      <c r="AH1205" s="36"/>
      <c r="AI1205" s="36"/>
      <c r="AJ1205" s="36"/>
      <c r="AK1205" s="36"/>
      <c r="AL1205" s="36"/>
      <c r="AM1205" s="36"/>
      <c r="AN1205" s="36"/>
      <c r="AO1205" s="36"/>
      <c r="AP1205" s="36"/>
      <c r="AQ1205" s="36"/>
      <c r="AR1205" s="36"/>
      <c r="AS1205" s="36"/>
      <c r="AT1205" s="36"/>
      <c r="AU1205" s="36"/>
      <c r="AV1205" s="36"/>
      <c r="AW1205" s="36"/>
      <c r="AX1205" s="36"/>
      <c r="AY1205" s="36"/>
      <c r="AZ1205" s="36"/>
      <c r="BA1205" s="36"/>
      <c r="BB1205" s="36"/>
      <c r="BC1205" s="36"/>
      <c r="BD1205" s="36"/>
      <c r="BE1205" s="36"/>
      <c r="BF1205" s="36"/>
      <c r="BG1205" s="36"/>
      <c r="BH1205" s="36"/>
      <c r="BI1205" s="36"/>
      <c r="BJ1205" s="36"/>
      <c r="BL1205" s="36"/>
      <c r="BM1205" s="36"/>
      <c r="BN1205" s="36"/>
      <c r="BO1205" s="36"/>
    </row>
    <row r="1206" spans="2:67">
      <c r="B1206" s="36"/>
      <c r="D1206" s="36"/>
      <c r="E1206" s="36"/>
      <c r="G1206" s="36"/>
      <c r="H1206" s="36"/>
      <c r="I1206" s="36"/>
      <c r="J1206" s="36"/>
      <c r="K1206" s="36"/>
      <c r="L1206" s="36"/>
      <c r="M1206" s="36"/>
      <c r="N1206" s="36" t="e">
        <f>SUMIF(#REF!,K1206,#REF!)</f>
        <v>#REF!</v>
      </c>
      <c r="O1206" s="36">
        <f t="shared" si="201"/>
        <v>0</v>
      </c>
      <c r="P1206" s="36">
        <f>COUNTIF($T$1:T1206,T1206)</f>
        <v>6</v>
      </c>
      <c r="Q1206" s="36" t="str">
        <f t="shared" si="202"/>
        <v>6-KVTDN-40</v>
      </c>
      <c r="R1206" s="36" t="s">
        <v>20</v>
      </c>
      <c r="S1206" s="36">
        <v>40</v>
      </c>
      <c r="T1206" s="36" t="str">
        <f t="shared" si="199"/>
        <v>KVTDN-40</v>
      </c>
      <c r="U1206" s="36">
        <v>50</v>
      </c>
      <c r="V1206" s="36" t="str">
        <f t="shared" si="200"/>
        <v>50,</v>
      </c>
      <c r="W1206" s="36"/>
      <c r="X1206" s="36"/>
      <c r="Y1206" s="36"/>
      <c r="Z1206" s="36" t="str">
        <f t="shared" si="203"/>
        <v>-</v>
      </c>
      <c r="AA1206" s="36"/>
      <c r="AB1206" s="36"/>
      <c r="AC1206" s="36"/>
      <c r="AD1206" s="36"/>
      <c r="AE1206" s="36"/>
      <c r="AF1206" s="36"/>
      <c r="AG1206" s="36"/>
      <c r="AH1206" s="36"/>
      <c r="AI1206" s="36"/>
      <c r="AJ1206" s="36"/>
      <c r="AK1206" s="36"/>
      <c r="AL1206" s="36"/>
      <c r="AM1206" s="36"/>
      <c r="AN1206" s="36"/>
      <c r="AO1206" s="36"/>
      <c r="AP1206" s="36"/>
      <c r="AQ1206" s="36"/>
      <c r="AR1206" s="36"/>
      <c r="AS1206" s="36"/>
      <c r="AT1206" s="36"/>
      <c r="AU1206" s="36"/>
      <c r="AV1206" s="36"/>
      <c r="AW1206" s="36"/>
      <c r="AX1206" s="36"/>
      <c r="AY1206" s="36"/>
      <c r="AZ1206" s="36"/>
      <c r="BA1206" s="36"/>
      <c r="BB1206" s="36"/>
      <c r="BC1206" s="36"/>
      <c r="BD1206" s="36"/>
      <c r="BE1206" s="36"/>
      <c r="BF1206" s="36"/>
      <c r="BG1206" s="36"/>
      <c r="BH1206" s="36"/>
      <c r="BI1206" s="36"/>
      <c r="BJ1206" s="36"/>
      <c r="BL1206" s="36"/>
      <c r="BM1206" s="36"/>
      <c r="BN1206" s="36"/>
      <c r="BO1206" s="36"/>
    </row>
    <row r="1207" spans="2:67">
      <c r="B1207" s="36"/>
      <c r="D1207" s="36"/>
      <c r="E1207" s="36"/>
      <c r="G1207" s="36"/>
      <c r="H1207" s="36"/>
      <c r="I1207" s="36"/>
      <c r="J1207" s="36"/>
      <c r="K1207" s="36"/>
      <c r="L1207" s="36"/>
      <c r="M1207" s="36"/>
      <c r="N1207" s="36" t="e">
        <f>SUMIF(#REF!,K1207,#REF!)</f>
        <v>#REF!</v>
      </c>
      <c r="O1207" s="36">
        <f t="shared" si="201"/>
        <v>0</v>
      </c>
      <c r="P1207" s="36">
        <f>COUNTIF($T$1:T1207,T1207)</f>
        <v>7</v>
      </c>
      <c r="Q1207" s="36" t="str">
        <f t="shared" si="202"/>
        <v>7-KVTDN-40</v>
      </c>
      <c r="R1207" s="36" t="s">
        <v>20</v>
      </c>
      <c r="S1207" s="36">
        <v>40</v>
      </c>
      <c r="T1207" s="36" t="str">
        <f t="shared" si="199"/>
        <v>KVTDN-40</v>
      </c>
      <c r="U1207" s="36">
        <v>80</v>
      </c>
      <c r="V1207" s="36" t="str">
        <f t="shared" si="200"/>
        <v>80,</v>
      </c>
      <c r="W1207" s="36"/>
      <c r="X1207" s="36"/>
      <c r="Y1207" s="36"/>
      <c r="Z1207" s="36" t="str">
        <f t="shared" si="203"/>
        <v>-</v>
      </c>
      <c r="AA1207" s="36"/>
      <c r="AB1207" s="36"/>
      <c r="AC1207" s="36"/>
      <c r="AD1207" s="36"/>
      <c r="AE1207" s="36"/>
      <c r="AF1207" s="36"/>
      <c r="AG1207" s="36"/>
      <c r="AH1207" s="36"/>
      <c r="AI1207" s="36"/>
      <c r="AJ1207" s="36"/>
      <c r="AK1207" s="36"/>
      <c r="AL1207" s="36"/>
      <c r="AM1207" s="36"/>
      <c r="AN1207" s="36"/>
      <c r="AO1207" s="36"/>
      <c r="AP1207" s="36"/>
      <c r="AQ1207" s="36"/>
      <c r="AR1207" s="36"/>
      <c r="AS1207" s="36"/>
      <c r="AT1207" s="36"/>
      <c r="AU1207" s="36"/>
      <c r="AV1207" s="36"/>
      <c r="AW1207" s="36"/>
      <c r="AX1207" s="36"/>
      <c r="AY1207" s="36"/>
      <c r="AZ1207" s="36"/>
      <c r="BA1207" s="36"/>
      <c r="BB1207" s="36"/>
      <c r="BC1207" s="36"/>
      <c r="BD1207" s="36"/>
      <c r="BE1207" s="36"/>
      <c r="BF1207" s="36"/>
      <c r="BG1207" s="36"/>
      <c r="BH1207" s="36"/>
      <c r="BI1207" s="36"/>
      <c r="BJ1207" s="36"/>
      <c r="BL1207" s="36"/>
      <c r="BM1207" s="36"/>
      <c r="BN1207" s="36"/>
      <c r="BO1207" s="36"/>
    </row>
    <row r="1208" spans="2:67">
      <c r="B1208" s="36"/>
      <c r="D1208" s="36"/>
      <c r="E1208" s="36"/>
      <c r="G1208" s="36"/>
      <c r="H1208" s="36"/>
      <c r="I1208" s="36"/>
      <c r="J1208" s="36"/>
      <c r="K1208" s="36"/>
      <c r="L1208" s="36"/>
      <c r="M1208" s="36"/>
      <c r="N1208" s="36" t="e">
        <f>SUMIF(#REF!,K1208,#REF!)</f>
        <v>#REF!</v>
      </c>
      <c r="O1208" s="36">
        <f t="shared" si="201"/>
        <v>0</v>
      </c>
      <c r="P1208" s="36">
        <f>COUNTIF($T$1:T1208,T1208)</f>
        <v>8</v>
      </c>
      <c r="Q1208" s="36" t="str">
        <f t="shared" si="202"/>
        <v>8-KVTDN-40</v>
      </c>
      <c r="R1208" s="36" t="s">
        <v>20</v>
      </c>
      <c r="S1208" s="36">
        <v>40</v>
      </c>
      <c r="T1208" s="36" t="str">
        <f t="shared" si="199"/>
        <v>KVTDN-40</v>
      </c>
      <c r="U1208" s="36">
        <v>100</v>
      </c>
      <c r="V1208" s="36" t="str">
        <f t="shared" si="200"/>
        <v>100,</v>
      </c>
      <c r="W1208" s="36"/>
      <c r="X1208" s="36"/>
      <c r="Y1208" s="36"/>
      <c r="Z1208" s="36" t="str">
        <f t="shared" si="203"/>
        <v>-</v>
      </c>
      <c r="AA1208" s="36"/>
      <c r="AB1208" s="36"/>
      <c r="AC1208" s="36"/>
      <c r="AD1208" s="36"/>
      <c r="AE1208" s="36"/>
      <c r="AF1208" s="36"/>
      <c r="AG1208" s="36"/>
      <c r="AH1208" s="36"/>
      <c r="AI1208" s="36"/>
      <c r="AJ1208" s="36"/>
      <c r="AK1208" s="36"/>
      <c r="AL1208" s="36"/>
      <c r="AM1208" s="36"/>
      <c r="AN1208" s="36"/>
      <c r="AO1208" s="36"/>
      <c r="AP1208" s="36"/>
      <c r="AQ1208" s="36"/>
      <c r="AR1208" s="36"/>
      <c r="AS1208" s="36"/>
      <c r="AT1208" s="36"/>
      <c r="AU1208" s="36"/>
      <c r="AV1208" s="36"/>
      <c r="AW1208" s="36"/>
      <c r="AX1208" s="36"/>
      <c r="AY1208" s="36"/>
      <c r="AZ1208" s="36"/>
      <c r="BA1208" s="36"/>
      <c r="BB1208" s="36"/>
      <c r="BC1208" s="36"/>
      <c r="BD1208" s="36"/>
      <c r="BE1208" s="36"/>
      <c r="BF1208" s="36"/>
      <c r="BG1208" s="36"/>
      <c r="BH1208" s="36"/>
      <c r="BI1208" s="36"/>
      <c r="BJ1208" s="36"/>
      <c r="BL1208" s="36"/>
      <c r="BM1208" s="36"/>
      <c r="BN1208" s="36"/>
      <c r="BO1208" s="36"/>
    </row>
    <row r="1209" spans="2:67">
      <c r="B1209" s="36"/>
      <c r="D1209" s="36"/>
      <c r="E1209" s="36"/>
      <c r="G1209" s="36"/>
      <c r="H1209" s="36"/>
      <c r="I1209" s="36"/>
      <c r="J1209" s="36"/>
      <c r="K1209" s="36"/>
      <c r="L1209" s="36"/>
      <c r="M1209" s="36"/>
      <c r="N1209" s="36" t="e">
        <f>SUMIF(#REF!,K1209,#REF!)</f>
        <v>#REF!</v>
      </c>
      <c r="O1209" s="36">
        <f t="shared" si="201"/>
        <v>0</v>
      </c>
      <c r="P1209" s="36">
        <f>COUNTIF($T$1:T1209,T1209)</f>
        <v>9</v>
      </c>
      <c r="Q1209" s="36" t="str">
        <f t="shared" si="202"/>
        <v>9-KVTDN-40</v>
      </c>
      <c r="R1209" s="36" t="s">
        <v>20</v>
      </c>
      <c r="S1209" s="36">
        <v>40</v>
      </c>
      <c r="T1209" s="36" t="str">
        <f t="shared" si="199"/>
        <v>KVTDN-40</v>
      </c>
      <c r="U1209" s="36">
        <v>120</v>
      </c>
      <c r="V1209" s="36" t="str">
        <f t="shared" si="200"/>
        <v>120,</v>
      </c>
      <c r="W1209" s="36"/>
      <c r="X1209" s="36"/>
      <c r="Y1209" s="36"/>
      <c r="Z1209" s="36" t="str">
        <f t="shared" si="203"/>
        <v>-</v>
      </c>
      <c r="AA1209" s="36"/>
      <c r="AB1209" s="36"/>
      <c r="AC1209" s="36"/>
      <c r="AD1209" s="36"/>
      <c r="AE1209" s="36"/>
      <c r="AF1209" s="36"/>
      <c r="AG1209" s="36"/>
      <c r="AH1209" s="36"/>
      <c r="AI1209" s="36"/>
      <c r="AJ1209" s="36"/>
      <c r="AK1209" s="36"/>
      <c r="AL1209" s="36"/>
      <c r="AM1209" s="36"/>
      <c r="AN1209" s="36"/>
      <c r="AO1209" s="36"/>
      <c r="AP1209" s="36"/>
      <c r="AQ1209" s="36"/>
      <c r="AR1209" s="36"/>
      <c r="AS1209" s="36"/>
      <c r="AT1209" s="36"/>
      <c r="AU1209" s="36"/>
      <c r="AV1209" s="36"/>
      <c r="AW1209" s="36"/>
      <c r="AX1209" s="36"/>
      <c r="AY1209" s="36"/>
      <c r="AZ1209" s="36"/>
      <c r="BA1209" s="36"/>
      <c r="BB1209" s="36"/>
      <c r="BC1209" s="36"/>
      <c r="BD1209" s="36"/>
      <c r="BE1209" s="36"/>
      <c r="BF1209" s="36"/>
      <c r="BG1209" s="36"/>
      <c r="BH1209" s="36"/>
      <c r="BI1209" s="36"/>
      <c r="BJ1209" s="36"/>
      <c r="BL1209" s="36"/>
      <c r="BM1209" s="36"/>
      <c r="BN1209" s="36"/>
      <c r="BO1209" s="36"/>
    </row>
    <row r="1210" spans="2:67">
      <c r="B1210" s="36"/>
      <c r="D1210" s="36"/>
      <c r="E1210" s="36"/>
      <c r="G1210" s="36"/>
      <c r="H1210" s="36"/>
      <c r="I1210" s="36"/>
      <c r="J1210" s="36"/>
      <c r="K1210" s="36"/>
      <c r="L1210" s="36"/>
      <c r="M1210" s="36"/>
      <c r="N1210" s="36" t="e">
        <f>SUMIF(#REF!,K1210,#REF!)</f>
        <v>#REF!</v>
      </c>
      <c r="O1210" s="36">
        <f t="shared" si="201"/>
        <v>0</v>
      </c>
      <c r="P1210" s="36">
        <f>COUNTIF($T$1:T1210,T1210)</f>
        <v>10</v>
      </c>
      <c r="Q1210" s="36" t="str">
        <f t="shared" si="202"/>
        <v>10-KVTDN-40</v>
      </c>
      <c r="R1210" s="36" t="s">
        <v>20</v>
      </c>
      <c r="S1210" s="36">
        <v>40</v>
      </c>
      <c r="T1210" s="36" t="str">
        <f t="shared" si="199"/>
        <v>KVTDN-40</v>
      </c>
      <c r="U1210" s="36">
        <v>160</v>
      </c>
      <c r="V1210" s="36" t="str">
        <f t="shared" si="200"/>
        <v>160,</v>
      </c>
      <c r="W1210" s="36"/>
      <c r="X1210" s="36"/>
      <c r="Y1210" s="36"/>
      <c r="Z1210" s="36" t="str">
        <f t="shared" si="203"/>
        <v>-</v>
      </c>
      <c r="AA1210" s="36"/>
      <c r="AB1210" s="36"/>
      <c r="AC1210" s="36"/>
      <c r="AD1210" s="36"/>
      <c r="AE1210" s="36"/>
      <c r="AF1210" s="36"/>
      <c r="AG1210" s="36"/>
      <c r="AH1210" s="36"/>
      <c r="AI1210" s="36"/>
      <c r="AJ1210" s="36"/>
      <c r="AK1210" s="36"/>
      <c r="AL1210" s="36"/>
      <c r="AM1210" s="36"/>
      <c r="AN1210" s="36"/>
      <c r="AO1210" s="36"/>
      <c r="AP1210" s="36"/>
      <c r="AQ1210" s="36"/>
      <c r="AR1210" s="36"/>
      <c r="AS1210" s="36"/>
      <c r="AT1210" s="36"/>
      <c r="AU1210" s="36"/>
      <c r="AV1210" s="36"/>
      <c r="AW1210" s="36"/>
      <c r="AX1210" s="36"/>
      <c r="AY1210" s="36"/>
      <c r="AZ1210" s="36"/>
      <c r="BA1210" s="36"/>
      <c r="BB1210" s="36"/>
      <c r="BC1210" s="36"/>
      <c r="BD1210" s="36"/>
      <c r="BE1210" s="36"/>
      <c r="BF1210" s="36"/>
      <c r="BG1210" s="36"/>
      <c r="BH1210" s="36"/>
      <c r="BI1210" s="36"/>
      <c r="BJ1210" s="36"/>
      <c r="BL1210" s="36"/>
      <c r="BM1210" s="36"/>
      <c r="BN1210" s="36"/>
      <c r="BO1210" s="36"/>
    </row>
    <row r="1211" spans="2:67">
      <c r="B1211" s="36"/>
      <c r="D1211" s="36"/>
      <c r="E1211" s="36"/>
      <c r="G1211" s="36"/>
      <c r="H1211" s="36"/>
      <c r="I1211" s="36"/>
      <c r="J1211" s="36"/>
      <c r="K1211" s="36"/>
      <c r="L1211" s="36"/>
      <c r="M1211" s="36"/>
      <c r="N1211" s="36" t="e">
        <f>SUMIF(#REF!,K1211,#REF!)</f>
        <v>#REF!</v>
      </c>
      <c r="O1211" s="36">
        <f t="shared" si="201"/>
        <v>0</v>
      </c>
      <c r="P1211" s="36">
        <f>COUNTIF($T$1:T1211,T1211)</f>
        <v>11</v>
      </c>
      <c r="Q1211" s="36" t="str">
        <f t="shared" si="202"/>
        <v>11-KVTDN-40</v>
      </c>
      <c r="R1211" s="36" t="s">
        <v>20</v>
      </c>
      <c r="S1211" s="36">
        <v>40</v>
      </c>
      <c r="T1211" s="36" t="str">
        <f t="shared" si="199"/>
        <v>KVTDN-40</v>
      </c>
      <c r="U1211" s="36">
        <v>200</v>
      </c>
      <c r="V1211" s="36" t="str">
        <f t="shared" si="200"/>
        <v>200,</v>
      </c>
      <c r="W1211" s="36"/>
      <c r="X1211" s="36"/>
      <c r="Y1211" s="36"/>
      <c r="Z1211" s="36" t="str">
        <f t="shared" si="203"/>
        <v>-</v>
      </c>
      <c r="AA1211" s="36"/>
      <c r="AB1211" s="36"/>
      <c r="AC1211" s="36"/>
      <c r="AD1211" s="36"/>
      <c r="AE1211" s="36"/>
      <c r="AF1211" s="36"/>
      <c r="AG1211" s="36"/>
      <c r="AH1211" s="36"/>
      <c r="AI1211" s="36"/>
      <c r="AJ1211" s="36"/>
      <c r="AK1211" s="36"/>
      <c r="AL1211" s="36"/>
      <c r="AM1211" s="36"/>
      <c r="AN1211" s="36"/>
      <c r="AO1211" s="36"/>
      <c r="AP1211" s="36"/>
      <c r="AQ1211" s="36"/>
      <c r="AR1211" s="36"/>
      <c r="AS1211" s="36"/>
      <c r="AT1211" s="36"/>
      <c r="AU1211" s="36"/>
      <c r="AV1211" s="36"/>
      <c r="AW1211" s="36"/>
      <c r="AX1211" s="36"/>
      <c r="AY1211" s="36"/>
      <c r="AZ1211" s="36"/>
      <c r="BA1211" s="36"/>
      <c r="BB1211" s="36"/>
      <c r="BC1211" s="36"/>
      <c r="BD1211" s="36"/>
      <c r="BE1211" s="36"/>
      <c r="BF1211" s="36"/>
      <c r="BG1211" s="36"/>
      <c r="BH1211" s="36"/>
      <c r="BI1211" s="36"/>
      <c r="BJ1211" s="36"/>
      <c r="BL1211" s="36"/>
      <c r="BM1211" s="36"/>
      <c r="BN1211" s="36"/>
      <c r="BO1211" s="36"/>
    </row>
    <row r="1212" spans="2:67">
      <c r="B1212" s="36"/>
      <c r="D1212" s="36"/>
      <c r="E1212" s="36"/>
      <c r="G1212" s="36"/>
      <c r="H1212" s="36"/>
      <c r="I1212" s="36"/>
      <c r="J1212" s="36"/>
      <c r="K1212" s="36"/>
      <c r="L1212" s="36"/>
      <c r="M1212" s="36"/>
      <c r="N1212" s="36" t="e">
        <f>SUMIF(#REF!,K1212,#REF!)</f>
        <v>#REF!</v>
      </c>
      <c r="O1212" s="36">
        <f t="shared" si="201"/>
        <v>0</v>
      </c>
      <c r="P1212" s="36">
        <f>COUNTIF($T$1:T1212,T1212)</f>
        <v>12</v>
      </c>
      <c r="Q1212" s="36" t="str">
        <f t="shared" si="202"/>
        <v>12-KVTDN-40</v>
      </c>
      <c r="R1212" s="36" t="s">
        <v>20</v>
      </c>
      <c r="S1212" s="36">
        <v>40</v>
      </c>
      <c r="T1212" s="36" t="str">
        <f t="shared" si="199"/>
        <v>KVTDN-40</v>
      </c>
      <c r="U1212" s="36">
        <v>250</v>
      </c>
      <c r="V1212" s="36" t="str">
        <f t="shared" si="200"/>
        <v>250,</v>
      </c>
      <c r="W1212" s="36"/>
      <c r="X1212" s="36"/>
      <c r="Y1212" s="36"/>
      <c r="Z1212" s="36" t="str">
        <f t="shared" si="203"/>
        <v>-</v>
      </c>
      <c r="AA1212" s="36"/>
      <c r="AB1212" s="36"/>
      <c r="AC1212" s="36"/>
      <c r="AD1212" s="36"/>
      <c r="AE1212" s="36"/>
      <c r="AF1212" s="36"/>
      <c r="AG1212" s="36"/>
      <c r="AH1212" s="36"/>
      <c r="AI1212" s="36"/>
      <c r="AJ1212" s="36"/>
      <c r="AK1212" s="36"/>
      <c r="AL1212" s="36"/>
      <c r="AM1212" s="36"/>
      <c r="AN1212" s="36"/>
      <c r="AO1212" s="36"/>
      <c r="AP1212" s="36"/>
      <c r="AQ1212" s="36"/>
      <c r="AR1212" s="36"/>
      <c r="AS1212" s="36"/>
      <c r="AT1212" s="36"/>
      <c r="AU1212" s="36"/>
      <c r="AV1212" s="36"/>
      <c r="AW1212" s="36"/>
      <c r="AX1212" s="36"/>
      <c r="AY1212" s="36"/>
      <c r="AZ1212" s="36"/>
      <c r="BA1212" s="36"/>
      <c r="BB1212" s="36"/>
      <c r="BC1212" s="36"/>
      <c r="BD1212" s="36"/>
      <c r="BE1212" s="36"/>
      <c r="BF1212" s="36"/>
      <c r="BG1212" s="36"/>
      <c r="BH1212" s="36"/>
      <c r="BI1212" s="36"/>
      <c r="BJ1212" s="36"/>
      <c r="BL1212" s="36"/>
      <c r="BM1212" s="36"/>
      <c r="BN1212" s="36"/>
      <c r="BO1212" s="36"/>
    </row>
    <row r="1213" spans="2:67">
      <c r="B1213" s="36"/>
      <c r="D1213" s="36"/>
      <c r="E1213" s="36"/>
      <c r="G1213" s="36"/>
      <c r="H1213" s="36"/>
      <c r="I1213" s="36"/>
      <c r="J1213" s="36"/>
      <c r="K1213" s="36"/>
      <c r="L1213" s="36"/>
      <c r="M1213" s="36"/>
      <c r="N1213" s="36" t="e">
        <f>SUMIF(#REF!,K1213,#REF!)</f>
        <v>#REF!</v>
      </c>
      <c r="O1213" s="36">
        <f t="shared" si="201"/>
        <v>0</v>
      </c>
      <c r="P1213" s="36">
        <f>COUNTIF($T$1:T1213,T1213)</f>
        <v>13</v>
      </c>
      <c r="Q1213" s="36" t="str">
        <f t="shared" si="202"/>
        <v>13-KVTDN-40</v>
      </c>
      <c r="R1213" s="36" t="s">
        <v>20</v>
      </c>
      <c r="S1213" s="36">
        <v>40</v>
      </c>
      <c r="T1213" s="36" t="str">
        <f t="shared" si="199"/>
        <v>KVTDN-40</v>
      </c>
      <c r="U1213" s="36">
        <v>300</v>
      </c>
      <c r="V1213" s="36" t="str">
        <f t="shared" si="200"/>
        <v>300</v>
      </c>
      <c r="W1213" s="36"/>
      <c r="X1213" s="36"/>
      <c r="Y1213" s="36"/>
      <c r="Z1213" s="36" t="str">
        <f t="shared" si="203"/>
        <v>-</v>
      </c>
      <c r="AA1213" s="36"/>
      <c r="AB1213" s="36"/>
      <c r="AC1213" s="36"/>
      <c r="AD1213" s="36"/>
      <c r="AE1213" s="36"/>
      <c r="AF1213" s="36"/>
      <c r="AG1213" s="36"/>
      <c r="AH1213" s="36"/>
      <c r="AI1213" s="36"/>
      <c r="AJ1213" s="36"/>
      <c r="AK1213" s="36"/>
      <c r="AL1213" s="36"/>
      <c r="AM1213" s="36"/>
      <c r="AN1213" s="36"/>
      <c r="AO1213" s="36"/>
      <c r="AP1213" s="36"/>
      <c r="AQ1213" s="36"/>
      <c r="AR1213" s="36"/>
      <c r="AS1213" s="36"/>
      <c r="AT1213" s="36"/>
      <c r="AU1213" s="36"/>
      <c r="AV1213" s="36"/>
      <c r="AW1213" s="36"/>
      <c r="AX1213" s="36"/>
      <c r="AY1213" s="36"/>
      <c r="AZ1213" s="36"/>
      <c r="BA1213" s="36"/>
      <c r="BB1213" s="36"/>
      <c r="BC1213" s="36"/>
      <c r="BD1213" s="36"/>
      <c r="BE1213" s="36"/>
      <c r="BF1213" s="36"/>
      <c r="BG1213" s="36"/>
      <c r="BH1213" s="36"/>
      <c r="BI1213" s="36"/>
      <c r="BJ1213" s="36"/>
      <c r="BL1213" s="36"/>
      <c r="BM1213" s="36"/>
      <c r="BN1213" s="36"/>
      <c r="BO1213" s="36"/>
    </row>
    <row r="1214" spans="2:67">
      <c r="B1214" s="36"/>
      <c r="D1214" s="36"/>
      <c r="E1214" s="36"/>
      <c r="G1214" s="36"/>
      <c r="H1214" s="36"/>
      <c r="I1214" s="36"/>
      <c r="J1214" s="36"/>
      <c r="K1214" s="36"/>
      <c r="L1214" s="36"/>
      <c r="M1214" s="36"/>
      <c r="N1214" s="36" t="e">
        <f>SUMIF(#REF!,K1214,#REF!)</f>
        <v>#REF!</v>
      </c>
      <c r="O1214" s="36">
        <f t="shared" si="201"/>
        <v>0</v>
      </c>
      <c r="P1214" s="36">
        <f>COUNTIF($T$1:T1214,T1214)</f>
        <v>1</v>
      </c>
      <c r="Q1214" s="36" t="str">
        <f t="shared" si="202"/>
        <v>1-KVTDN-50</v>
      </c>
      <c r="R1214" s="36" t="s">
        <v>20</v>
      </c>
      <c r="S1214" s="36">
        <v>50</v>
      </c>
      <c r="T1214" s="36" t="str">
        <f t="shared" si="199"/>
        <v>KVTDN-50</v>
      </c>
      <c r="U1214" s="36">
        <v>5</v>
      </c>
      <c r="V1214" s="36" t="str">
        <f t="shared" si="200"/>
        <v>5,</v>
      </c>
      <c r="W1214" s="36"/>
      <c r="X1214" s="36"/>
      <c r="Y1214" s="36"/>
      <c r="Z1214" s="36" t="str">
        <f t="shared" si="203"/>
        <v>-</v>
      </c>
      <c r="AA1214" s="36"/>
      <c r="AB1214" s="36"/>
      <c r="AC1214" s="36"/>
      <c r="AD1214" s="36"/>
      <c r="AE1214" s="36"/>
      <c r="AF1214" s="36"/>
      <c r="AG1214" s="36"/>
      <c r="AH1214" s="36"/>
      <c r="AI1214" s="36"/>
      <c r="AJ1214" s="36"/>
      <c r="AK1214" s="36"/>
      <c r="AL1214" s="36"/>
      <c r="AM1214" s="36"/>
      <c r="AN1214" s="36"/>
      <c r="AO1214" s="36"/>
      <c r="AP1214" s="36"/>
      <c r="AQ1214" s="36"/>
      <c r="AR1214" s="36"/>
      <c r="AS1214" s="36"/>
      <c r="AT1214" s="36"/>
      <c r="AU1214" s="36"/>
      <c r="AV1214" s="36"/>
      <c r="AW1214" s="36"/>
      <c r="AX1214" s="36"/>
      <c r="AY1214" s="36"/>
      <c r="AZ1214" s="36"/>
      <c r="BA1214" s="36"/>
      <c r="BB1214" s="36"/>
      <c r="BC1214" s="36"/>
      <c r="BD1214" s="36"/>
      <c r="BE1214" s="36"/>
      <c r="BF1214" s="36"/>
      <c r="BG1214" s="36"/>
      <c r="BH1214" s="36"/>
      <c r="BI1214" s="36"/>
      <c r="BJ1214" s="36"/>
      <c r="BL1214" s="36"/>
      <c r="BM1214" s="36"/>
      <c r="BN1214" s="36"/>
      <c r="BO1214" s="36"/>
    </row>
    <row r="1215" spans="2:67">
      <c r="B1215" s="36"/>
      <c r="D1215" s="36"/>
      <c r="E1215" s="36"/>
      <c r="G1215" s="36"/>
      <c r="H1215" s="36"/>
      <c r="I1215" s="36"/>
      <c r="J1215" s="36"/>
      <c r="K1215" s="36"/>
      <c r="L1215" s="36"/>
      <c r="M1215" s="36"/>
      <c r="N1215" s="36" t="e">
        <f>SUMIF(#REF!,K1215,#REF!)</f>
        <v>#REF!</v>
      </c>
      <c r="O1215" s="36">
        <f t="shared" si="201"/>
        <v>0</v>
      </c>
      <c r="P1215" s="36">
        <f>COUNTIF($T$1:T1215,T1215)</f>
        <v>2</v>
      </c>
      <c r="Q1215" s="36" t="str">
        <f t="shared" si="202"/>
        <v>2-KVTDN-50</v>
      </c>
      <c r="R1215" s="36" t="s">
        <v>20</v>
      </c>
      <c r="S1215" s="36">
        <v>50</v>
      </c>
      <c r="T1215" s="36" t="str">
        <f t="shared" si="199"/>
        <v>KVTDN-50</v>
      </c>
      <c r="U1215" s="36">
        <v>10</v>
      </c>
      <c r="V1215" s="36" t="str">
        <f t="shared" si="200"/>
        <v>10,</v>
      </c>
      <c r="W1215" s="36"/>
      <c r="X1215" s="36"/>
      <c r="Y1215" s="36"/>
      <c r="Z1215" s="36" t="str">
        <f t="shared" si="203"/>
        <v>-</v>
      </c>
      <c r="AA1215" s="36"/>
      <c r="AB1215" s="36"/>
      <c r="AC1215" s="36"/>
      <c r="AD1215" s="36"/>
      <c r="AE1215" s="36"/>
      <c r="AF1215" s="36"/>
      <c r="AG1215" s="36"/>
      <c r="AH1215" s="36"/>
      <c r="AI1215" s="36"/>
      <c r="AJ1215" s="36"/>
      <c r="AK1215" s="36"/>
      <c r="AL1215" s="36"/>
      <c r="AM1215" s="36"/>
      <c r="AN1215" s="36"/>
      <c r="AO1215" s="36"/>
      <c r="AP1215" s="36"/>
      <c r="AQ1215" s="36"/>
      <c r="AR1215" s="36"/>
      <c r="AS1215" s="36"/>
      <c r="AT1215" s="36"/>
      <c r="AU1215" s="36"/>
      <c r="AV1215" s="36"/>
      <c r="AW1215" s="36"/>
      <c r="AX1215" s="36"/>
      <c r="AY1215" s="36"/>
      <c r="AZ1215" s="36"/>
      <c r="BA1215" s="36"/>
      <c r="BB1215" s="36"/>
      <c r="BC1215" s="36"/>
      <c r="BD1215" s="36"/>
      <c r="BE1215" s="36"/>
      <c r="BF1215" s="36"/>
      <c r="BG1215" s="36"/>
      <c r="BH1215" s="36"/>
      <c r="BI1215" s="36"/>
      <c r="BJ1215" s="36"/>
      <c r="BL1215" s="36"/>
      <c r="BM1215" s="36"/>
      <c r="BN1215" s="36"/>
      <c r="BO1215" s="36"/>
    </row>
    <row r="1216" spans="2:67">
      <c r="B1216" s="36"/>
      <c r="D1216" s="36"/>
      <c r="E1216" s="36"/>
      <c r="G1216" s="36"/>
      <c r="H1216" s="36"/>
      <c r="I1216" s="36"/>
      <c r="J1216" s="36"/>
      <c r="K1216" s="36"/>
      <c r="L1216" s="36"/>
      <c r="M1216" s="36"/>
      <c r="N1216" s="36" t="e">
        <f>SUMIF(#REF!,K1216,#REF!)</f>
        <v>#REF!</v>
      </c>
      <c r="O1216" s="36">
        <f t="shared" si="201"/>
        <v>0</v>
      </c>
      <c r="P1216" s="36">
        <f>COUNTIF($T$1:T1216,T1216)</f>
        <v>3</v>
      </c>
      <c r="Q1216" s="36" t="str">
        <f t="shared" si="202"/>
        <v>3-KVTDN-50</v>
      </c>
      <c r="R1216" s="36" t="s">
        <v>20</v>
      </c>
      <c r="S1216" s="36">
        <v>50</v>
      </c>
      <c r="T1216" s="36" t="str">
        <f t="shared" ref="T1216:T1279" si="204">CONCATENATE(R1216,IF(S1216=0,"","-"),S1216)</f>
        <v>KVTDN-50</v>
      </c>
      <c r="U1216" s="36">
        <v>15</v>
      </c>
      <c r="V1216" s="36" t="str">
        <f t="shared" si="200"/>
        <v>15,</v>
      </c>
      <c r="W1216" s="36"/>
      <c r="X1216" s="36"/>
      <c r="Y1216" s="36"/>
      <c r="Z1216" s="36" t="str">
        <f t="shared" si="203"/>
        <v>-</v>
      </c>
      <c r="AA1216" s="36"/>
      <c r="AB1216" s="36"/>
      <c r="AC1216" s="36"/>
      <c r="AD1216" s="36"/>
      <c r="AE1216" s="36"/>
      <c r="AF1216" s="36"/>
      <c r="AG1216" s="36"/>
      <c r="AH1216" s="36"/>
      <c r="AI1216" s="36"/>
      <c r="AJ1216" s="36"/>
      <c r="AK1216" s="36"/>
      <c r="AL1216" s="36"/>
      <c r="AM1216" s="36"/>
      <c r="AN1216" s="36"/>
      <c r="AO1216" s="36"/>
      <c r="AP1216" s="36"/>
      <c r="AQ1216" s="36"/>
      <c r="AR1216" s="36"/>
      <c r="AS1216" s="36"/>
      <c r="AT1216" s="36"/>
      <c r="AU1216" s="36"/>
      <c r="AV1216" s="36"/>
      <c r="AW1216" s="36"/>
      <c r="AX1216" s="36"/>
      <c r="AY1216" s="36"/>
      <c r="AZ1216" s="36"/>
      <c r="BA1216" s="36"/>
      <c r="BB1216" s="36"/>
      <c r="BC1216" s="36"/>
      <c r="BD1216" s="36"/>
      <c r="BE1216" s="36"/>
      <c r="BF1216" s="36"/>
      <c r="BG1216" s="36"/>
      <c r="BH1216" s="36"/>
      <c r="BI1216" s="36"/>
      <c r="BJ1216" s="36"/>
      <c r="BL1216" s="36"/>
      <c r="BM1216" s="36"/>
      <c r="BN1216" s="36"/>
      <c r="BO1216" s="36"/>
    </row>
    <row r="1217" spans="2:67">
      <c r="B1217" s="36"/>
      <c r="D1217" s="36"/>
      <c r="E1217" s="36"/>
      <c r="G1217" s="36"/>
      <c r="H1217" s="36"/>
      <c r="I1217" s="36"/>
      <c r="J1217" s="36"/>
      <c r="K1217" s="36"/>
      <c r="L1217" s="36"/>
      <c r="M1217" s="36"/>
      <c r="N1217" s="36" t="e">
        <f>SUMIF(#REF!,K1217,#REF!)</f>
        <v>#REF!</v>
      </c>
      <c r="O1217" s="36">
        <f t="shared" si="201"/>
        <v>0</v>
      </c>
      <c r="P1217" s="36">
        <f>COUNTIF($T$1:T1217,T1217)</f>
        <v>4</v>
      </c>
      <c r="Q1217" s="36" t="str">
        <f t="shared" si="202"/>
        <v>4-KVTDN-50</v>
      </c>
      <c r="R1217" s="36" t="s">
        <v>20</v>
      </c>
      <c r="S1217" s="36">
        <v>50</v>
      </c>
      <c r="T1217" s="36" t="str">
        <f t="shared" si="204"/>
        <v>KVTDN-50</v>
      </c>
      <c r="U1217" s="36">
        <v>25</v>
      </c>
      <c r="V1217" s="36" t="str">
        <f t="shared" si="200"/>
        <v>25,</v>
      </c>
      <c r="W1217" s="36"/>
      <c r="X1217" s="36"/>
      <c r="Y1217" s="36"/>
      <c r="Z1217" s="36" t="str">
        <f t="shared" si="203"/>
        <v>-</v>
      </c>
      <c r="AA1217" s="36"/>
      <c r="AB1217" s="36"/>
      <c r="AC1217" s="36"/>
      <c r="AD1217" s="36"/>
      <c r="AE1217" s="36"/>
      <c r="AF1217" s="36"/>
      <c r="AG1217" s="36"/>
      <c r="AH1217" s="36"/>
      <c r="AI1217" s="36"/>
      <c r="AJ1217" s="36"/>
      <c r="AK1217" s="36"/>
      <c r="AL1217" s="36"/>
      <c r="AM1217" s="36"/>
      <c r="AN1217" s="36"/>
      <c r="AO1217" s="36"/>
      <c r="AP1217" s="36"/>
      <c r="AQ1217" s="36"/>
      <c r="AR1217" s="36"/>
      <c r="AS1217" s="36"/>
      <c r="AT1217" s="36"/>
      <c r="AU1217" s="36"/>
      <c r="AV1217" s="36"/>
      <c r="AW1217" s="36"/>
      <c r="AX1217" s="36"/>
      <c r="AY1217" s="36"/>
      <c r="AZ1217" s="36"/>
      <c r="BA1217" s="36"/>
      <c r="BB1217" s="36"/>
      <c r="BC1217" s="36"/>
      <c r="BD1217" s="36"/>
      <c r="BE1217" s="36"/>
      <c r="BF1217" s="36"/>
      <c r="BG1217" s="36"/>
      <c r="BH1217" s="36"/>
      <c r="BI1217" s="36"/>
      <c r="BJ1217" s="36"/>
      <c r="BL1217" s="36"/>
      <c r="BM1217" s="36"/>
      <c r="BN1217" s="36"/>
      <c r="BO1217" s="36"/>
    </row>
    <row r="1218" spans="2:67">
      <c r="B1218" s="36"/>
      <c r="D1218" s="36"/>
      <c r="E1218" s="36"/>
      <c r="G1218" s="36"/>
      <c r="H1218" s="36"/>
      <c r="I1218" s="36"/>
      <c r="J1218" s="36"/>
      <c r="K1218" s="36"/>
      <c r="L1218" s="36"/>
      <c r="M1218" s="36"/>
      <c r="N1218" s="36" t="e">
        <f>SUMIF(#REF!,K1218,#REF!)</f>
        <v>#REF!</v>
      </c>
      <c r="O1218" s="36">
        <f t="shared" si="201"/>
        <v>0</v>
      </c>
      <c r="P1218" s="36">
        <f>COUNTIF($T$1:T1218,T1218)</f>
        <v>5</v>
      </c>
      <c r="Q1218" s="36" t="str">
        <f t="shared" si="202"/>
        <v>5-KVTDN-50</v>
      </c>
      <c r="R1218" s="36" t="s">
        <v>20</v>
      </c>
      <c r="S1218" s="36">
        <v>50</v>
      </c>
      <c r="T1218" s="36" t="str">
        <f t="shared" si="204"/>
        <v>KVTDN-50</v>
      </c>
      <c r="U1218" s="36">
        <v>40</v>
      </c>
      <c r="V1218" s="36" t="str">
        <f t="shared" ref="V1218:V1281" si="205">CONCATENATE(U1218,IF(P1218=COUNTIF(T:T,T1218),"",","))</f>
        <v>40,</v>
      </c>
      <c r="W1218" s="36"/>
      <c r="X1218" s="36"/>
      <c r="Y1218" s="36"/>
      <c r="Z1218" s="36" t="str">
        <f t="shared" si="203"/>
        <v>-</v>
      </c>
      <c r="AA1218" s="36"/>
      <c r="AB1218" s="36"/>
      <c r="AC1218" s="36"/>
      <c r="AD1218" s="36"/>
      <c r="AE1218" s="36"/>
      <c r="AF1218" s="36"/>
      <c r="AG1218" s="36"/>
      <c r="AH1218" s="36"/>
      <c r="AI1218" s="36"/>
      <c r="AJ1218" s="36"/>
      <c r="AK1218" s="36"/>
      <c r="AL1218" s="36"/>
      <c r="AM1218" s="36"/>
      <c r="AN1218" s="36"/>
      <c r="AO1218" s="36"/>
      <c r="AP1218" s="36"/>
      <c r="AQ1218" s="36"/>
      <c r="AR1218" s="36"/>
      <c r="AS1218" s="36"/>
      <c r="AT1218" s="36"/>
      <c r="AU1218" s="36"/>
      <c r="AV1218" s="36"/>
      <c r="AW1218" s="36"/>
      <c r="AX1218" s="36"/>
      <c r="AY1218" s="36"/>
      <c r="AZ1218" s="36"/>
      <c r="BA1218" s="36"/>
      <c r="BB1218" s="36"/>
      <c r="BC1218" s="36"/>
      <c r="BD1218" s="36"/>
      <c r="BE1218" s="36"/>
      <c r="BF1218" s="36"/>
      <c r="BG1218" s="36"/>
      <c r="BH1218" s="36"/>
      <c r="BI1218" s="36"/>
      <c r="BJ1218" s="36"/>
      <c r="BL1218" s="36"/>
      <c r="BM1218" s="36"/>
      <c r="BN1218" s="36"/>
      <c r="BO1218" s="36"/>
    </row>
    <row r="1219" spans="2:67">
      <c r="B1219" s="36"/>
      <c r="D1219" s="36"/>
      <c r="E1219" s="36"/>
      <c r="G1219" s="36"/>
      <c r="H1219" s="36"/>
      <c r="I1219" s="36"/>
      <c r="J1219" s="36"/>
      <c r="K1219" s="36"/>
      <c r="L1219" s="36"/>
      <c r="M1219" s="36"/>
      <c r="N1219" s="36" t="e">
        <f>SUMIF(#REF!,K1219,#REF!)</f>
        <v>#REF!</v>
      </c>
      <c r="O1219" s="36">
        <f t="shared" ref="O1219:O1282" si="206">COUNTIF(Z:Z,K1219)</f>
        <v>0</v>
      </c>
      <c r="P1219" s="36">
        <f>COUNTIF($T$1:T1219,T1219)</f>
        <v>6</v>
      </c>
      <c r="Q1219" s="36" t="str">
        <f t="shared" si="202"/>
        <v>6-KVTDN-50</v>
      </c>
      <c r="R1219" s="36" t="s">
        <v>20</v>
      </c>
      <c r="S1219" s="36">
        <v>50</v>
      </c>
      <c r="T1219" s="36" t="str">
        <f t="shared" si="204"/>
        <v>KVTDN-50</v>
      </c>
      <c r="U1219" s="36">
        <v>50</v>
      </c>
      <c r="V1219" s="36" t="str">
        <f t="shared" si="205"/>
        <v>50,</v>
      </c>
      <c r="W1219" s="36"/>
      <c r="X1219" s="36"/>
      <c r="Y1219" s="36"/>
      <c r="Z1219" s="36" t="str">
        <f t="shared" si="203"/>
        <v>-</v>
      </c>
      <c r="AA1219" s="36"/>
      <c r="AB1219" s="36"/>
      <c r="AC1219" s="36"/>
      <c r="AD1219" s="36"/>
      <c r="AE1219" s="36"/>
      <c r="AF1219" s="36"/>
      <c r="AG1219" s="36"/>
      <c r="AH1219" s="36"/>
      <c r="AI1219" s="36"/>
      <c r="AJ1219" s="36"/>
      <c r="AK1219" s="36"/>
      <c r="AL1219" s="36"/>
      <c r="AM1219" s="36"/>
      <c r="AN1219" s="36"/>
      <c r="AO1219" s="36"/>
      <c r="AP1219" s="36"/>
      <c r="AQ1219" s="36"/>
      <c r="AR1219" s="36"/>
      <c r="AS1219" s="36"/>
      <c r="AT1219" s="36"/>
      <c r="AU1219" s="36"/>
      <c r="AV1219" s="36"/>
      <c r="AW1219" s="36"/>
      <c r="AX1219" s="36"/>
      <c r="AY1219" s="36"/>
      <c r="AZ1219" s="36"/>
      <c r="BA1219" s="36"/>
      <c r="BB1219" s="36"/>
      <c r="BC1219" s="36"/>
      <c r="BD1219" s="36"/>
      <c r="BE1219" s="36"/>
      <c r="BF1219" s="36"/>
      <c r="BG1219" s="36"/>
      <c r="BH1219" s="36"/>
      <c r="BI1219" s="36"/>
      <c r="BJ1219" s="36"/>
      <c r="BL1219" s="36"/>
      <c r="BM1219" s="36"/>
      <c r="BN1219" s="36"/>
      <c r="BO1219" s="36"/>
    </row>
    <row r="1220" spans="2:67">
      <c r="B1220" s="36"/>
      <c r="D1220" s="36"/>
      <c r="E1220" s="36"/>
      <c r="G1220" s="36"/>
      <c r="H1220" s="36"/>
      <c r="I1220" s="36"/>
      <c r="J1220" s="36"/>
      <c r="K1220" s="36"/>
      <c r="L1220" s="36"/>
      <c r="M1220" s="36"/>
      <c r="N1220" s="36" t="e">
        <f>SUMIF(#REF!,K1220,#REF!)</f>
        <v>#REF!</v>
      </c>
      <c r="O1220" s="36">
        <f t="shared" si="206"/>
        <v>0</v>
      </c>
      <c r="P1220" s="36">
        <f>COUNTIF($T$1:T1220,T1220)</f>
        <v>7</v>
      </c>
      <c r="Q1220" s="36" t="str">
        <f t="shared" si="202"/>
        <v>7-KVTDN-50</v>
      </c>
      <c r="R1220" s="36" t="s">
        <v>20</v>
      </c>
      <c r="S1220" s="36">
        <v>50</v>
      </c>
      <c r="T1220" s="36" t="str">
        <f t="shared" si="204"/>
        <v>KVTDN-50</v>
      </c>
      <c r="U1220" s="36">
        <v>80</v>
      </c>
      <c r="V1220" s="36" t="str">
        <f t="shared" si="205"/>
        <v>80,</v>
      </c>
      <c r="W1220" s="36"/>
      <c r="X1220" s="36"/>
      <c r="Y1220" s="36"/>
      <c r="Z1220" s="36" t="str">
        <f t="shared" si="203"/>
        <v>-</v>
      </c>
      <c r="AA1220" s="36"/>
      <c r="AB1220" s="36"/>
      <c r="AC1220" s="36"/>
      <c r="AD1220" s="36"/>
      <c r="AE1220" s="36"/>
      <c r="AF1220" s="36"/>
      <c r="AG1220" s="36"/>
      <c r="AH1220" s="36"/>
      <c r="AI1220" s="36"/>
      <c r="AJ1220" s="36"/>
      <c r="AK1220" s="36"/>
      <c r="AL1220" s="36"/>
      <c r="AM1220" s="36"/>
      <c r="AN1220" s="36"/>
      <c r="AO1220" s="36"/>
      <c r="AP1220" s="36"/>
      <c r="AQ1220" s="36"/>
      <c r="AR1220" s="36"/>
      <c r="AS1220" s="36"/>
      <c r="AT1220" s="36"/>
      <c r="AU1220" s="36"/>
      <c r="AV1220" s="36"/>
      <c r="AW1220" s="36"/>
      <c r="AX1220" s="36"/>
      <c r="AY1220" s="36"/>
      <c r="AZ1220" s="36"/>
      <c r="BA1220" s="36"/>
      <c r="BB1220" s="36"/>
      <c r="BC1220" s="36"/>
      <c r="BD1220" s="36"/>
      <c r="BE1220" s="36"/>
      <c r="BF1220" s="36"/>
      <c r="BG1220" s="36"/>
      <c r="BH1220" s="36"/>
      <c r="BI1220" s="36"/>
      <c r="BJ1220" s="36"/>
      <c r="BL1220" s="36"/>
      <c r="BM1220" s="36"/>
      <c r="BN1220" s="36"/>
      <c r="BO1220" s="36"/>
    </row>
    <row r="1221" spans="2:67">
      <c r="B1221" s="36"/>
      <c r="D1221" s="36"/>
      <c r="E1221" s="36"/>
      <c r="G1221" s="36"/>
      <c r="H1221" s="36"/>
      <c r="I1221" s="36"/>
      <c r="J1221" s="36"/>
      <c r="K1221" s="36"/>
      <c r="L1221" s="36"/>
      <c r="M1221" s="36"/>
      <c r="N1221" s="36" t="e">
        <f>SUMIF(#REF!,K1221,#REF!)</f>
        <v>#REF!</v>
      </c>
      <c r="O1221" s="36">
        <f t="shared" si="206"/>
        <v>0</v>
      </c>
      <c r="P1221" s="36">
        <f>COUNTIF($T$1:T1221,T1221)</f>
        <v>8</v>
      </c>
      <c r="Q1221" s="36" t="str">
        <f t="shared" si="202"/>
        <v>8-KVTDN-50</v>
      </c>
      <c r="R1221" s="36" t="s">
        <v>20</v>
      </c>
      <c r="S1221" s="36">
        <v>50</v>
      </c>
      <c r="T1221" s="36" t="str">
        <f t="shared" si="204"/>
        <v>KVTDN-50</v>
      </c>
      <c r="U1221" s="36">
        <v>100</v>
      </c>
      <c r="V1221" s="36" t="str">
        <f t="shared" si="205"/>
        <v>100,</v>
      </c>
      <c r="W1221" s="36"/>
      <c r="X1221" s="36"/>
      <c r="Y1221" s="36"/>
      <c r="Z1221" s="36" t="str">
        <f t="shared" si="203"/>
        <v>-</v>
      </c>
      <c r="AA1221" s="36"/>
      <c r="AB1221" s="36"/>
      <c r="AC1221" s="36"/>
      <c r="AD1221" s="36"/>
      <c r="AE1221" s="36"/>
      <c r="AF1221" s="36"/>
      <c r="AG1221" s="36"/>
      <c r="AH1221" s="36"/>
      <c r="AI1221" s="36"/>
      <c r="AJ1221" s="36"/>
      <c r="AK1221" s="36"/>
      <c r="AL1221" s="36"/>
      <c r="AM1221" s="36"/>
      <c r="AN1221" s="36"/>
      <c r="AO1221" s="36"/>
      <c r="AP1221" s="36"/>
      <c r="AQ1221" s="36"/>
      <c r="AR1221" s="36"/>
      <c r="AS1221" s="36"/>
      <c r="AT1221" s="36"/>
      <c r="AU1221" s="36"/>
      <c r="AV1221" s="36"/>
      <c r="AW1221" s="36"/>
      <c r="AX1221" s="36"/>
      <c r="AY1221" s="36"/>
      <c r="AZ1221" s="36"/>
      <c r="BA1221" s="36"/>
      <c r="BB1221" s="36"/>
      <c r="BC1221" s="36"/>
      <c r="BD1221" s="36"/>
      <c r="BE1221" s="36"/>
      <c r="BF1221" s="36"/>
      <c r="BG1221" s="36"/>
      <c r="BH1221" s="36"/>
      <c r="BI1221" s="36"/>
      <c r="BJ1221" s="36"/>
      <c r="BL1221" s="36"/>
      <c r="BM1221" s="36"/>
      <c r="BN1221" s="36"/>
      <c r="BO1221" s="36"/>
    </row>
    <row r="1222" spans="2:67">
      <c r="B1222" s="36"/>
      <c r="D1222" s="36"/>
      <c r="E1222" s="36"/>
      <c r="G1222" s="36"/>
      <c r="H1222" s="36"/>
      <c r="I1222" s="36"/>
      <c r="J1222" s="36"/>
      <c r="K1222" s="36"/>
      <c r="L1222" s="36"/>
      <c r="M1222" s="36"/>
      <c r="N1222" s="36" t="e">
        <f>SUMIF(#REF!,K1222,#REF!)</f>
        <v>#REF!</v>
      </c>
      <c r="O1222" s="36">
        <f t="shared" si="206"/>
        <v>0</v>
      </c>
      <c r="P1222" s="36">
        <f>COUNTIF($T$1:T1222,T1222)</f>
        <v>9</v>
      </c>
      <c r="Q1222" s="36" t="str">
        <f t="shared" si="202"/>
        <v>9-KVTDN-50</v>
      </c>
      <c r="R1222" s="36" t="s">
        <v>20</v>
      </c>
      <c r="S1222" s="36">
        <v>50</v>
      </c>
      <c r="T1222" s="36" t="str">
        <f t="shared" si="204"/>
        <v>KVTDN-50</v>
      </c>
      <c r="U1222" s="36">
        <v>120</v>
      </c>
      <c r="V1222" s="36" t="str">
        <f t="shared" si="205"/>
        <v>120,</v>
      </c>
      <c r="W1222" s="36"/>
      <c r="X1222" s="36"/>
      <c r="Y1222" s="36"/>
      <c r="Z1222" s="36" t="str">
        <f t="shared" si="203"/>
        <v>-</v>
      </c>
      <c r="AA1222" s="36"/>
      <c r="AB1222" s="36"/>
      <c r="AC1222" s="36"/>
      <c r="AD1222" s="36"/>
      <c r="AE1222" s="36"/>
      <c r="AF1222" s="36"/>
      <c r="AG1222" s="36"/>
      <c r="AH1222" s="36"/>
      <c r="AI1222" s="36"/>
      <c r="AJ1222" s="36"/>
      <c r="AK1222" s="36"/>
      <c r="AL1222" s="36"/>
      <c r="AM1222" s="36"/>
      <c r="AN1222" s="36"/>
      <c r="AO1222" s="36"/>
      <c r="AP1222" s="36"/>
      <c r="AQ1222" s="36"/>
      <c r="AR1222" s="36"/>
      <c r="AS1222" s="36"/>
      <c r="AT1222" s="36"/>
      <c r="AU1222" s="36"/>
      <c r="AV1222" s="36"/>
      <c r="AW1222" s="36"/>
      <c r="AX1222" s="36"/>
      <c r="AY1222" s="36"/>
      <c r="AZ1222" s="36"/>
      <c r="BA1222" s="36"/>
      <c r="BB1222" s="36"/>
      <c r="BC1222" s="36"/>
      <c r="BD1222" s="36"/>
      <c r="BE1222" s="36"/>
      <c r="BF1222" s="36"/>
      <c r="BG1222" s="36"/>
      <c r="BH1222" s="36"/>
      <c r="BI1222" s="36"/>
      <c r="BJ1222" s="36"/>
      <c r="BL1222" s="36"/>
      <c r="BM1222" s="36"/>
      <c r="BN1222" s="36"/>
      <c r="BO1222" s="36"/>
    </row>
    <row r="1223" spans="2:67">
      <c r="B1223" s="36"/>
      <c r="D1223" s="36"/>
      <c r="E1223" s="36"/>
      <c r="G1223" s="36"/>
      <c r="H1223" s="36"/>
      <c r="I1223" s="36"/>
      <c r="J1223" s="36"/>
      <c r="K1223" s="36"/>
      <c r="L1223" s="36"/>
      <c r="M1223" s="36"/>
      <c r="N1223" s="36" t="e">
        <f>SUMIF(#REF!,K1223,#REF!)</f>
        <v>#REF!</v>
      </c>
      <c r="O1223" s="36">
        <f t="shared" si="206"/>
        <v>0</v>
      </c>
      <c r="P1223" s="36">
        <f>COUNTIF($T$1:T1223,T1223)</f>
        <v>10</v>
      </c>
      <c r="Q1223" s="36" t="str">
        <f t="shared" si="202"/>
        <v>10-KVTDN-50</v>
      </c>
      <c r="R1223" s="36" t="s">
        <v>20</v>
      </c>
      <c r="S1223" s="36">
        <v>50</v>
      </c>
      <c r="T1223" s="36" t="str">
        <f t="shared" si="204"/>
        <v>KVTDN-50</v>
      </c>
      <c r="U1223" s="36">
        <v>160</v>
      </c>
      <c r="V1223" s="36" t="str">
        <f t="shared" si="205"/>
        <v>160,</v>
      </c>
      <c r="W1223" s="36"/>
      <c r="X1223" s="36"/>
      <c r="Y1223" s="36"/>
      <c r="Z1223" s="36" t="str">
        <f t="shared" si="203"/>
        <v>-</v>
      </c>
      <c r="AA1223" s="36"/>
      <c r="AB1223" s="36"/>
      <c r="AC1223" s="36"/>
      <c r="AD1223" s="36"/>
      <c r="AE1223" s="36"/>
      <c r="AF1223" s="36"/>
      <c r="AG1223" s="36"/>
      <c r="AH1223" s="36"/>
      <c r="AI1223" s="36"/>
      <c r="AJ1223" s="36"/>
      <c r="AK1223" s="36"/>
      <c r="AL1223" s="36"/>
      <c r="AM1223" s="36"/>
      <c r="AN1223" s="36"/>
      <c r="AO1223" s="36"/>
      <c r="AP1223" s="36"/>
      <c r="AQ1223" s="36"/>
      <c r="AR1223" s="36"/>
      <c r="AS1223" s="36"/>
      <c r="AT1223" s="36"/>
      <c r="AU1223" s="36"/>
      <c r="AV1223" s="36"/>
      <c r="AW1223" s="36"/>
      <c r="AX1223" s="36"/>
      <c r="AY1223" s="36"/>
      <c r="AZ1223" s="36"/>
      <c r="BA1223" s="36"/>
      <c r="BB1223" s="36"/>
      <c r="BC1223" s="36"/>
      <c r="BD1223" s="36"/>
      <c r="BE1223" s="36"/>
      <c r="BF1223" s="36"/>
      <c r="BG1223" s="36"/>
      <c r="BH1223" s="36"/>
      <c r="BI1223" s="36"/>
      <c r="BJ1223" s="36"/>
      <c r="BL1223" s="36"/>
      <c r="BM1223" s="36"/>
      <c r="BN1223" s="36"/>
      <c r="BO1223" s="36"/>
    </row>
    <row r="1224" spans="2:67">
      <c r="B1224" s="36"/>
      <c r="D1224" s="36"/>
      <c r="E1224" s="36"/>
      <c r="G1224" s="36"/>
      <c r="H1224" s="36"/>
      <c r="I1224" s="36"/>
      <c r="J1224" s="36"/>
      <c r="K1224" s="36"/>
      <c r="L1224" s="36"/>
      <c r="M1224" s="36"/>
      <c r="N1224" s="36" t="e">
        <f>SUMIF(#REF!,K1224,#REF!)</f>
        <v>#REF!</v>
      </c>
      <c r="O1224" s="36">
        <f t="shared" si="206"/>
        <v>0</v>
      </c>
      <c r="P1224" s="36">
        <f>COUNTIF($T$1:T1224,T1224)</f>
        <v>11</v>
      </c>
      <c r="Q1224" s="36" t="str">
        <f t="shared" si="202"/>
        <v>11-KVTDN-50</v>
      </c>
      <c r="R1224" s="36" t="s">
        <v>20</v>
      </c>
      <c r="S1224" s="36">
        <v>50</v>
      </c>
      <c r="T1224" s="36" t="str">
        <f t="shared" si="204"/>
        <v>KVTDN-50</v>
      </c>
      <c r="U1224" s="36">
        <v>200</v>
      </c>
      <c r="V1224" s="36" t="str">
        <f t="shared" si="205"/>
        <v>200,</v>
      </c>
      <c r="W1224" s="36"/>
      <c r="X1224" s="36"/>
      <c r="Y1224" s="36"/>
      <c r="Z1224" s="36" t="str">
        <f t="shared" si="203"/>
        <v>-</v>
      </c>
      <c r="AA1224" s="36"/>
      <c r="AB1224" s="36"/>
      <c r="AC1224" s="36"/>
      <c r="AD1224" s="36"/>
      <c r="AE1224" s="36"/>
      <c r="AF1224" s="36"/>
      <c r="AG1224" s="36"/>
      <c r="AH1224" s="36"/>
      <c r="AI1224" s="36"/>
      <c r="AJ1224" s="36"/>
      <c r="AK1224" s="36"/>
      <c r="AL1224" s="36"/>
      <c r="AM1224" s="36"/>
      <c r="AN1224" s="36"/>
      <c r="AO1224" s="36"/>
      <c r="AP1224" s="36"/>
      <c r="AQ1224" s="36"/>
      <c r="AR1224" s="36"/>
      <c r="AS1224" s="36"/>
      <c r="AT1224" s="36"/>
      <c r="AU1224" s="36"/>
      <c r="AV1224" s="36"/>
      <c r="AW1224" s="36"/>
      <c r="AX1224" s="36"/>
      <c r="AY1224" s="36"/>
      <c r="AZ1224" s="36"/>
      <c r="BA1224" s="36"/>
      <c r="BB1224" s="36"/>
      <c r="BC1224" s="36"/>
      <c r="BD1224" s="36"/>
      <c r="BE1224" s="36"/>
      <c r="BF1224" s="36"/>
      <c r="BG1224" s="36"/>
      <c r="BH1224" s="36"/>
      <c r="BI1224" s="36"/>
      <c r="BJ1224" s="36"/>
      <c r="BL1224" s="36"/>
      <c r="BM1224" s="36"/>
      <c r="BN1224" s="36"/>
      <c r="BO1224" s="36"/>
    </row>
    <row r="1225" spans="2:67">
      <c r="B1225" s="36"/>
      <c r="D1225" s="36"/>
      <c r="E1225" s="36"/>
      <c r="G1225" s="36"/>
      <c r="H1225" s="36"/>
      <c r="I1225" s="36"/>
      <c r="J1225" s="36"/>
      <c r="K1225" s="36"/>
      <c r="L1225" s="36"/>
      <c r="M1225" s="36"/>
      <c r="N1225" s="36" t="e">
        <f>SUMIF(#REF!,K1225,#REF!)</f>
        <v>#REF!</v>
      </c>
      <c r="O1225" s="36">
        <f t="shared" si="206"/>
        <v>0</v>
      </c>
      <c r="P1225" s="36">
        <f>COUNTIF($T$1:T1225,T1225)</f>
        <v>12</v>
      </c>
      <c r="Q1225" s="36" t="str">
        <f t="shared" si="202"/>
        <v>12-KVTDN-50</v>
      </c>
      <c r="R1225" s="36" t="s">
        <v>20</v>
      </c>
      <c r="S1225" s="36">
        <v>50</v>
      </c>
      <c r="T1225" s="36" t="str">
        <f t="shared" si="204"/>
        <v>KVTDN-50</v>
      </c>
      <c r="U1225" s="36">
        <v>250</v>
      </c>
      <c r="V1225" s="36" t="str">
        <f t="shared" si="205"/>
        <v>250,</v>
      </c>
      <c r="W1225" s="36"/>
      <c r="X1225" s="36"/>
      <c r="Y1225" s="36"/>
      <c r="Z1225" s="36" t="str">
        <f t="shared" si="203"/>
        <v>-</v>
      </c>
      <c r="AA1225" s="36"/>
      <c r="AB1225" s="36"/>
      <c r="AC1225" s="36"/>
      <c r="AD1225" s="36"/>
      <c r="AE1225" s="36"/>
      <c r="AF1225" s="36"/>
      <c r="AG1225" s="36"/>
      <c r="AH1225" s="36"/>
      <c r="AI1225" s="36"/>
      <c r="AJ1225" s="36"/>
      <c r="AK1225" s="36"/>
      <c r="AL1225" s="36"/>
      <c r="AM1225" s="36"/>
      <c r="AN1225" s="36"/>
      <c r="AO1225" s="36"/>
      <c r="AP1225" s="36"/>
      <c r="AQ1225" s="36"/>
      <c r="AR1225" s="36"/>
      <c r="AS1225" s="36"/>
      <c r="AT1225" s="36"/>
      <c r="AU1225" s="36"/>
      <c r="AV1225" s="36"/>
      <c r="AW1225" s="36"/>
      <c r="AX1225" s="36"/>
      <c r="AY1225" s="36"/>
      <c r="AZ1225" s="36"/>
      <c r="BA1225" s="36"/>
      <c r="BB1225" s="36"/>
      <c r="BC1225" s="36"/>
      <c r="BD1225" s="36"/>
      <c r="BE1225" s="36"/>
      <c r="BF1225" s="36"/>
      <c r="BG1225" s="36"/>
      <c r="BH1225" s="36"/>
      <c r="BI1225" s="36"/>
      <c r="BJ1225" s="36"/>
      <c r="BL1225" s="36"/>
      <c r="BM1225" s="36"/>
      <c r="BN1225" s="36"/>
      <c r="BO1225" s="36"/>
    </row>
    <row r="1226" spans="2:67">
      <c r="B1226" s="36"/>
      <c r="D1226" s="36"/>
      <c r="E1226" s="36"/>
      <c r="G1226" s="36"/>
      <c r="H1226" s="36"/>
      <c r="I1226" s="36"/>
      <c r="J1226" s="36"/>
      <c r="K1226" s="36"/>
      <c r="L1226" s="36"/>
      <c r="M1226" s="36"/>
      <c r="N1226" s="36" t="e">
        <f>SUMIF(#REF!,K1226,#REF!)</f>
        <v>#REF!</v>
      </c>
      <c r="O1226" s="36">
        <f t="shared" si="206"/>
        <v>0</v>
      </c>
      <c r="P1226" s="36">
        <f>COUNTIF($T$1:T1226,T1226)</f>
        <v>13</v>
      </c>
      <c r="Q1226" s="36" t="str">
        <f t="shared" si="202"/>
        <v>13-KVTDN-50</v>
      </c>
      <c r="R1226" s="36" t="s">
        <v>20</v>
      </c>
      <c r="S1226" s="36">
        <v>50</v>
      </c>
      <c r="T1226" s="36" t="str">
        <f t="shared" si="204"/>
        <v>KVTDN-50</v>
      </c>
      <c r="U1226" s="36">
        <v>300</v>
      </c>
      <c r="V1226" s="36" t="str">
        <f t="shared" si="205"/>
        <v>300</v>
      </c>
      <c r="W1226" s="36"/>
      <c r="X1226" s="36"/>
      <c r="Y1226" s="36"/>
      <c r="Z1226" s="36" t="str">
        <f t="shared" si="203"/>
        <v>-</v>
      </c>
      <c r="AA1226" s="36"/>
      <c r="AB1226" s="36"/>
      <c r="AC1226" s="36"/>
      <c r="AD1226" s="36"/>
      <c r="AE1226" s="36"/>
      <c r="AF1226" s="36"/>
      <c r="AG1226" s="36"/>
      <c r="AH1226" s="36"/>
      <c r="AI1226" s="36"/>
      <c r="AJ1226" s="36"/>
      <c r="AK1226" s="36"/>
      <c r="AL1226" s="36"/>
      <c r="AM1226" s="36"/>
      <c r="AN1226" s="36"/>
      <c r="AO1226" s="36"/>
      <c r="AP1226" s="36"/>
      <c r="AQ1226" s="36"/>
      <c r="AR1226" s="36"/>
      <c r="AS1226" s="36"/>
      <c r="AT1226" s="36"/>
      <c r="AU1226" s="36"/>
      <c r="AV1226" s="36"/>
      <c r="AW1226" s="36"/>
      <c r="AX1226" s="36"/>
      <c r="AY1226" s="36"/>
      <c r="AZ1226" s="36"/>
      <c r="BA1226" s="36"/>
      <c r="BB1226" s="36"/>
      <c r="BC1226" s="36"/>
      <c r="BD1226" s="36"/>
      <c r="BE1226" s="36"/>
      <c r="BF1226" s="36"/>
      <c r="BG1226" s="36"/>
      <c r="BH1226" s="36"/>
      <c r="BI1226" s="36"/>
      <c r="BJ1226" s="36"/>
      <c r="BL1226" s="36"/>
      <c r="BM1226" s="36"/>
      <c r="BN1226" s="36"/>
      <c r="BO1226" s="36"/>
    </row>
    <row r="1227" spans="2:67">
      <c r="B1227" s="36"/>
      <c r="D1227" s="36"/>
      <c r="E1227" s="36"/>
      <c r="G1227" s="36"/>
      <c r="H1227" s="36"/>
      <c r="I1227" s="36"/>
      <c r="J1227" s="36"/>
      <c r="K1227" s="36"/>
      <c r="L1227" s="36"/>
      <c r="M1227" s="36"/>
      <c r="N1227" s="36" t="e">
        <f>SUMIF(#REF!,K1227,#REF!)</f>
        <v>#REF!</v>
      </c>
      <c r="O1227" s="36">
        <f t="shared" si="206"/>
        <v>0</v>
      </c>
      <c r="P1227" s="36">
        <f>COUNTIF($T$1:T1227,T1227)</f>
        <v>1</v>
      </c>
      <c r="Q1227" s="36" t="str">
        <f t="shared" si="202"/>
        <v>1-KVTDN-63</v>
      </c>
      <c r="R1227" s="36" t="s">
        <v>20</v>
      </c>
      <c r="S1227" s="36">
        <v>63</v>
      </c>
      <c r="T1227" s="36" t="str">
        <f t="shared" si="204"/>
        <v>KVTDN-63</v>
      </c>
      <c r="U1227" s="36">
        <v>5</v>
      </c>
      <c r="V1227" s="36" t="str">
        <f t="shared" si="205"/>
        <v>5,</v>
      </c>
      <c r="W1227" s="36"/>
      <c r="X1227" s="36"/>
      <c r="Y1227" s="36"/>
      <c r="Z1227" s="36" t="str">
        <f t="shared" si="203"/>
        <v>-</v>
      </c>
      <c r="AA1227" s="36"/>
      <c r="AB1227" s="36"/>
      <c r="AC1227" s="36"/>
      <c r="AD1227" s="36"/>
      <c r="AE1227" s="36"/>
      <c r="AF1227" s="36"/>
      <c r="AG1227" s="36"/>
      <c r="AH1227" s="36"/>
      <c r="AI1227" s="36"/>
      <c r="AJ1227" s="36"/>
      <c r="AK1227" s="36"/>
      <c r="AL1227" s="36"/>
      <c r="AM1227" s="36"/>
      <c r="AN1227" s="36"/>
      <c r="AO1227" s="36"/>
      <c r="AP1227" s="36"/>
      <c r="AQ1227" s="36"/>
      <c r="AR1227" s="36"/>
      <c r="AS1227" s="36"/>
      <c r="AT1227" s="36"/>
      <c r="AU1227" s="36"/>
      <c r="AV1227" s="36"/>
      <c r="AW1227" s="36"/>
      <c r="AX1227" s="36"/>
      <c r="AY1227" s="36"/>
      <c r="AZ1227" s="36"/>
      <c r="BA1227" s="36"/>
      <c r="BB1227" s="36"/>
      <c r="BC1227" s="36"/>
      <c r="BD1227" s="36"/>
      <c r="BE1227" s="36"/>
      <c r="BF1227" s="36"/>
      <c r="BG1227" s="36"/>
      <c r="BH1227" s="36"/>
      <c r="BI1227" s="36"/>
      <c r="BJ1227" s="36"/>
      <c r="BL1227" s="36"/>
      <c r="BM1227" s="36"/>
      <c r="BN1227" s="36"/>
      <c r="BO1227" s="36"/>
    </row>
    <row r="1228" spans="2:67">
      <c r="B1228" s="36"/>
      <c r="D1228" s="36"/>
      <c r="E1228" s="36"/>
      <c r="G1228" s="36"/>
      <c r="H1228" s="36"/>
      <c r="I1228" s="36"/>
      <c r="J1228" s="36"/>
      <c r="K1228" s="36"/>
      <c r="L1228" s="36"/>
      <c r="M1228" s="36"/>
      <c r="N1228" s="36" t="e">
        <f>SUMIF(#REF!,K1228,#REF!)</f>
        <v>#REF!</v>
      </c>
      <c r="O1228" s="36">
        <f t="shared" si="206"/>
        <v>0</v>
      </c>
      <c r="P1228" s="36">
        <f>COUNTIF($T$1:T1228,T1228)</f>
        <v>2</v>
      </c>
      <c r="Q1228" s="36" t="str">
        <f t="shared" ref="Q1228:Q1291" si="207">CONCATENATE(P1228,"-",T1228)</f>
        <v>2-KVTDN-63</v>
      </c>
      <c r="R1228" s="36" t="s">
        <v>20</v>
      </c>
      <c r="S1228" s="36">
        <v>63</v>
      </c>
      <c r="T1228" s="36" t="str">
        <f t="shared" si="204"/>
        <v>KVTDN-63</v>
      </c>
      <c r="U1228" s="36">
        <v>10</v>
      </c>
      <c r="V1228" s="36" t="str">
        <f t="shared" si="205"/>
        <v>10,</v>
      </c>
      <c r="W1228" s="36"/>
      <c r="X1228" s="36"/>
      <c r="Y1228" s="36"/>
      <c r="Z1228" s="36" t="str">
        <f t="shared" si="203"/>
        <v>-</v>
      </c>
      <c r="AA1228" s="36"/>
      <c r="AB1228" s="36"/>
      <c r="AC1228" s="36"/>
      <c r="AD1228" s="36"/>
      <c r="AE1228" s="36"/>
      <c r="AF1228" s="36"/>
      <c r="AG1228" s="36"/>
      <c r="AH1228" s="36"/>
      <c r="AI1228" s="36"/>
      <c r="AJ1228" s="36"/>
      <c r="AK1228" s="36"/>
      <c r="AL1228" s="36"/>
      <c r="AM1228" s="36"/>
      <c r="AN1228" s="36"/>
      <c r="AO1228" s="36"/>
      <c r="AP1228" s="36"/>
      <c r="AQ1228" s="36"/>
      <c r="AR1228" s="36"/>
      <c r="AS1228" s="36"/>
      <c r="AT1228" s="36"/>
      <c r="AU1228" s="36"/>
      <c r="AV1228" s="36"/>
      <c r="AW1228" s="36"/>
      <c r="AX1228" s="36"/>
      <c r="AY1228" s="36"/>
      <c r="AZ1228" s="36"/>
      <c r="BA1228" s="36"/>
      <c r="BB1228" s="36"/>
      <c r="BC1228" s="36"/>
      <c r="BD1228" s="36"/>
      <c r="BE1228" s="36"/>
      <c r="BF1228" s="36"/>
      <c r="BG1228" s="36"/>
      <c r="BH1228" s="36"/>
      <c r="BI1228" s="36"/>
      <c r="BJ1228" s="36"/>
      <c r="BL1228" s="36"/>
      <c r="BM1228" s="36"/>
      <c r="BN1228" s="36"/>
      <c r="BO1228" s="36"/>
    </row>
    <row r="1229" spans="2:67">
      <c r="B1229" s="36"/>
      <c r="D1229" s="36"/>
      <c r="E1229" s="36"/>
      <c r="G1229" s="36"/>
      <c r="H1229" s="36"/>
      <c r="I1229" s="36"/>
      <c r="J1229" s="36"/>
      <c r="K1229" s="36"/>
      <c r="L1229" s="36"/>
      <c r="M1229" s="36"/>
      <c r="N1229" s="36" t="e">
        <f>SUMIF(#REF!,K1229,#REF!)</f>
        <v>#REF!</v>
      </c>
      <c r="O1229" s="36">
        <f t="shared" si="206"/>
        <v>0</v>
      </c>
      <c r="P1229" s="36">
        <f>COUNTIF($T$1:T1229,T1229)</f>
        <v>3</v>
      </c>
      <c r="Q1229" s="36" t="str">
        <f t="shared" si="207"/>
        <v>3-KVTDN-63</v>
      </c>
      <c r="R1229" s="36" t="s">
        <v>20</v>
      </c>
      <c r="S1229" s="36">
        <v>63</v>
      </c>
      <c r="T1229" s="36" t="str">
        <f t="shared" si="204"/>
        <v>KVTDN-63</v>
      </c>
      <c r="U1229" s="36">
        <v>15</v>
      </c>
      <c r="V1229" s="36" t="str">
        <f t="shared" si="205"/>
        <v>15,</v>
      </c>
      <c r="W1229" s="36"/>
      <c r="X1229" s="36"/>
      <c r="Y1229" s="36"/>
      <c r="Z1229" s="36" t="str">
        <f t="shared" si="203"/>
        <v>-</v>
      </c>
      <c r="AA1229" s="36"/>
      <c r="AB1229" s="36"/>
      <c r="AC1229" s="36"/>
      <c r="AD1229" s="36"/>
      <c r="AE1229" s="36"/>
      <c r="AF1229" s="36"/>
      <c r="AG1229" s="36"/>
      <c r="AH1229" s="36"/>
      <c r="AI1229" s="36"/>
      <c r="AJ1229" s="36"/>
      <c r="AK1229" s="36"/>
      <c r="AL1229" s="36"/>
      <c r="AM1229" s="36"/>
      <c r="AN1229" s="36"/>
      <c r="AO1229" s="36"/>
      <c r="AP1229" s="36"/>
      <c r="AQ1229" s="36"/>
      <c r="AR1229" s="36"/>
      <c r="AS1229" s="36"/>
      <c r="AT1229" s="36"/>
      <c r="AU1229" s="36"/>
      <c r="AV1229" s="36"/>
      <c r="AW1229" s="36"/>
      <c r="AX1229" s="36"/>
      <c r="AY1229" s="36"/>
      <c r="AZ1229" s="36"/>
      <c r="BA1229" s="36"/>
      <c r="BB1229" s="36"/>
      <c r="BC1229" s="36"/>
      <c r="BD1229" s="36"/>
      <c r="BE1229" s="36"/>
      <c r="BF1229" s="36"/>
      <c r="BG1229" s="36"/>
      <c r="BH1229" s="36"/>
      <c r="BI1229" s="36"/>
      <c r="BJ1229" s="36"/>
      <c r="BL1229" s="36"/>
      <c r="BM1229" s="36"/>
      <c r="BN1229" s="36"/>
      <c r="BO1229" s="36"/>
    </row>
    <row r="1230" spans="2:67">
      <c r="B1230" s="36"/>
      <c r="D1230" s="36"/>
      <c r="E1230" s="36"/>
      <c r="G1230" s="36"/>
      <c r="H1230" s="36"/>
      <c r="I1230" s="36"/>
      <c r="J1230" s="36"/>
      <c r="K1230" s="36"/>
      <c r="L1230" s="36"/>
      <c r="M1230" s="36"/>
      <c r="N1230" s="36" t="e">
        <f>SUMIF(#REF!,K1230,#REF!)</f>
        <v>#REF!</v>
      </c>
      <c r="O1230" s="36">
        <f t="shared" si="206"/>
        <v>0</v>
      </c>
      <c r="P1230" s="36">
        <f>COUNTIF($T$1:T1230,T1230)</f>
        <v>4</v>
      </c>
      <c r="Q1230" s="36" t="str">
        <f t="shared" si="207"/>
        <v>4-KVTDN-63</v>
      </c>
      <c r="R1230" s="36" t="s">
        <v>20</v>
      </c>
      <c r="S1230" s="36">
        <v>63</v>
      </c>
      <c r="T1230" s="36" t="str">
        <f t="shared" si="204"/>
        <v>KVTDN-63</v>
      </c>
      <c r="U1230" s="36">
        <v>25</v>
      </c>
      <c r="V1230" s="36" t="str">
        <f t="shared" si="205"/>
        <v>25,</v>
      </c>
      <c r="W1230" s="36"/>
      <c r="X1230" s="36"/>
      <c r="Y1230" s="36"/>
      <c r="Z1230" s="36" t="str">
        <f t="shared" si="203"/>
        <v>-</v>
      </c>
      <c r="AA1230" s="36"/>
      <c r="AB1230" s="36"/>
      <c r="AC1230" s="36"/>
      <c r="AD1230" s="36"/>
      <c r="AE1230" s="36"/>
      <c r="AF1230" s="36"/>
      <c r="AG1230" s="36"/>
      <c r="AH1230" s="36"/>
      <c r="AI1230" s="36"/>
      <c r="AJ1230" s="36"/>
      <c r="AK1230" s="36"/>
      <c r="AL1230" s="36"/>
      <c r="AM1230" s="36"/>
      <c r="AN1230" s="36"/>
      <c r="AO1230" s="36"/>
      <c r="AP1230" s="36"/>
      <c r="AQ1230" s="36"/>
      <c r="AR1230" s="36"/>
      <c r="AS1230" s="36"/>
      <c r="AT1230" s="36"/>
      <c r="AU1230" s="36"/>
      <c r="AV1230" s="36"/>
      <c r="AW1230" s="36"/>
      <c r="AX1230" s="36"/>
      <c r="AY1230" s="36"/>
      <c r="AZ1230" s="36"/>
      <c r="BA1230" s="36"/>
      <c r="BB1230" s="36"/>
      <c r="BC1230" s="36"/>
      <c r="BD1230" s="36"/>
      <c r="BE1230" s="36"/>
      <c r="BF1230" s="36"/>
      <c r="BG1230" s="36"/>
      <c r="BH1230" s="36"/>
      <c r="BI1230" s="36"/>
      <c r="BJ1230" s="36"/>
      <c r="BL1230" s="36"/>
      <c r="BM1230" s="36"/>
      <c r="BN1230" s="36"/>
      <c r="BO1230" s="36"/>
    </row>
    <row r="1231" spans="2:67">
      <c r="B1231" s="36"/>
      <c r="D1231" s="36"/>
      <c r="E1231" s="36"/>
      <c r="G1231" s="36"/>
      <c r="H1231" s="36"/>
      <c r="I1231" s="36"/>
      <c r="J1231" s="36"/>
      <c r="K1231" s="36"/>
      <c r="L1231" s="36"/>
      <c r="M1231" s="36"/>
      <c r="N1231" s="36" t="e">
        <f>SUMIF(#REF!,K1231,#REF!)</f>
        <v>#REF!</v>
      </c>
      <c r="O1231" s="36">
        <f t="shared" si="206"/>
        <v>0</v>
      </c>
      <c r="P1231" s="36">
        <f>COUNTIF($T$1:T1231,T1231)</f>
        <v>5</v>
      </c>
      <c r="Q1231" s="36" t="str">
        <f t="shared" si="207"/>
        <v>5-KVTDN-63</v>
      </c>
      <c r="R1231" s="36" t="s">
        <v>20</v>
      </c>
      <c r="S1231" s="36">
        <v>63</v>
      </c>
      <c r="T1231" s="36" t="str">
        <f t="shared" si="204"/>
        <v>KVTDN-63</v>
      </c>
      <c r="U1231" s="36">
        <v>40</v>
      </c>
      <c r="V1231" s="36" t="str">
        <f t="shared" si="205"/>
        <v>40,</v>
      </c>
      <c r="W1231" s="36"/>
      <c r="X1231" s="36"/>
      <c r="Y1231" s="36"/>
      <c r="Z1231" s="36" t="str">
        <f t="shared" si="203"/>
        <v>-</v>
      </c>
      <c r="AA1231" s="36"/>
      <c r="AB1231" s="36"/>
      <c r="AC1231" s="36"/>
      <c r="AD1231" s="36"/>
      <c r="AE1231" s="36"/>
      <c r="AF1231" s="36"/>
      <c r="AG1231" s="36"/>
      <c r="AH1231" s="36"/>
      <c r="AI1231" s="36"/>
      <c r="AJ1231" s="36"/>
      <c r="AK1231" s="36"/>
      <c r="AL1231" s="36"/>
      <c r="AM1231" s="36"/>
      <c r="AN1231" s="36"/>
      <c r="AO1231" s="36"/>
      <c r="AP1231" s="36"/>
      <c r="AQ1231" s="36"/>
      <c r="AR1231" s="36"/>
      <c r="AS1231" s="36"/>
      <c r="AT1231" s="36"/>
      <c r="AU1231" s="36"/>
      <c r="AV1231" s="36"/>
      <c r="AW1231" s="36"/>
      <c r="AX1231" s="36"/>
      <c r="AY1231" s="36"/>
      <c r="AZ1231" s="36"/>
      <c r="BA1231" s="36"/>
      <c r="BB1231" s="36"/>
      <c r="BC1231" s="36"/>
      <c r="BD1231" s="36"/>
      <c r="BE1231" s="36"/>
      <c r="BF1231" s="36"/>
      <c r="BG1231" s="36"/>
      <c r="BH1231" s="36"/>
      <c r="BI1231" s="36"/>
      <c r="BJ1231" s="36"/>
      <c r="BL1231" s="36"/>
      <c r="BM1231" s="36"/>
      <c r="BN1231" s="36"/>
      <c r="BO1231" s="36"/>
    </row>
    <row r="1232" spans="2:67">
      <c r="B1232" s="36"/>
      <c r="D1232" s="36"/>
      <c r="E1232" s="36"/>
      <c r="G1232" s="36"/>
      <c r="H1232" s="36"/>
      <c r="I1232" s="36"/>
      <c r="J1232" s="36"/>
      <c r="K1232" s="36"/>
      <c r="L1232" s="36"/>
      <c r="M1232" s="36"/>
      <c r="N1232" s="36" t="e">
        <f>SUMIF(#REF!,K1232,#REF!)</f>
        <v>#REF!</v>
      </c>
      <c r="O1232" s="36">
        <f t="shared" si="206"/>
        <v>0</v>
      </c>
      <c r="P1232" s="36">
        <f>COUNTIF($T$1:T1232,T1232)</f>
        <v>6</v>
      </c>
      <c r="Q1232" s="36" t="str">
        <f t="shared" si="207"/>
        <v>6-KVTDN-63</v>
      </c>
      <c r="R1232" s="36" t="s">
        <v>20</v>
      </c>
      <c r="S1232" s="36">
        <v>63</v>
      </c>
      <c r="T1232" s="36" t="str">
        <f t="shared" si="204"/>
        <v>KVTDN-63</v>
      </c>
      <c r="U1232" s="36">
        <v>50</v>
      </c>
      <c r="V1232" s="36" t="str">
        <f t="shared" si="205"/>
        <v>50,</v>
      </c>
      <c r="W1232" s="36"/>
      <c r="X1232" s="36"/>
      <c r="Y1232" s="36"/>
      <c r="Z1232" s="36" t="str">
        <f t="shared" si="203"/>
        <v>-</v>
      </c>
      <c r="AA1232" s="36"/>
      <c r="AB1232" s="36"/>
      <c r="AC1232" s="36"/>
      <c r="AD1232" s="36"/>
      <c r="AE1232" s="36"/>
      <c r="AF1232" s="36"/>
      <c r="AG1232" s="36"/>
      <c r="AH1232" s="36"/>
      <c r="AI1232" s="36"/>
      <c r="AJ1232" s="36"/>
      <c r="AK1232" s="36"/>
      <c r="AL1232" s="36"/>
      <c r="AM1232" s="36"/>
      <c r="AN1232" s="36"/>
      <c r="AO1232" s="36"/>
      <c r="AP1232" s="36"/>
      <c r="AQ1232" s="36"/>
      <c r="AR1232" s="36"/>
      <c r="AS1232" s="36"/>
      <c r="AT1232" s="36"/>
      <c r="AU1232" s="36"/>
      <c r="AV1232" s="36"/>
      <c r="AW1232" s="36"/>
      <c r="AX1232" s="36"/>
      <c r="AY1232" s="36"/>
      <c r="AZ1232" s="36"/>
      <c r="BA1232" s="36"/>
      <c r="BB1232" s="36"/>
      <c r="BC1232" s="36"/>
      <c r="BD1232" s="36"/>
      <c r="BE1232" s="36"/>
      <c r="BF1232" s="36"/>
      <c r="BG1232" s="36"/>
      <c r="BH1232" s="36"/>
      <c r="BI1232" s="36"/>
      <c r="BJ1232" s="36"/>
      <c r="BL1232" s="36"/>
      <c r="BM1232" s="36"/>
      <c r="BN1232" s="36"/>
      <c r="BO1232" s="36"/>
    </row>
    <row r="1233" spans="2:67">
      <c r="B1233" s="36"/>
      <c r="D1233" s="36"/>
      <c r="E1233" s="36"/>
      <c r="G1233" s="36"/>
      <c r="H1233" s="36"/>
      <c r="I1233" s="36"/>
      <c r="J1233" s="36"/>
      <c r="K1233" s="36"/>
      <c r="L1233" s="36"/>
      <c r="M1233" s="36"/>
      <c r="N1233" s="36" t="e">
        <f>SUMIF(#REF!,K1233,#REF!)</f>
        <v>#REF!</v>
      </c>
      <c r="O1233" s="36">
        <f t="shared" si="206"/>
        <v>0</v>
      </c>
      <c r="P1233" s="36">
        <f>COUNTIF($T$1:T1233,T1233)</f>
        <v>7</v>
      </c>
      <c r="Q1233" s="36" t="str">
        <f t="shared" si="207"/>
        <v>7-KVTDN-63</v>
      </c>
      <c r="R1233" s="36" t="s">
        <v>20</v>
      </c>
      <c r="S1233" s="36">
        <v>63</v>
      </c>
      <c r="T1233" s="36" t="str">
        <f t="shared" si="204"/>
        <v>KVTDN-63</v>
      </c>
      <c r="U1233" s="36">
        <v>80</v>
      </c>
      <c r="V1233" s="36" t="str">
        <f t="shared" si="205"/>
        <v>80,</v>
      </c>
      <c r="W1233" s="36"/>
      <c r="X1233" s="36"/>
      <c r="Y1233" s="36"/>
      <c r="Z1233" s="36" t="str">
        <f t="shared" si="203"/>
        <v>-</v>
      </c>
      <c r="AA1233" s="36"/>
      <c r="AB1233" s="36"/>
      <c r="AC1233" s="36"/>
      <c r="AD1233" s="36"/>
      <c r="AE1233" s="36"/>
      <c r="AF1233" s="36"/>
      <c r="AG1233" s="36"/>
      <c r="AH1233" s="36"/>
      <c r="AI1233" s="36"/>
      <c r="AJ1233" s="36"/>
      <c r="AK1233" s="36"/>
      <c r="AL1233" s="36"/>
      <c r="AM1233" s="36"/>
      <c r="AN1233" s="36"/>
      <c r="AO1233" s="36"/>
      <c r="AP1233" s="36"/>
      <c r="AQ1233" s="36"/>
      <c r="AR1233" s="36"/>
      <c r="AS1233" s="36"/>
      <c r="AT1233" s="36"/>
      <c r="AU1233" s="36"/>
      <c r="AV1233" s="36"/>
      <c r="AW1233" s="36"/>
      <c r="AX1233" s="36"/>
      <c r="AY1233" s="36"/>
      <c r="AZ1233" s="36"/>
      <c r="BA1233" s="36"/>
      <c r="BB1233" s="36"/>
      <c r="BC1233" s="36"/>
      <c r="BD1233" s="36"/>
      <c r="BE1233" s="36"/>
      <c r="BF1233" s="36"/>
      <c r="BG1233" s="36"/>
      <c r="BH1233" s="36"/>
      <c r="BI1233" s="36"/>
      <c r="BJ1233" s="36"/>
      <c r="BL1233" s="36"/>
      <c r="BM1233" s="36"/>
      <c r="BN1233" s="36"/>
      <c r="BO1233" s="36"/>
    </row>
    <row r="1234" spans="2:67">
      <c r="B1234" s="36"/>
      <c r="D1234" s="36"/>
      <c r="E1234" s="36"/>
      <c r="G1234" s="36"/>
      <c r="H1234" s="36"/>
      <c r="I1234" s="36"/>
      <c r="J1234" s="36"/>
      <c r="K1234" s="36"/>
      <c r="L1234" s="36"/>
      <c r="M1234" s="36"/>
      <c r="N1234" s="36" t="e">
        <f>SUMIF(#REF!,K1234,#REF!)</f>
        <v>#REF!</v>
      </c>
      <c r="O1234" s="36">
        <f t="shared" si="206"/>
        <v>0</v>
      </c>
      <c r="P1234" s="36">
        <f>COUNTIF($T$1:T1234,T1234)</f>
        <v>8</v>
      </c>
      <c r="Q1234" s="36" t="str">
        <f t="shared" si="207"/>
        <v>8-KVTDN-63</v>
      </c>
      <c r="R1234" s="36" t="s">
        <v>20</v>
      </c>
      <c r="S1234" s="36">
        <v>63</v>
      </c>
      <c r="T1234" s="36" t="str">
        <f t="shared" si="204"/>
        <v>KVTDN-63</v>
      </c>
      <c r="U1234" s="36">
        <v>100</v>
      </c>
      <c r="V1234" s="36" t="str">
        <f t="shared" si="205"/>
        <v>100,</v>
      </c>
      <c r="W1234" s="36"/>
      <c r="X1234" s="36"/>
      <c r="Y1234" s="36"/>
      <c r="Z1234" s="36" t="str">
        <f t="shared" si="203"/>
        <v>-</v>
      </c>
      <c r="AA1234" s="36"/>
      <c r="AB1234" s="36"/>
      <c r="AC1234" s="36"/>
      <c r="AD1234" s="36"/>
      <c r="AE1234" s="36"/>
      <c r="AF1234" s="36"/>
      <c r="AG1234" s="36"/>
      <c r="AH1234" s="36"/>
      <c r="AI1234" s="36"/>
      <c r="AJ1234" s="36"/>
      <c r="AK1234" s="36"/>
      <c r="AL1234" s="36"/>
      <c r="AM1234" s="36"/>
      <c r="AN1234" s="36"/>
      <c r="AO1234" s="36"/>
      <c r="AP1234" s="36"/>
      <c r="AQ1234" s="36"/>
      <c r="AR1234" s="36"/>
      <c r="AS1234" s="36"/>
      <c r="AT1234" s="36"/>
      <c r="AU1234" s="36"/>
      <c r="AV1234" s="36"/>
      <c r="AW1234" s="36"/>
      <c r="AX1234" s="36"/>
      <c r="AY1234" s="36"/>
      <c r="AZ1234" s="36"/>
      <c r="BA1234" s="36"/>
      <c r="BB1234" s="36"/>
      <c r="BC1234" s="36"/>
      <c r="BD1234" s="36"/>
      <c r="BE1234" s="36"/>
      <c r="BF1234" s="36"/>
      <c r="BG1234" s="36"/>
      <c r="BH1234" s="36"/>
      <c r="BI1234" s="36"/>
      <c r="BJ1234" s="36"/>
      <c r="BL1234" s="36"/>
      <c r="BM1234" s="36"/>
      <c r="BN1234" s="36"/>
      <c r="BO1234" s="36"/>
    </row>
    <row r="1235" spans="2:67">
      <c r="B1235" s="36"/>
      <c r="D1235" s="36"/>
      <c r="E1235" s="36"/>
      <c r="G1235" s="36"/>
      <c r="H1235" s="36"/>
      <c r="I1235" s="36"/>
      <c r="J1235" s="36"/>
      <c r="K1235" s="36"/>
      <c r="L1235" s="36"/>
      <c r="M1235" s="36"/>
      <c r="N1235" s="36" t="e">
        <f>SUMIF(#REF!,K1235,#REF!)</f>
        <v>#REF!</v>
      </c>
      <c r="O1235" s="36">
        <f t="shared" si="206"/>
        <v>0</v>
      </c>
      <c r="P1235" s="36">
        <f>COUNTIF($T$1:T1235,T1235)</f>
        <v>9</v>
      </c>
      <c r="Q1235" s="36" t="str">
        <f t="shared" si="207"/>
        <v>9-KVTDN-63</v>
      </c>
      <c r="R1235" s="36" t="s">
        <v>20</v>
      </c>
      <c r="S1235" s="36">
        <v>63</v>
      </c>
      <c r="T1235" s="36" t="str">
        <f t="shared" si="204"/>
        <v>KVTDN-63</v>
      </c>
      <c r="U1235" s="36">
        <v>120</v>
      </c>
      <c r="V1235" s="36" t="str">
        <f t="shared" si="205"/>
        <v>120,</v>
      </c>
      <c r="W1235" s="36"/>
      <c r="X1235" s="36"/>
      <c r="Y1235" s="36"/>
      <c r="Z1235" s="36" t="str">
        <f t="shared" si="203"/>
        <v>-</v>
      </c>
      <c r="AA1235" s="36"/>
      <c r="AB1235" s="36"/>
      <c r="AC1235" s="36"/>
      <c r="AD1235" s="36"/>
      <c r="AE1235" s="36"/>
      <c r="AF1235" s="36"/>
      <c r="AG1235" s="36"/>
      <c r="AH1235" s="36"/>
      <c r="AI1235" s="36"/>
      <c r="AJ1235" s="36"/>
      <c r="AK1235" s="36"/>
      <c r="AL1235" s="36"/>
      <c r="AM1235" s="36"/>
      <c r="AN1235" s="36"/>
      <c r="AO1235" s="36"/>
      <c r="AP1235" s="36"/>
      <c r="AQ1235" s="36"/>
      <c r="AR1235" s="36"/>
      <c r="AS1235" s="36"/>
      <c r="AT1235" s="36"/>
      <c r="AU1235" s="36"/>
      <c r="AV1235" s="36"/>
      <c r="AW1235" s="36"/>
      <c r="AX1235" s="36"/>
      <c r="AY1235" s="36"/>
      <c r="AZ1235" s="36"/>
      <c r="BA1235" s="36"/>
      <c r="BB1235" s="36"/>
      <c r="BC1235" s="36"/>
      <c r="BD1235" s="36"/>
      <c r="BE1235" s="36"/>
      <c r="BF1235" s="36"/>
      <c r="BG1235" s="36"/>
      <c r="BH1235" s="36"/>
      <c r="BI1235" s="36"/>
      <c r="BJ1235" s="36"/>
      <c r="BL1235" s="36"/>
      <c r="BM1235" s="36"/>
      <c r="BN1235" s="36"/>
      <c r="BO1235" s="36"/>
    </row>
    <row r="1236" spans="2:67">
      <c r="B1236" s="36"/>
      <c r="D1236" s="36"/>
      <c r="E1236" s="36"/>
      <c r="G1236" s="36"/>
      <c r="H1236" s="36"/>
      <c r="I1236" s="36"/>
      <c r="J1236" s="36"/>
      <c r="K1236" s="36"/>
      <c r="L1236" s="36"/>
      <c r="M1236" s="36"/>
      <c r="N1236" s="36" t="e">
        <f>SUMIF(#REF!,K1236,#REF!)</f>
        <v>#REF!</v>
      </c>
      <c r="O1236" s="36">
        <f t="shared" si="206"/>
        <v>0</v>
      </c>
      <c r="P1236" s="36">
        <f>COUNTIF($T$1:T1236,T1236)</f>
        <v>10</v>
      </c>
      <c r="Q1236" s="36" t="str">
        <f t="shared" si="207"/>
        <v>10-KVTDN-63</v>
      </c>
      <c r="R1236" s="36" t="s">
        <v>20</v>
      </c>
      <c r="S1236" s="36">
        <v>63</v>
      </c>
      <c r="T1236" s="36" t="str">
        <f t="shared" si="204"/>
        <v>KVTDN-63</v>
      </c>
      <c r="U1236" s="36">
        <v>160</v>
      </c>
      <c r="V1236" s="36" t="str">
        <f t="shared" si="205"/>
        <v>160,</v>
      </c>
      <c r="W1236" s="36"/>
      <c r="X1236" s="36"/>
      <c r="Y1236" s="36"/>
      <c r="Z1236" s="36" t="str">
        <f t="shared" si="203"/>
        <v>-</v>
      </c>
      <c r="AA1236" s="36"/>
      <c r="AB1236" s="36"/>
      <c r="AC1236" s="36"/>
      <c r="AD1236" s="36"/>
      <c r="AE1236" s="36"/>
      <c r="AF1236" s="36"/>
      <c r="AG1236" s="36"/>
      <c r="AH1236" s="36"/>
      <c r="AI1236" s="36"/>
      <c r="AJ1236" s="36"/>
      <c r="AK1236" s="36"/>
      <c r="AL1236" s="36"/>
      <c r="AM1236" s="36"/>
      <c r="AN1236" s="36"/>
      <c r="AO1236" s="36"/>
      <c r="AP1236" s="36"/>
      <c r="AQ1236" s="36"/>
      <c r="AR1236" s="36"/>
      <c r="AS1236" s="36"/>
      <c r="AT1236" s="36"/>
      <c r="AU1236" s="36"/>
      <c r="AV1236" s="36"/>
      <c r="AW1236" s="36"/>
      <c r="AX1236" s="36"/>
      <c r="AY1236" s="36"/>
      <c r="AZ1236" s="36"/>
      <c r="BA1236" s="36"/>
      <c r="BB1236" s="36"/>
      <c r="BC1236" s="36"/>
      <c r="BD1236" s="36"/>
      <c r="BE1236" s="36"/>
      <c r="BF1236" s="36"/>
      <c r="BG1236" s="36"/>
      <c r="BH1236" s="36"/>
      <c r="BI1236" s="36"/>
      <c r="BJ1236" s="36"/>
      <c r="BL1236" s="36"/>
      <c r="BM1236" s="36"/>
      <c r="BN1236" s="36"/>
      <c r="BO1236" s="36"/>
    </row>
    <row r="1237" spans="2:67">
      <c r="B1237" s="36"/>
      <c r="D1237" s="36"/>
      <c r="E1237" s="36"/>
      <c r="G1237" s="36"/>
      <c r="H1237" s="36"/>
      <c r="I1237" s="36"/>
      <c r="J1237" s="36"/>
      <c r="K1237" s="36"/>
      <c r="L1237" s="36"/>
      <c r="M1237" s="36"/>
      <c r="N1237" s="36" t="e">
        <f>SUMIF(#REF!,K1237,#REF!)</f>
        <v>#REF!</v>
      </c>
      <c r="O1237" s="36">
        <f t="shared" si="206"/>
        <v>0</v>
      </c>
      <c r="P1237" s="36">
        <f>COUNTIF($T$1:T1237,T1237)</f>
        <v>11</v>
      </c>
      <c r="Q1237" s="36" t="str">
        <f t="shared" si="207"/>
        <v>11-KVTDN-63</v>
      </c>
      <c r="R1237" s="36" t="s">
        <v>20</v>
      </c>
      <c r="S1237" s="36">
        <v>63</v>
      </c>
      <c r="T1237" s="36" t="str">
        <f t="shared" si="204"/>
        <v>KVTDN-63</v>
      </c>
      <c r="U1237" s="36">
        <v>200</v>
      </c>
      <c r="V1237" s="36" t="str">
        <f t="shared" si="205"/>
        <v>200,</v>
      </c>
      <c r="W1237" s="36"/>
      <c r="X1237" s="36"/>
      <c r="Y1237" s="36"/>
      <c r="Z1237" s="36" t="str">
        <f t="shared" si="203"/>
        <v>-</v>
      </c>
      <c r="AA1237" s="36"/>
      <c r="AB1237" s="36"/>
      <c r="AC1237" s="36"/>
      <c r="AD1237" s="36"/>
      <c r="AE1237" s="36"/>
      <c r="AF1237" s="36"/>
      <c r="AG1237" s="36"/>
      <c r="AH1237" s="36"/>
      <c r="AI1237" s="36"/>
      <c r="AJ1237" s="36"/>
      <c r="AK1237" s="36"/>
      <c r="AL1237" s="36"/>
      <c r="AM1237" s="36"/>
      <c r="AN1237" s="36"/>
      <c r="AO1237" s="36"/>
      <c r="AP1237" s="36"/>
      <c r="AQ1237" s="36"/>
      <c r="AR1237" s="36"/>
      <c r="AS1237" s="36"/>
      <c r="AT1237" s="36"/>
      <c r="AU1237" s="36"/>
      <c r="AV1237" s="36"/>
      <c r="AW1237" s="36"/>
      <c r="AX1237" s="36"/>
      <c r="AY1237" s="36"/>
      <c r="AZ1237" s="36"/>
      <c r="BA1237" s="36"/>
      <c r="BB1237" s="36"/>
      <c r="BC1237" s="36"/>
      <c r="BD1237" s="36"/>
      <c r="BE1237" s="36"/>
      <c r="BF1237" s="36"/>
      <c r="BG1237" s="36"/>
      <c r="BH1237" s="36"/>
      <c r="BI1237" s="36"/>
      <c r="BJ1237" s="36"/>
      <c r="BL1237" s="36"/>
      <c r="BM1237" s="36"/>
      <c r="BN1237" s="36"/>
      <c r="BO1237" s="36"/>
    </row>
    <row r="1238" spans="2:67">
      <c r="B1238" s="36"/>
      <c r="D1238" s="36"/>
      <c r="E1238" s="36"/>
      <c r="G1238" s="36"/>
      <c r="H1238" s="36"/>
      <c r="I1238" s="36"/>
      <c r="J1238" s="36"/>
      <c r="K1238" s="36"/>
      <c r="L1238" s="36"/>
      <c r="M1238" s="36"/>
      <c r="N1238" s="36" t="e">
        <f>SUMIF(#REF!,K1238,#REF!)</f>
        <v>#REF!</v>
      </c>
      <c r="O1238" s="36">
        <f t="shared" si="206"/>
        <v>0</v>
      </c>
      <c r="P1238" s="36">
        <f>COUNTIF($T$1:T1238,T1238)</f>
        <v>12</v>
      </c>
      <c r="Q1238" s="36" t="str">
        <f t="shared" si="207"/>
        <v>12-KVTDN-63</v>
      </c>
      <c r="R1238" s="36" t="s">
        <v>20</v>
      </c>
      <c r="S1238" s="36">
        <v>63</v>
      </c>
      <c r="T1238" s="36" t="str">
        <f t="shared" si="204"/>
        <v>KVTDN-63</v>
      </c>
      <c r="U1238" s="36">
        <v>250</v>
      </c>
      <c r="V1238" s="36" t="str">
        <f t="shared" si="205"/>
        <v>250,</v>
      </c>
      <c r="W1238" s="36"/>
      <c r="X1238" s="36"/>
      <c r="Y1238" s="36"/>
      <c r="Z1238" s="36" t="str">
        <f t="shared" si="203"/>
        <v>-</v>
      </c>
      <c r="AA1238" s="36"/>
      <c r="AB1238" s="36"/>
      <c r="AC1238" s="36"/>
      <c r="AD1238" s="36"/>
      <c r="AE1238" s="36"/>
      <c r="AF1238" s="36"/>
      <c r="AG1238" s="36"/>
      <c r="AH1238" s="36"/>
      <c r="AI1238" s="36"/>
      <c r="AJ1238" s="36"/>
      <c r="AK1238" s="36"/>
      <c r="AL1238" s="36"/>
      <c r="AM1238" s="36"/>
      <c r="AN1238" s="36"/>
      <c r="AO1238" s="36"/>
      <c r="AP1238" s="36"/>
      <c r="AQ1238" s="36"/>
      <c r="AR1238" s="36"/>
      <c r="AS1238" s="36"/>
      <c r="AT1238" s="36"/>
      <c r="AU1238" s="36"/>
      <c r="AV1238" s="36"/>
      <c r="AW1238" s="36"/>
      <c r="AX1238" s="36"/>
      <c r="AY1238" s="36"/>
      <c r="AZ1238" s="36"/>
      <c r="BA1238" s="36"/>
      <c r="BB1238" s="36"/>
      <c r="BC1238" s="36"/>
      <c r="BD1238" s="36"/>
      <c r="BE1238" s="36"/>
      <c r="BF1238" s="36"/>
      <c r="BG1238" s="36"/>
      <c r="BH1238" s="36"/>
      <c r="BI1238" s="36"/>
      <c r="BJ1238" s="36"/>
      <c r="BL1238" s="36"/>
      <c r="BM1238" s="36"/>
      <c r="BN1238" s="36"/>
      <c r="BO1238" s="36"/>
    </row>
    <row r="1239" spans="2:67">
      <c r="B1239" s="36"/>
      <c r="D1239" s="36"/>
      <c r="E1239" s="36"/>
      <c r="G1239" s="36"/>
      <c r="H1239" s="36"/>
      <c r="I1239" s="36"/>
      <c r="J1239" s="36"/>
      <c r="K1239" s="36"/>
      <c r="L1239" s="36"/>
      <c r="M1239" s="36"/>
      <c r="N1239" s="36" t="e">
        <f>SUMIF(#REF!,K1239,#REF!)</f>
        <v>#REF!</v>
      </c>
      <c r="O1239" s="36">
        <f t="shared" si="206"/>
        <v>0</v>
      </c>
      <c r="P1239" s="36">
        <f>COUNTIF($T$1:T1239,T1239)</f>
        <v>13</v>
      </c>
      <c r="Q1239" s="36" t="str">
        <f t="shared" si="207"/>
        <v>13-KVTDN-63</v>
      </c>
      <c r="R1239" s="36" t="s">
        <v>20</v>
      </c>
      <c r="S1239" s="36">
        <v>63</v>
      </c>
      <c r="T1239" s="36" t="str">
        <f t="shared" si="204"/>
        <v>KVTDN-63</v>
      </c>
      <c r="U1239" s="36">
        <v>300</v>
      </c>
      <c r="V1239" s="36" t="str">
        <f t="shared" si="205"/>
        <v>300</v>
      </c>
      <c r="W1239" s="36"/>
      <c r="X1239" s="36"/>
      <c r="Y1239" s="36"/>
      <c r="Z1239" s="36" t="str">
        <f t="shared" si="203"/>
        <v>-</v>
      </c>
      <c r="AA1239" s="36"/>
      <c r="AB1239" s="36"/>
      <c r="AC1239" s="36"/>
      <c r="AD1239" s="36"/>
      <c r="AE1239" s="36"/>
      <c r="AF1239" s="36"/>
      <c r="AG1239" s="36"/>
      <c r="AH1239" s="36"/>
      <c r="AI1239" s="36"/>
      <c r="AJ1239" s="36"/>
      <c r="AK1239" s="36"/>
      <c r="AL1239" s="36"/>
      <c r="AM1239" s="36"/>
      <c r="AN1239" s="36"/>
      <c r="AO1239" s="36"/>
      <c r="AP1239" s="36"/>
      <c r="AQ1239" s="36"/>
      <c r="AR1239" s="36"/>
      <c r="AS1239" s="36"/>
      <c r="AT1239" s="36"/>
      <c r="AU1239" s="36"/>
      <c r="AV1239" s="36"/>
      <c r="AW1239" s="36"/>
      <c r="AX1239" s="36"/>
      <c r="AY1239" s="36"/>
      <c r="AZ1239" s="36"/>
      <c r="BA1239" s="36"/>
      <c r="BB1239" s="36"/>
      <c r="BC1239" s="36"/>
      <c r="BD1239" s="36"/>
      <c r="BE1239" s="36"/>
      <c r="BF1239" s="36"/>
      <c r="BG1239" s="36"/>
      <c r="BH1239" s="36"/>
      <c r="BI1239" s="36"/>
      <c r="BJ1239" s="36"/>
      <c r="BL1239" s="36"/>
      <c r="BM1239" s="36"/>
      <c r="BN1239" s="36"/>
      <c r="BO1239" s="36"/>
    </row>
    <row r="1240" spans="2:67">
      <c r="B1240" s="36"/>
      <c r="D1240" s="36"/>
      <c r="E1240" s="36"/>
      <c r="G1240" s="36"/>
      <c r="H1240" s="36"/>
      <c r="I1240" s="36"/>
      <c r="J1240" s="36"/>
      <c r="K1240" s="36"/>
      <c r="L1240" s="36"/>
      <c r="M1240" s="36"/>
      <c r="N1240" s="36" t="e">
        <f>SUMIF(#REF!,K1240,#REF!)</f>
        <v>#REF!</v>
      </c>
      <c r="O1240" s="36">
        <f t="shared" si="206"/>
        <v>0</v>
      </c>
      <c r="P1240" s="36">
        <f>COUNTIF($T$1:T1240,T1240)</f>
        <v>1</v>
      </c>
      <c r="Q1240" s="36" t="str">
        <f t="shared" si="207"/>
        <v>1-KVTDN-80</v>
      </c>
      <c r="R1240" s="36" t="s">
        <v>20</v>
      </c>
      <c r="S1240" s="36">
        <v>80</v>
      </c>
      <c r="T1240" s="36" t="str">
        <f t="shared" si="204"/>
        <v>KVTDN-80</v>
      </c>
      <c r="U1240" s="36">
        <v>5</v>
      </c>
      <c r="V1240" s="36" t="str">
        <f t="shared" si="205"/>
        <v>5,</v>
      </c>
      <c r="W1240" s="36"/>
      <c r="X1240" s="36"/>
      <c r="Y1240" s="36"/>
      <c r="Z1240" s="36" t="str">
        <f t="shared" si="203"/>
        <v>-</v>
      </c>
      <c r="AA1240" s="36"/>
      <c r="AB1240" s="36"/>
      <c r="AC1240" s="36"/>
      <c r="AD1240" s="36"/>
      <c r="AE1240" s="36"/>
      <c r="AF1240" s="36"/>
      <c r="AG1240" s="36"/>
      <c r="AH1240" s="36"/>
      <c r="AI1240" s="36"/>
      <c r="AJ1240" s="36"/>
      <c r="AK1240" s="36"/>
      <c r="AL1240" s="36"/>
      <c r="AM1240" s="36"/>
      <c r="AN1240" s="36"/>
      <c r="AO1240" s="36"/>
      <c r="AP1240" s="36"/>
      <c r="AQ1240" s="36"/>
      <c r="AR1240" s="36"/>
      <c r="AS1240" s="36"/>
      <c r="AT1240" s="36"/>
      <c r="AU1240" s="36"/>
      <c r="AV1240" s="36"/>
      <c r="AW1240" s="36"/>
      <c r="AX1240" s="36"/>
      <c r="AY1240" s="36"/>
      <c r="AZ1240" s="36"/>
      <c r="BA1240" s="36"/>
      <c r="BB1240" s="36"/>
      <c r="BC1240" s="36"/>
      <c r="BD1240" s="36"/>
      <c r="BE1240" s="36"/>
      <c r="BF1240" s="36"/>
      <c r="BG1240" s="36"/>
      <c r="BH1240" s="36"/>
      <c r="BI1240" s="36"/>
      <c r="BJ1240" s="36"/>
      <c r="BL1240" s="36"/>
      <c r="BM1240" s="36"/>
      <c r="BN1240" s="36"/>
      <c r="BO1240" s="36"/>
    </row>
    <row r="1241" spans="2:67">
      <c r="B1241" s="36"/>
      <c r="D1241" s="36"/>
      <c r="E1241" s="36"/>
      <c r="G1241" s="36"/>
      <c r="H1241" s="36"/>
      <c r="I1241" s="36"/>
      <c r="J1241" s="36"/>
      <c r="K1241" s="36"/>
      <c r="L1241" s="36"/>
      <c r="M1241" s="36"/>
      <c r="N1241" s="36" t="e">
        <f>SUMIF(#REF!,K1241,#REF!)</f>
        <v>#REF!</v>
      </c>
      <c r="O1241" s="36">
        <f t="shared" si="206"/>
        <v>0</v>
      </c>
      <c r="P1241" s="36">
        <f>COUNTIF($T$1:T1241,T1241)</f>
        <v>2</v>
      </c>
      <c r="Q1241" s="36" t="str">
        <f t="shared" si="207"/>
        <v>2-KVTDN-80</v>
      </c>
      <c r="R1241" s="36" t="s">
        <v>20</v>
      </c>
      <c r="S1241" s="36">
        <v>80</v>
      </c>
      <c r="T1241" s="36" t="str">
        <f t="shared" si="204"/>
        <v>KVTDN-80</v>
      </c>
      <c r="U1241" s="36">
        <v>10</v>
      </c>
      <c r="V1241" s="36" t="str">
        <f t="shared" si="205"/>
        <v>10,</v>
      </c>
      <c r="W1241" s="36"/>
      <c r="X1241" s="36"/>
      <c r="Y1241" s="36"/>
      <c r="Z1241" s="36" t="str">
        <f t="shared" si="203"/>
        <v>-</v>
      </c>
      <c r="AA1241" s="36"/>
      <c r="AB1241" s="36"/>
      <c r="AC1241" s="36"/>
      <c r="AD1241" s="36"/>
      <c r="AE1241" s="36"/>
      <c r="AF1241" s="36"/>
      <c r="AG1241" s="36"/>
      <c r="AH1241" s="36"/>
      <c r="AI1241" s="36"/>
      <c r="AJ1241" s="36"/>
      <c r="AK1241" s="36"/>
      <c r="AL1241" s="36"/>
      <c r="AM1241" s="36"/>
      <c r="AN1241" s="36"/>
      <c r="AO1241" s="36"/>
      <c r="AP1241" s="36"/>
      <c r="AQ1241" s="36"/>
      <c r="AR1241" s="36"/>
      <c r="AS1241" s="36"/>
      <c r="AT1241" s="36"/>
      <c r="AU1241" s="36"/>
      <c r="AV1241" s="36"/>
      <c r="AW1241" s="36"/>
      <c r="AX1241" s="36"/>
      <c r="AY1241" s="36"/>
      <c r="AZ1241" s="36"/>
      <c r="BA1241" s="36"/>
      <c r="BB1241" s="36"/>
      <c r="BC1241" s="36"/>
      <c r="BD1241" s="36"/>
      <c r="BE1241" s="36"/>
      <c r="BF1241" s="36"/>
      <c r="BG1241" s="36"/>
      <c r="BH1241" s="36"/>
      <c r="BI1241" s="36"/>
      <c r="BJ1241" s="36"/>
      <c r="BL1241" s="36"/>
      <c r="BM1241" s="36"/>
      <c r="BN1241" s="36"/>
      <c r="BO1241" s="36"/>
    </row>
    <row r="1242" spans="2:67">
      <c r="B1242" s="36"/>
      <c r="D1242" s="36"/>
      <c r="E1242" s="36"/>
      <c r="G1242" s="36"/>
      <c r="H1242" s="36"/>
      <c r="I1242" s="36"/>
      <c r="J1242" s="36"/>
      <c r="K1242" s="36"/>
      <c r="L1242" s="36"/>
      <c r="M1242" s="36"/>
      <c r="N1242" s="36" t="e">
        <f>SUMIF(#REF!,K1242,#REF!)</f>
        <v>#REF!</v>
      </c>
      <c r="O1242" s="36">
        <f t="shared" si="206"/>
        <v>0</v>
      </c>
      <c r="P1242" s="36">
        <f>COUNTIF($T$1:T1242,T1242)</f>
        <v>3</v>
      </c>
      <c r="Q1242" s="36" t="str">
        <f t="shared" si="207"/>
        <v>3-KVTDN-80</v>
      </c>
      <c r="R1242" s="36" t="s">
        <v>20</v>
      </c>
      <c r="S1242" s="36">
        <v>80</v>
      </c>
      <c r="T1242" s="36" t="str">
        <f t="shared" si="204"/>
        <v>KVTDN-80</v>
      </c>
      <c r="U1242" s="36">
        <v>15</v>
      </c>
      <c r="V1242" s="36" t="str">
        <f t="shared" si="205"/>
        <v>15,</v>
      </c>
      <c r="W1242" s="36"/>
      <c r="X1242" s="36"/>
      <c r="Y1242" s="36"/>
      <c r="Z1242" s="36" t="str">
        <f t="shared" si="203"/>
        <v>-</v>
      </c>
      <c r="AA1242" s="36"/>
      <c r="AB1242" s="36"/>
      <c r="AC1242" s="36"/>
      <c r="AD1242" s="36"/>
      <c r="AE1242" s="36"/>
      <c r="AF1242" s="36"/>
      <c r="AG1242" s="36"/>
      <c r="AH1242" s="36"/>
      <c r="AI1242" s="36"/>
      <c r="AJ1242" s="36"/>
      <c r="AK1242" s="36"/>
      <c r="AL1242" s="36"/>
      <c r="AM1242" s="36"/>
      <c r="AN1242" s="36"/>
      <c r="AO1242" s="36"/>
      <c r="AP1242" s="36"/>
      <c r="AQ1242" s="36"/>
      <c r="AR1242" s="36"/>
      <c r="AS1242" s="36"/>
      <c r="AT1242" s="36"/>
      <c r="AU1242" s="36"/>
      <c r="AV1242" s="36"/>
      <c r="AW1242" s="36"/>
      <c r="AX1242" s="36"/>
      <c r="AY1242" s="36"/>
      <c r="AZ1242" s="36"/>
      <c r="BA1242" s="36"/>
      <c r="BB1242" s="36"/>
      <c r="BC1242" s="36"/>
      <c r="BD1242" s="36"/>
      <c r="BE1242" s="36"/>
      <c r="BF1242" s="36"/>
      <c r="BG1242" s="36"/>
      <c r="BH1242" s="36"/>
      <c r="BI1242" s="36"/>
      <c r="BJ1242" s="36"/>
      <c r="BL1242" s="36"/>
      <c r="BM1242" s="36"/>
      <c r="BN1242" s="36"/>
      <c r="BO1242" s="36"/>
    </row>
    <row r="1243" spans="2:67">
      <c r="B1243" s="36"/>
      <c r="D1243" s="36"/>
      <c r="E1243" s="36"/>
      <c r="G1243" s="36"/>
      <c r="H1243" s="36"/>
      <c r="I1243" s="36"/>
      <c r="J1243" s="36"/>
      <c r="K1243" s="36"/>
      <c r="L1243" s="36"/>
      <c r="M1243" s="36"/>
      <c r="N1243" s="36" t="e">
        <f>SUMIF(#REF!,K1243,#REF!)</f>
        <v>#REF!</v>
      </c>
      <c r="O1243" s="36">
        <f t="shared" si="206"/>
        <v>0</v>
      </c>
      <c r="P1243" s="36">
        <f>COUNTIF($T$1:T1243,T1243)</f>
        <v>4</v>
      </c>
      <c r="Q1243" s="36" t="str">
        <f t="shared" si="207"/>
        <v>4-KVTDN-80</v>
      </c>
      <c r="R1243" s="36" t="s">
        <v>20</v>
      </c>
      <c r="S1243" s="36">
        <v>80</v>
      </c>
      <c r="T1243" s="36" t="str">
        <f t="shared" si="204"/>
        <v>KVTDN-80</v>
      </c>
      <c r="U1243" s="36">
        <v>25</v>
      </c>
      <c r="V1243" s="36" t="str">
        <f t="shared" si="205"/>
        <v>25,</v>
      </c>
      <c r="W1243" s="36"/>
      <c r="X1243" s="36"/>
      <c r="Y1243" s="36"/>
      <c r="Z1243" s="36" t="str">
        <f t="shared" si="203"/>
        <v>-</v>
      </c>
      <c r="AA1243" s="36"/>
      <c r="AB1243" s="36"/>
      <c r="AC1243" s="36"/>
      <c r="AD1243" s="36"/>
      <c r="AE1243" s="36"/>
      <c r="AF1243" s="36"/>
      <c r="AG1243" s="36"/>
      <c r="AH1243" s="36"/>
      <c r="AI1243" s="36"/>
      <c r="AJ1243" s="36"/>
      <c r="AK1243" s="36"/>
      <c r="AL1243" s="36"/>
      <c r="AM1243" s="36"/>
      <c r="AN1243" s="36"/>
      <c r="AO1243" s="36"/>
      <c r="AP1243" s="36"/>
      <c r="AQ1243" s="36"/>
      <c r="AR1243" s="36"/>
      <c r="AS1243" s="36"/>
      <c r="AT1243" s="36"/>
      <c r="AU1243" s="36"/>
      <c r="AV1243" s="36"/>
      <c r="AW1243" s="36"/>
      <c r="AX1243" s="36"/>
      <c r="AY1243" s="36"/>
      <c r="AZ1243" s="36"/>
      <c r="BA1243" s="36"/>
      <c r="BB1243" s="36"/>
      <c r="BC1243" s="36"/>
      <c r="BD1243" s="36"/>
      <c r="BE1243" s="36"/>
      <c r="BF1243" s="36"/>
      <c r="BG1243" s="36"/>
      <c r="BH1243" s="36"/>
      <c r="BI1243" s="36"/>
      <c r="BJ1243" s="36"/>
      <c r="BL1243" s="36"/>
      <c r="BM1243" s="36"/>
      <c r="BN1243" s="36"/>
      <c r="BO1243" s="36"/>
    </row>
    <row r="1244" spans="2:67">
      <c r="B1244" s="36"/>
      <c r="D1244" s="36"/>
      <c r="E1244" s="36"/>
      <c r="G1244" s="36"/>
      <c r="H1244" s="36"/>
      <c r="I1244" s="36"/>
      <c r="J1244" s="36"/>
      <c r="K1244" s="36"/>
      <c r="L1244" s="36"/>
      <c r="M1244" s="36"/>
      <c r="N1244" s="36" t="e">
        <f>SUMIF(#REF!,K1244,#REF!)</f>
        <v>#REF!</v>
      </c>
      <c r="O1244" s="36">
        <f t="shared" si="206"/>
        <v>0</v>
      </c>
      <c r="P1244" s="36">
        <f>COUNTIF($T$1:T1244,T1244)</f>
        <v>5</v>
      </c>
      <c r="Q1244" s="36" t="str">
        <f t="shared" si="207"/>
        <v>5-KVTDN-80</v>
      </c>
      <c r="R1244" s="36" t="s">
        <v>20</v>
      </c>
      <c r="S1244" s="36">
        <v>80</v>
      </c>
      <c r="T1244" s="36" t="str">
        <f t="shared" si="204"/>
        <v>KVTDN-80</v>
      </c>
      <c r="U1244" s="36">
        <v>40</v>
      </c>
      <c r="V1244" s="36" t="str">
        <f t="shared" si="205"/>
        <v>40,</v>
      </c>
      <c r="W1244" s="36"/>
      <c r="X1244" s="36"/>
      <c r="Y1244" s="36"/>
      <c r="Z1244" s="36" t="str">
        <f t="shared" si="203"/>
        <v>-</v>
      </c>
      <c r="AA1244" s="36"/>
      <c r="AB1244" s="36"/>
      <c r="AC1244" s="36"/>
      <c r="AD1244" s="36"/>
      <c r="AE1244" s="36"/>
      <c r="AF1244" s="36"/>
      <c r="AG1244" s="36"/>
      <c r="AH1244" s="36"/>
      <c r="AI1244" s="36"/>
      <c r="AJ1244" s="36"/>
      <c r="AK1244" s="36"/>
      <c r="AL1244" s="36"/>
      <c r="AM1244" s="36"/>
      <c r="AN1244" s="36"/>
      <c r="AO1244" s="36"/>
      <c r="AP1244" s="36"/>
      <c r="AQ1244" s="36"/>
      <c r="AR1244" s="36"/>
      <c r="AS1244" s="36"/>
      <c r="AT1244" s="36"/>
      <c r="AU1244" s="36"/>
      <c r="AV1244" s="36"/>
      <c r="AW1244" s="36"/>
      <c r="AX1244" s="36"/>
      <c r="AY1244" s="36"/>
      <c r="AZ1244" s="36"/>
      <c r="BA1244" s="36"/>
      <c r="BB1244" s="36"/>
      <c r="BC1244" s="36"/>
      <c r="BD1244" s="36"/>
      <c r="BE1244" s="36"/>
      <c r="BF1244" s="36"/>
      <c r="BG1244" s="36"/>
      <c r="BH1244" s="36"/>
      <c r="BI1244" s="36"/>
      <c r="BJ1244" s="36"/>
      <c r="BL1244" s="36"/>
      <c r="BM1244" s="36"/>
      <c r="BN1244" s="36"/>
      <c r="BO1244" s="36"/>
    </row>
    <row r="1245" spans="2:67">
      <c r="B1245" s="36"/>
      <c r="D1245" s="36"/>
      <c r="E1245" s="36"/>
      <c r="G1245" s="36"/>
      <c r="H1245" s="36"/>
      <c r="I1245" s="36"/>
      <c r="J1245" s="36"/>
      <c r="K1245" s="36"/>
      <c r="L1245" s="36"/>
      <c r="M1245" s="36"/>
      <c r="N1245" s="36" t="e">
        <f>SUMIF(#REF!,K1245,#REF!)</f>
        <v>#REF!</v>
      </c>
      <c r="O1245" s="36">
        <f t="shared" si="206"/>
        <v>0</v>
      </c>
      <c r="P1245" s="36">
        <f>COUNTIF($T$1:T1245,T1245)</f>
        <v>6</v>
      </c>
      <c r="Q1245" s="36" t="str">
        <f t="shared" si="207"/>
        <v>6-KVTDN-80</v>
      </c>
      <c r="R1245" s="36" t="s">
        <v>20</v>
      </c>
      <c r="S1245" s="36">
        <v>80</v>
      </c>
      <c r="T1245" s="36" t="str">
        <f t="shared" si="204"/>
        <v>KVTDN-80</v>
      </c>
      <c r="U1245" s="36">
        <v>50</v>
      </c>
      <c r="V1245" s="36" t="str">
        <f t="shared" si="205"/>
        <v>50,</v>
      </c>
      <c r="W1245" s="36"/>
      <c r="X1245" s="36"/>
      <c r="Y1245" s="36"/>
      <c r="Z1245" s="36" t="str">
        <f t="shared" si="203"/>
        <v>-</v>
      </c>
      <c r="AA1245" s="36"/>
      <c r="AB1245" s="36"/>
      <c r="AC1245" s="36"/>
      <c r="AD1245" s="36"/>
      <c r="AE1245" s="36"/>
      <c r="AF1245" s="36"/>
      <c r="AG1245" s="36"/>
      <c r="AH1245" s="36"/>
      <c r="AI1245" s="36"/>
      <c r="AJ1245" s="36"/>
      <c r="AK1245" s="36"/>
      <c r="AL1245" s="36"/>
      <c r="AM1245" s="36"/>
      <c r="AN1245" s="36"/>
      <c r="AO1245" s="36"/>
      <c r="AP1245" s="36"/>
      <c r="AQ1245" s="36"/>
      <c r="AR1245" s="36"/>
      <c r="AS1245" s="36"/>
      <c r="AT1245" s="36"/>
      <c r="AU1245" s="36"/>
      <c r="AV1245" s="36"/>
      <c r="AW1245" s="36"/>
      <c r="AX1245" s="36"/>
      <c r="AY1245" s="36"/>
      <c r="AZ1245" s="36"/>
      <c r="BA1245" s="36"/>
      <c r="BB1245" s="36"/>
      <c r="BC1245" s="36"/>
      <c r="BD1245" s="36"/>
      <c r="BE1245" s="36"/>
      <c r="BF1245" s="36"/>
      <c r="BG1245" s="36"/>
      <c r="BH1245" s="36"/>
      <c r="BI1245" s="36"/>
      <c r="BJ1245" s="36"/>
      <c r="BL1245" s="36"/>
      <c r="BM1245" s="36"/>
      <c r="BN1245" s="36"/>
      <c r="BO1245" s="36"/>
    </row>
    <row r="1246" spans="2:67">
      <c r="B1246" s="36"/>
      <c r="D1246" s="36"/>
      <c r="E1246" s="36"/>
      <c r="G1246" s="36"/>
      <c r="H1246" s="36"/>
      <c r="I1246" s="36"/>
      <c r="J1246" s="36"/>
      <c r="K1246" s="36"/>
      <c r="L1246" s="36"/>
      <c r="M1246" s="36"/>
      <c r="N1246" s="36" t="e">
        <f>SUMIF(#REF!,K1246,#REF!)</f>
        <v>#REF!</v>
      </c>
      <c r="O1246" s="36">
        <f t="shared" si="206"/>
        <v>0</v>
      </c>
      <c r="P1246" s="36">
        <f>COUNTIF($T$1:T1246,T1246)</f>
        <v>7</v>
      </c>
      <c r="Q1246" s="36" t="str">
        <f t="shared" si="207"/>
        <v>7-KVTDN-80</v>
      </c>
      <c r="R1246" s="36" t="s">
        <v>20</v>
      </c>
      <c r="S1246" s="36">
        <v>80</v>
      </c>
      <c r="T1246" s="36" t="str">
        <f t="shared" si="204"/>
        <v>KVTDN-80</v>
      </c>
      <c r="U1246" s="36">
        <v>80</v>
      </c>
      <c r="V1246" s="36" t="str">
        <f t="shared" si="205"/>
        <v>80,</v>
      </c>
      <c r="W1246" s="36"/>
      <c r="X1246" s="36"/>
      <c r="Y1246" s="36"/>
      <c r="Z1246" s="36" t="str">
        <f t="shared" si="203"/>
        <v>-</v>
      </c>
      <c r="AA1246" s="36"/>
      <c r="AB1246" s="36"/>
      <c r="AC1246" s="36"/>
      <c r="AD1246" s="36"/>
      <c r="AE1246" s="36"/>
      <c r="AF1246" s="36"/>
      <c r="AG1246" s="36"/>
      <c r="AH1246" s="36"/>
      <c r="AI1246" s="36"/>
      <c r="AJ1246" s="36"/>
      <c r="AK1246" s="36"/>
      <c r="AL1246" s="36"/>
      <c r="AM1246" s="36"/>
      <c r="AN1246" s="36"/>
      <c r="AO1246" s="36"/>
      <c r="AP1246" s="36"/>
      <c r="AQ1246" s="36"/>
      <c r="AR1246" s="36"/>
      <c r="AS1246" s="36"/>
      <c r="AT1246" s="36"/>
      <c r="AU1246" s="36"/>
      <c r="AV1246" s="36"/>
      <c r="AW1246" s="36"/>
      <c r="AX1246" s="36"/>
      <c r="AY1246" s="36"/>
      <c r="AZ1246" s="36"/>
      <c r="BA1246" s="36"/>
      <c r="BB1246" s="36"/>
      <c r="BC1246" s="36"/>
      <c r="BD1246" s="36"/>
      <c r="BE1246" s="36"/>
      <c r="BF1246" s="36"/>
      <c r="BG1246" s="36"/>
      <c r="BH1246" s="36"/>
      <c r="BI1246" s="36"/>
      <c r="BJ1246" s="36"/>
      <c r="BL1246" s="36"/>
      <c r="BM1246" s="36"/>
      <c r="BN1246" s="36"/>
      <c r="BO1246" s="36"/>
    </row>
    <row r="1247" spans="2:67">
      <c r="B1247" s="36"/>
      <c r="D1247" s="36"/>
      <c r="E1247" s="36"/>
      <c r="G1247" s="36"/>
      <c r="H1247" s="36"/>
      <c r="I1247" s="36"/>
      <c r="J1247" s="36"/>
      <c r="K1247" s="36"/>
      <c r="L1247" s="36"/>
      <c r="M1247" s="36"/>
      <c r="N1247" s="36" t="e">
        <f>SUMIF(#REF!,K1247,#REF!)</f>
        <v>#REF!</v>
      </c>
      <c r="O1247" s="36">
        <f t="shared" si="206"/>
        <v>0</v>
      </c>
      <c r="P1247" s="36">
        <f>COUNTIF($T$1:T1247,T1247)</f>
        <v>8</v>
      </c>
      <c r="Q1247" s="36" t="str">
        <f t="shared" si="207"/>
        <v>8-KVTDN-80</v>
      </c>
      <c r="R1247" s="36" t="s">
        <v>20</v>
      </c>
      <c r="S1247" s="36">
        <v>80</v>
      </c>
      <c r="T1247" s="36" t="str">
        <f t="shared" si="204"/>
        <v>KVTDN-80</v>
      </c>
      <c r="U1247" s="36">
        <v>100</v>
      </c>
      <c r="V1247" s="36" t="str">
        <f t="shared" si="205"/>
        <v>100,</v>
      </c>
      <c r="W1247" s="36"/>
      <c r="X1247" s="36"/>
      <c r="Y1247" s="36"/>
      <c r="Z1247" s="36" t="str">
        <f t="shared" si="203"/>
        <v>-</v>
      </c>
      <c r="AA1247" s="36"/>
      <c r="AB1247" s="36"/>
      <c r="AC1247" s="36"/>
      <c r="AD1247" s="36"/>
      <c r="AE1247" s="36"/>
      <c r="AF1247" s="36"/>
      <c r="AG1247" s="36"/>
      <c r="AH1247" s="36"/>
      <c r="AI1247" s="36"/>
      <c r="AJ1247" s="36"/>
      <c r="AK1247" s="36"/>
      <c r="AL1247" s="36"/>
      <c r="AM1247" s="36"/>
      <c r="AN1247" s="36"/>
      <c r="AO1247" s="36"/>
      <c r="AP1247" s="36"/>
      <c r="AQ1247" s="36"/>
      <c r="AR1247" s="36"/>
      <c r="AS1247" s="36"/>
      <c r="AT1247" s="36"/>
      <c r="AU1247" s="36"/>
      <c r="AV1247" s="36"/>
      <c r="AW1247" s="36"/>
      <c r="AX1247" s="36"/>
      <c r="AY1247" s="36"/>
      <c r="AZ1247" s="36"/>
      <c r="BA1247" s="36"/>
      <c r="BB1247" s="36"/>
      <c r="BC1247" s="36"/>
      <c r="BD1247" s="36"/>
      <c r="BE1247" s="36"/>
      <c r="BF1247" s="36"/>
      <c r="BG1247" s="36"/>
      <c r="BH1247" s="36"/>
      <c r="BI1247" s="36"/>
      <c r="BJ1247" s="36"/>
      <c r="BL1247" s="36"/>
      <c r="BM1247" s="36"/>
      <c r="BN1247" s="36"/>
      <c r="BO1247" s="36"/>
    </row>
    <row r="1248" spans="2:67">
      <c r="B1248" s="36"/>
      <c r="D1248" s="36"/>
      <c r="E1248" s="36"/>
      <c r="G1248" s="36"/>
      <c r="H1248" s="36"/>
      <c r="I1248" s="36"/>
      <c r="J1248" s="36"/>
      <c r="K1248" s="36"/>
      <c r="L1248" s="36"/>
      <c r="M1248" s="36"/>
      <c r="N1248" s="36" t="e">
        <f>SUMIF(#REF!,K1248,#REF!)</f>
        <v>#REF!</v>
      </c>
      <c r="O1248" s="36">
        <f t="shared" si="206"/>
        <v>0</v>
      </c>
      <c r="P1248" s="36">
        <f>COUNTIF($T$1:T1248,T1248)</f>
        <v>9</v>
      </c>
      <c r="Q1248" s="36" t="str">
        <f t="shared" si="207"/>
        <v>9-KVTDN-80</v>
      </c>
      <c r="R1248" s="36" t="s">
        <v>20</v>
      </c>
      <c r="S1248" s="36">
        <v>80</v>
      </c>
      <c r="T1248" s="36" t="str">
        <f t="shared" si="204"/>
        <v>KVTDN-80</v>
      </c>
      <c r="U1248" s="36">
        <v>120</v>
      </c>
      <c r="V1248" s="36" t="str">
        <f t="shared" si="205"/>
        <v>120,</v>
      </c>
      <c r="W1248" s="36"/>
      <c r="X1248" s="36"/>
      <c r="Y1248" s="36"/>
      <c r="Z1248" s="36" t="str">
        <f t="shared" si="203"/>
        <v>-</v>
      </c>
      <c r="AA1248" s="36"/>
      <c r="AB1248" s="36"/>
      <c r="AC1248" s="36"/>
      <c r="AD1248" s="36"/>
      <c r="AE1248" s="36"/>
      <c r="AF1248" s="36"/>
      <c r="AG1248" s="36"/>
      <c r="AH1248" s="36"/>
      <c r="AI1248" s="36"/>
      <c r="AJ1248" s="36"/>
      <c r="AK1248" s="36"/>
      <c r="AL1248" s="36"/>
      <c r="AM1248" s="36"/>
      <c r="AN1248" s="36"/>
      <c r="AO1248" s="36"/>
      <c r="AP1248" s="36"/>
      <c r="AQ1248" s="36"/>
      <c r="AR1248" s="36"/>
      <c r="AS1248" s="36"/>
      <c r="AT1248" s="36"/>
      <c r="AU1248" s="36"/>
      <c r="AV1248" s="36"/>
      <c r="AW1248" s="36"/>
      <c r="AX1248" s="36"/>
      <c r="AY1248" s="36"/>
      <c r="AZ1248" s="36"/>
      <c r="BA1248" s="36"/>
      <c r="BB1248" s="36"/>
      <c r="BC1248" s="36"/>
      <c r="BD1248" s="36"/>
      <c r="BE1248" s="36"/>
      <c r="BF1248" s="36"/>
      <c r="BG1248" s="36"/>
      <c r="BH1248" s="36"/>
      <c r="BI1248" s="36"/>
      <c r="BJ1248" s="36"/>
      <c r="BL1248" s="36"/>
      <c r="BM1248" s="36"/>
      <c r="BN1248" s="36"/>
      <c r="BO1248" s="36"/>
    </row>
    <row r="1249" spans="2:67">
      <c r="B1249" s="36"/>
      <c r="D1249" s="36"/>
      <c r="E1249" s="36"/>
      <c r="G1249" s="36"/>
      <c r="H1249" s="36"/>
      <c r="I1249" s="36"/>
      <c r="J1249" s="36"/>
      <c r="K1249" s="36"/>
      <c r="L1249" s="36"/>
      <c r="M1249" s="36"/>
      <c r="N1249" s="36" t="e">
        <f>SUMIF(#REF!,K1249,#REF!)</f>
        <v>#REF!</v>
      </c>
      <c r="O1249" s="36">
        <f t="shared" si="206"/>
        <v>0</v>
      </c>
      <c r="P1249" s="36">
        <f>COUNTIF($T$1:T1249,T1249)</f>
        <v>10</v>
      </c>
      <c r="Q1249" s="36" t="str">
        <f t="shared" si="207"/>
        <v>10-KVTDN-80</v>
      </c>
      <c r="R1249" s="36" t="s">
        <v>20</v>
      </c>
      <c r="S1249" s="36">
        <v>80</v>
      </c>
      <c r="T1249" s="36" t="str">
        <f t="shared" si="204"/>
        <v>KVTDN-80</v>
      </c>
      <c r="U1249" s="36">
        <v>160</v>
      </c>
      <c r="V1249" s="36" t="str">
        <f t="shared" si="205"/>
        <v>160,</v>
      </c>
      <c r="W1249" s="36"/>
      <c r="X1249" s="36"/>
      <c r="Y1249" s="36"/>
      <c r="Z1249" s="36" t="str">
        <f t="shared" si="203"/>
        <v>-</v>
      </c>
      <c r="AA1249" s="36"/>
      <c r="AB1249" s="36"/>
      <c r="AC1249" s="36"/>
      <c r="AD1249" s="36"/>
      <c r="AE1249" s="36"/>
      <c r="AF1249" s="36"/>
      <c r="AG1249" s="36"/>
      <c r="AH1249" s="36"/>
      <c r="AI1249" s="36"/>
      <c r="AJ1249" s="36"/>
      <c r="AK1249" s="36"/>
      <c r="AL1249" s="36"/>
      <c r="AM1249" s="36"/>
      <c r="AN1249" s="36"/>
      <c r="AO1249" s="36"/>
      <c r="AP1249" s="36"/>
      <c r="AQ1249" s="36"/>
      <c r="AR1249" s="36"/>
      <c r="AS1249" s="36"/>
      <c r="AT1249" s="36"/>
      <c r="AU1249" s="36"/>
      <c r="AV1249" s="36"/>
      <c r="AW1249" s="36"/>
      <c r="AX1249" s="36"/>
      <c r="AY1249" s="36"/>
      <c r="AZ1249" s="36"/>
      <c r="BA1249" s="36"/>
      <c r="BB1249" s="36"/>
      <c r="BC1249" s="36"/>
      <c r="BD1249" s="36"/>
      <c r="BE1249" s="36"/>
      <c r="BF1249" s="36"/>
      <c r="BG1249" s="36"/>
      <c r="BH1249" s="36"/>
      <c r="BI1249" s="36"/>
      <c r="BJ1249" s="36"/>
      <c r="BL1249" s="36"/>
      <c r="BM1249" s="36"/>
      <c r="BN1249" s="36"/>
      <c r="BO1249" s="36"/>
    </row>
    <row r="1250" spans="2:67">
      <c r="B1250" s="36"/>
      <c r="D1250" s="36"/>
      <c r="E1250" s="36"/>
      <c r="G1250" s="36"/>
      <c r="H1250" s="36"/>
      <c r="I1250" s="36"/>
      <c r="J1250" s="36"/>
      <c r="K1250" s="36"/>
      <c r="L1250" s="36"/>
      <c r="M1250" s="36"/>
      <c r="N1250" s="36" t="e">
        <f>SUMIF(#REF!,K1250,#REF!)</f>
        <v>#REF!</v>
      </c>
      <c r="O1250" s="36">
        <f t="shared" si="206"/>
        <v>0</v>
      </c>
      <c r="P1250" s="36">
        <f>COUNTIF($T$1:T1250,T1250)</f>
        <v>11</v>
      </c>
      <c r="Q1250" s="36" t="str">
        <f t="shared" si="207"/>
        <v>11-KVTDN-80</v>
      </c>
      <c r="R1250" s="36" t="s">
        <v>20</v>
      </c>
      <c r="S1250" s="36">
        <v>80</v>
      </c>
      <c r="T1250" s="36" t="str">
        <f t="shared" si="204"/>
        <v>KVTDN-80</v>
      </c>
      <c r="U1250" s="36">
        <v>200</v>
      </c>
      <c r="V1250" s="36" t="str">
        <f t="shared" si="205"/>
        <v>200,</v>
      </c>
      <c r="W1250" s="36"/>
      <c r="X1250" s="36"/>
      <c r="Y1250" s="36"/>
      <c r="Z1250" s="36" t="str">
        <f t="shared" si="203"/>
        <v>-</v>
      </c>
      <c r="AA1250" s="36"/>
      <c r="AB1250" s="36"/>
      <c r="AC1250" s="36"/>
      <c r="AD1250" s="36"/>
      <c r="AE1250" s="36"/>
      <c r="AF1250" s="36"/>
      <c r="AG1250" s="36"/>
      <c r="AH1250" s="36"/>
      <c r="AI1250" s="36"/>
      <c r="AJ1250" s="36"/>
      <c r="AK1250" s="36"/>
      <c r="AL1250" s="36"/>
      <c r="AM1250" s="36"/>
      <c r="AN1250" s="36"/>
      <c r="AO1250" s="36"/>
      <c r="AP1250" s="36"/>
      <c r="AQ1250" s="36"/>
      <c r="AR1250" s="36"/>
      <c r="AS1250" s="36"/>
      <c r="AT1250" s="36"/>
      <c r="AU1250" s="36"/>
      <c r="AV1250" s="36"/>
      <c r="AW1250" s="36"/>
      <c r="AX1250" s="36"/>
      <c r="AY1250" s="36"/>
      <c r="AZ1250" s="36"/>
      <c r="BA1250" s="36"/>
      <c r="BB1250" s="36"/>
      <c r="BC1250" s="36"/>
      <c r="BD1250" s="36"/>
      <c r="BE1250" s="36"/>
      <c r="BF1250" s="36"/>
      <c r="BG1250" s="36"/>
      <c r="BH1250" s="36"/>
      <c r="BI1250" s="36"/>
      <c r="BJ1250" s="36"/>
      <c r="BL1250" s="36"/>
      <c r="BM1250" s="36"/>
      <c r="BN1250" s="36"/>
      <c r="BO1250" s="36"/>
    </row>
    <row r="1251" spans="2:67">
      <c r="B1251" s="36"/>
      <c r="D1251" s="36"/>
      <c r="E1251" s="36"/>
      <c r="G1251" s="36"/>
      <c r="H1251" s="36"/>
      <c r="I1251" s="36"/>
      <c r="J1251" s="36"/>
      <c r="K1251" s="36"/>
      <c r="L1251" s="36"/>
      <c r="M1251" s="36"/>
      <c r="N1251" s="36" t="e">
        <f>SUMIF(#REF!,K1251,#REF!)</f>
        <v>#REF!</v>
      </c>
      <c r="O1251" s="36">
        <f t="shared" si="206"/>
        <v>0</v>
      </c>
      <c r="P1251" s="36">
        <f>COUNTIF($T$1:T1251,T1251)</f>
        <v>12</v>
      </c>
      <c r="Q1251" s="36" t="str">
        <f t="shared" si="207"/>
        <v>12-KVTDN-80</v>
      </c>
      <c r="R1251" s="36" t="s">
        <v>20</v>
      </c>
      <c r="S1251" s="36">
        <v>80</v>
      </c>
      <c r="T1251" s="36" t="str">
        <f t="shared" si="204"/>
        <v>KVTDN-80</v>
      </c>
      <c r="U1251" s="36">
        <v>250</v>
      </c>
      <c r="V1251" s="36" t="str">
        <f t="shared" si="205"/>
        <v>250,</v>
      </c>
      <c r="W1251" s="36"/>
      <c r="X1251" s="36"/>
      <c r="Y1251" s="36"/>
      <c r="Z1251" s="36" t="str">
        <f t="shared" si="203"/>
        <v>-</v>
      </c>
      <c r="AA1251" s="36"/>
      <c r="AB1251" s="36"/>
      <c r="AC1251" s="36"/>
      <c r="AD1251" s="36"/>
      <c r="AE1251" s="36"/>
      <c r="AF1251" s="36"/>
      <c r="AG1251" s="36"/>
      <c r="AH1251" s="36"/>
      <c r="AI1251" s="36"/>
      <c r="AJ1251" s="36"/>
      <c r="AK1251" s="36"/>
      <c r="AL1251" s="36"/>
      <c r="AM1251" s="36"/>
      <c r="AN1251" s="36"/>
      <c r="AO1251" s="36"/>
      <c r="AP1251" s="36"/>
      <c r="AQ1251" s="36"/>
      <c r="AR1251" s="36"/>
      <c r="AS1251" s="36"/>
      <c r="AT1251" s="36"/>
      <c r="AU1251" s="36"/>
      <c r="AV1251" s="36"/>
      <c r="AW1251" s="36"/>
      <c r="AX1251" s="36"/>
      <c r="AY1251" s="36"/>
      <c r="AZ1251" s="36"/>
      <c r="BA1251" s="36"/>
      <c r="BB1251" s="36"/>
      <c r="BC1251" s="36"/>
      <c r="BD1251" s="36"/>
      <c r="BE1251" s="36"/>
      <c r="BF1251" s="36"/>
      <c r="BG1251" s="36"/>
      <c r="BH1251" s="36"/>
      <c r="BI1251" s="36"/>
      <c r="BJ1251" s="36"/>
      <c r="BL1251" s="36"/>
      <c r="BM1251" s="36"/>
      <c r="BN1251" s="36"/>
      <c r="BO1251" s="36"/>
    </row>
    <row r="1252" spans="2:67">
      <c r="B1252" s="36"/>
      <c r="D1252" s="36"/>
      <c r="E1252" s="36"/>
      <c r="G1252" s="36"/>
      <c r="H1252" s="36"/>
      <c r="I1252" s="36"/>
      <c r="J1252" s="36"/>
      <c r="K1252" s="36"/>
      <c r="L1252" s="36"/>
      <c r="M1252" s="36"/>
      <c r="N1252" s="36" t="e">
        <f>SUMIF(#REF!,K1252,#REF!)</f>
        <v>#REF!</v>
      </c>
      <c r="O1252" s="36">
        <f t="shared" si="206"/>
        <v>0</v>
      </c>
      <c r="P1252" s="36">
        <f>COUNTIF($T$1:T1252,T1252)</f>
        <v>13</v>
      </c>
      <c r="Q1252" s="36" t="str">
        <f t="shared" si="207"/>
        <v>13-KVTDN-80</v>
      </c>
      <c r="R1252" s="36" t="s">
        <v>20</v>
      </c>
      <c r="S1252" s="36">
        <v>80</v>
      </c>
      <c r="T1252" s="36" t="str">
        <f t="shared" si="204"/>
        <v>KVTDN-80</v>
      </c>
      <c r="U1252" s="36">
        <v>300</v>
      </c>
      <c r="V1252" s="36" t="str">
        <f t="shared" si="205"/>
        <v>300,</v>
      </c>
      <c r="W1252" s="36"/>
      <c r="X1252" s="36"/>
      <c r="Y1252" s="36"/>
      <c r="Z1252" s="36" t="str">
        <f t="shared" si="203"/>
        <v>-</v>
      </c>
      <c r="AA1252" s="36"/>
      <c r="AB1252" s="36"/>
      <c r="AC1252" s="36"/>
      <c r="AD1252" s="36"/>
      <c r="AE1252" s="36"/>
      <c r="AF1252" s="36"/>
      <c r="AG1252" s="36"/>
      <c r="AH1252" s="36"/>
      <c r="AI1252" s="36"/>
      <c r="AJ1252" s="36"/>
      <c r="AK1252" s="36"/>
      <c r="AL1252" s="36"/>
      <c r="AM1252" s="36"/>
      <c r="AN1252" s="36"/>
      <c r="AO1252" s="36"/>
      <c r="AP1252" s="36"/>
      <c r="AQ1252" s="36"/>
      <c r="AR1252" s="36"/>
      <c r="AS1252" s="36"/>
      <c r="AT1252" s="36"/>
      <c r="AU1252" s="36"/>
      <c r="AV1252" s="36"/>
      <c r="AW1252" s="36"/>
      <c r="AX1252" s="36"/>
      <c r="AY1252" s="36"/>
      <c r="AZ1252" s="36"/>
      <c r="BA1252" s="36"/>
      <c r="BB1252" s="36"/>
      <c r="BC1252" s="36"/>
      <c r="BD1252" s="36"/>
      <c r="BE1252" s="36"/>
      <c r="BF1252" s="36"/>
      <c r="BG1252" s="36"/>
      <c r="BH1252" s="36"/>
      <c r="BI1252" s="36"/>
      <c r="BJ1252" s="36"/>
      <c r="BL1252" s="36"/>
      <c r="BM1252" s="36"/>
      <c r="BN1252" s="36"/>
      <c r="BO1252" s="36"/>
    </row>
    <row r="1253" spans="2:67">
      <c r="B1253" s="36"/>
      <c r="D1253" s="36"/>
      <c r="E1253" s="36"/>
      <c r="G1253" s="36"/>
      <c r="H1253" s="36"/>
      <c r="I1253" s="36"/>
      <c r="J1253" s="36"/>
      <c r="K1253" s="36"/>
      <c r="L1253" s="36"/>
      <c r="M1253" s="36"/>
      <c r="N1253" s="36" t="e">
        <f>SUMIF(#REF!,K1253,#REF!)</f>
        <v>#REF!</v>
      </c>
      <c r="O1253" s="36">
        <f t="shared" si="206"/>
        <v>0</v>
      </c>
      <c r="P1253" s="36">
        <f>COUNTIF($T$1:T1253,T1253)</f>
        <v>14</v>
      </c>
      <c r="Q1253" s="36" t="str">
        <f t="shared" si="207"/>
        <v>14-KVTDN-80</v>
      </c>
      <c r="R1253" s="36" t="s">
        <v>20</v>
      </c>
      <c r="S1253" s="36">
        <v>80</v>
      </c>
      <c r="T1253" s="36" t="str">
        <f t="shared" si="204"/>
        <v>KVTDN-80</v>
      </c>
      <c r="U1253" s="36">
        <v>320</v>
      </c>
      <c r="V1253" s="36" t="str">
        <f t="shared" si="205"/>
        <v>320,</v>
      </c>
      <c r="W1253" s="36"/>
      <c r="X1253" s="36"/>
      <c r="Y1253" s="36"/>
      <c r="Z1253" s="36" t="str">
        <f t="shared" si="203"/>
        <v>-</v>
      </c>
      <c r="AA1253" s="36"/>
      <c r="AB1253" s="36"/>
      <c r="AC1253" s="36"/>
      <c r="AD1253" s="36"/>
      <c r="AE1253" s="36"/>
      <c r="AF1253" s="36"/>
      <c r="AG1253" s="36"/>
      <c r="AH1253" s="36"/>
      <c r="AI1253" s="36"/>
      <c r="AJ1253" s="36"/>
      <c r="AK1253" s="36"/>
      <c r="AL1253" s="36"/>
      <c r="AM1253" s="36"/>
      <c r="AN1253" s="36"/>
      <c r="AO1253" s="36"/>
      <c r="AP1253" s="36"/>
      <c r="AQ1253" s="36"/>
      <c r="AR1253" s="36"/>
      <c r="AS1253" s="36"/>
      <c r="AT1253" s="36"/>
      <c r="AU1253" s="36"/>
      <c r="AV1253" s="36"/>
      <c r="AW1253" s="36"/>
      <c r="AX1253" s="36"/>
      <c r="AY1253" s="36"/>
      <c r="AZ1253" s="36"/>
      <c r="BA1253" s="36"/>
      <c r="BB1253" s="36"/>
      <c r="BC1253" s="36"/>
      <c r="BD1253" s="36"/>
      <c r="BE1253" s="36"/>
      <c r="BF1253" s="36"/>
      <c r="BG1253" s="36"/>
      <c r="BH1253" s="36"/>
      <c r="BI1253" s="36"/>
      <c r="BJ1253" s="36"/>
      <c r="BL1253" s="36"/>
      <c r="BM1253" s="36"/>
      <c r="BN1253" s="36"/>
      <c r="BO1253" s="36"/>
    </row>
    <row r="1254" spans="2:67">
      <c r="B1254" s="36"/>
      <c r="D1254" s="36"/>
      <c r="E1254" s="36"/>
      <c r="G1254" s="36"/>
      <c r="H1254" s="36"/>
      <c r="I1254" s="36"/>
      <c r="J1254" s="36"/>
      <c r="K1254" s="36"/>
      <c r="L1254" s="36"/>
      <c r="M1254" s="36"/>
      <c r="N1254" s="36" t="e">
        <f>SUMIF(#REF!,K1254,#REF!)</f>
        <v>#REF!</v>
      </c>
      <c r="O1254" s="36">
        <f t="shared" si="206"/>
        <v>0</v>
      </c>
      <c r="P1254" s="36">
        <f>COUNTIF($T$1:T1254,T1254)</f>
        <v>15</v>
      </c>
      <c r="Q1254" s="36" t="str">
        <f t="shared" si="207"/>
        <v>15-KVTDN-80</v>
      </c>
      <c r="R1254" s="36" t="s">
        <v>20</v>
      </c>
      <c r="S1254" s="36">
        <v>80</v>
      </c>
      <c r="T1254" s="36" t="str">
        <f t="shared" si="204"/>
        <v>KVTDN-80</v>
      </c>
      <c r="U1254" s="36">
        <v>400</v>
      </c>
      <c r="V1254" s="36" t="str">
        <f t="shared" si="205"/>
        <v>400</v>
      </c>
      <c r="W1254" s="36"/>
      <c r="X1254" s="36"/>
      <c r="Y1254" s="36"/>
      <c r="Z1254" s="36" t="str">
        <f t="shared" ref="Z1254:Z1269" si="208">CONCATENATE(X1254,"-",Y1254)</f>
        <v>-</v>
      </c>
      <c r="AA1254" s="36"/>
      <c r="AB1254" s="36"/>
      <c r="AC1254" s="36"/>
      <c r="AD1254" s="36"/>
      <c r="AE1254" s="36"/>
      <c r="AF1254" s="36"/>
      <c r="AG1254" s="36"/>
      <c r="AH1254" s="36"/>
      <c r="AI1254" s="36"/>
      <c r="AJ1254" s="36"/>
      <c r="AK1254" s="36"/>
      <c r="AL1254" s="36"/>
      <c r="AM1254" s="36"/>
      <c r="AN1254" s="36"/>
      <c r="AO1254" s="36"/>
      <c r="AP1254" s="36"/>
      <c r="AQ1254" s="36"/>
      <c r="AR1254" s="36"/>
      <c r="AS1254" s="36"/>
      <c r="AT1254" s="36"/>
      <c r="AU1254" s="36"/>
      <c r="AV1254" s="36"/>
      <c r="AW1254" s="36"/>
      <c r="AX1254" s="36"/>
      <c r="AY1254" s="36"/>
      <c r="AZ1254" s="36"/>
      <c r="BA1254" s="36"/>
      <c r="BB1254" s="36"/>
      <c r="BC1254" s="36"/>
      <c r="BD1254" s="36"/>
      <c r="BE1254" s="36"/>
      <c r="BF1254" s="36"/>
      <c r="BG1254" s="36"/>
      <c r="BH1254" s="36"/>
      <c r="BI1254" s="36"/>
      <c r="BJ1254" s="36"/>
      <c r="BL1254" s="36"/>
      <c r="BM1254" s="36"/>
      <c r="BN1254" s="36"/>
      <c r="BO1254" s="36"/>
    </row>
    <row r="1255" spans="2:67">
      <c r="B1255" s="36"/>
      <c r="D1255" s="36"/>
      <c r="E1255" s="36"/>
      <c r="G1255" s="36"/>
      <c r="H1255" s="36"/>
      <c r="I1255" s="36"/>
      <c r="J1255" s="36"/>
      <c r="K1255" s="36"/>
      <c r="L1255" s="36"/>
      <c r="M1255" s="36"/>
      <c r="N1255" s="36" t="e">
        <f>SUMIF(#REF!,K1255,#REF!)</f>
        <v>#REF!</v>
      </c>
      <c r="O1255" s="36">
        <f t="shared" si="206"/>
        <v>0</v>
      </c>
      <c r="P1255" s="36">
        <f>COUNTIF($T$1:T1255,T1255)</f>
        <v>1</v>
      </c>
      <c r="Q1255" s="36" t="str">
        <f t="shared" si="207"/>
        <v>1-KVTDN-100</v>
      </c>
      <c r="R1255" s="36" t="s">
        <v>20</v>
      </c>
      <c r="S1255" s="36">
        <v>100</v>
      </c>
      <c r="T1255" s="36" t="str">
        <f t="shared" si="204"/>
        <v>KVTDN-100</v>
      </c>
      <c r="U1255" s="36">
        <v>5</v>
      </c>
      <c r="V1255" s="36" t="str">
        <f t="shared" si="205"/>
        <v>5,</v>
      </c>
      <c r="W1255" s="36"/>
      <c r="X1255" s="36"/>
      <c r="Y1255" s="36"/>
      <c r="Z1255" s="36" t="str">
        <f t="shared" si="208"/>
        <v>-</v>
      </c>
      <c r="AA1255" s="36"/>
      <c r="AB1255" s="36"/>
      <c r="AC1255" s="36"/>
      <c r="AD1255" s="36"/>
      <c r="AE1255" s="36"/>
      <c r="AF1255" s="36"/>
      <c r="AG1255" s="36"/>
      <c r="AH1255" s="36"/>
      <c r="AI1255" s="36"/>
      <c r="AJ1255" s="36"/>
      <c r="AK1255" s="36"/>
      <c r="AL1255" s="36"/>
      <c r="AM1255" s="36"/>
      <c r="AN1255" s="36"/>
      <c r="AO1255" s="36"/>
      <c r="AP1255" s="36"/>
      <c r="AQ1255" s="36"/>
      <c r="AR1255" s="36"/>
      <c r="AS1255" s="36"/>
      <c r="AT1255" s="36"/>
      <c r="AU1255" s="36"/>
      <c r="AV1255" s="36"/>
      <c r="AW1255" s="36"/>
      <c r="AX1255" s="36"/>
      <c r="AY1255" s="36"/>
      <c r="AZ1255" s="36"/>
      <c r="BA1255" s="36"/>
      <c r="BB1255" s="36"/>
      <c r="BC1255" s="36"/>
      <c r="BD1255" s="36"/>
      <c r="BE1255" s="36"/>
      <c r="BF1255" s="36"/>
      <c r="BG1255" s="36"/>
      <c r="BH1255" s="36"/>
      <c r="BI1255" s="36"/>
      <c r="BJ1255" s="36"/>
      <c r="BL1255" s="36"/>
      <c r="BM1255" s="36"/>
      <c r="BN1255" s="36"/>
      <c r="BO1255" s="36"/>
    </row>
    <row r="1256" spans="2:67">
      <c r="B1256" s="36"/>
      <c r="D1256" s="36"/>
      <c r="E1256" s="36"/>
      <c r="G1256" s="36"/>
      <c r="H1256" s="36"/>
      <c r="I1256" s="36"/>
      <c r="J1256" s="36"/>
      <c r="K1256" s="36"/>
      <c r="L1256" s="36"/>
      <c r="M1256" s="36"/>
      <c r="N1256" s="36" t="e">
        <f>SUMIF(#REF!,K1256,#REF!)</f>
        <v>#REF!</v>
      </c>
      <c r="O1256" s="36">
        <f t="shared" si="206"/>
        <v>0</v>
      </c>
      <c r="P1256" s="36">
        <f>COUNTIF($T$1:T1256,T1256)</f>
        <v>2</v>
      </c>
      <c r="Q1256" s="36" t="str">
        <f t="shared" si="207"/>
        <v>2-KVTDN-100</v>
      </c>
      <c r="R1256" s="36" t="s">
        <v>20</v>
      </c>
      <c r="S1256" s="36">
        <v>100</v>
      </c>
      <c r="T1256" s="36" t="str">
        <f t="shared" si="204"/>
        <v>KVTDN-100</v>
      </c>
      <c r="U1256" s="36">
        <v>10</v>
      </c>
      <c r="V1256" s="36" t="str">
        <f t="shared" si="205"/>
        <v>10,</v>
      </c>
      <c r="W1256" s="36"/>
      <c r="X1256" s="36"/>
      <c r="Y1256" s="36"/>
      <c r="Z1256" s="36" t="str">
        <f t="shared" si="208"/>
        <v>-</v>
      </c>
      <c r="AA1256" s="36"/>
      <c r="AB1256" s="36"/>
      <c r="AC1256" s="36"/>
      <c r="AD1256" s="36"/>
      <c r="AE1256" s="36"/>
      <c r="AF1256" s="36"/>
      <c r="AG1256" s="36"/>
      <c r="AH1256" s="36"/>
      <c r="AI1256" s="36"/>
      <c r="AJ1256" s="36"/>
      <c r="AK1256" s="36"/>
      <c r="AL1256" s="36"/>
      <c r="AM1256" s="36"/>
      <c r="AN1256" s="36"/>
      <c r="AO1256" s="36"/>
      <c r="AP1256" s="36"/>
      <c r="AQ1256" s="36"/>
      <c r="AR1256" s="36"/>
      <c r="AS1256" s="36"/>
      <c r="AT1256" s="36"/>
      <c r="AU1256" s="36"/>
      <c r="AV1256" s="36"/>
      <c r="AW1256" s="36"/>
      <c r="AX1256" s="36"/>
      <c r="AY1256" s="36"/>
      <c r="AZ1256" s="36"/>
      <c r="BA1256" s="36"/>
      <c r="BB1256" s="36"/>
      <c r="BC1256" s="36"/>
      <c r="BD1256" s="36"/>
      <c r="BE1256" s="36"/>
      <c r="BF1256" s="36"/>
      <c r="BG1256" s="36"/>
      <c r="BH1256" s="36"/>
      <c r="BI1256" s="36"/>
      <c r="BJ1256" s="36"/>
      <c r="BL1256" s="36"/>
      <c r="BM1256" s="36"/>
      <c r="BN1256" s="36"/>
      <c r="BO1256" s="36"/>
    </row>
    <row r="1257" spans="2:67">
      <c r="B1257" s="36"/>
      <c r="D1257" s="36"/>
      <c r="E1257" s="36"/>
      <c r="G1257" s="36"/>
      <c r="H1257" s="36"/>
      <c r="I1257" s="36"/>
      <c r="J1257" s="36"/>
      <c r="K1257" s="36"/>
      <c r="L1257" s="36"/>
      <c r="M1257" s="36"/>
      <c r="N1257" s="36" t="e">
        <f>SUMIF(#REF!,K1257,#REF!)</f>
        <v>#REF!</v>
      </c>
      <c r="O1257" s="36">
        <f t="shared" si="206"/>
        <v>0</v>
      </c>
      <c r="P1257" s="36">
        <f>COUNTIF($T$1:T1257,T1257)</f>
        <v>3</v>
      </c>
      <c r="Q1257" s="36" t="str">
        <f t="shared" si="207"/>
        <v>3-KVTDN-100</v>
      </c>
      <c r="R1257" s="36" t="s">
        <v>20</v>
      </c>
      <c r="S1257" s="36">
        <v>100</v>
      </c>
      <c r="T1257" s="36" t="str">
        <f t="shared" si="204"/>
        <v>KVTDN-100</v>
      </c>
      <c r="U1257" s="36">
        <v>15</v>
      </c>
      <c r="V1257" s="36" t="str">
        <f t="shared" si="205"/>
        <v>15,</v>
      </c>
      <c r="W1257" s="36"/>
      <c r="X1257" s="36"/>
      <c r="Y1257" s="36"/>
      <c r="Z1257" s="36" t="str">
        <f t="shared" si="208"/>
        <v>-</v>
      </c>
      <c r="AA1257" s="36"/>
      <c r="AB1257" s="36"/>
      <c r="AC1257" s="36"/>
      <c r="AD1257" s="36"/>
      <c r="AE1257" s="36"/>
      <c r="AF1257" s="36"/>
      <c r="AG1257" s="36"/>
      <c r="AH1257" s="36"/>
      <c r="AI1257" s="36"/>
      <c r="AJ1257" s="36"/>
      <c r="AK1257" s="36"/>
      <c r="AL1257" s="36"/>
      <c r="AM1257" s="36"/>
      <c r="AN1257" s="36"/>
      <c r="AO1257" s="36"/>
      <c r="AP1257" s="36"/>
      <c r="AQ1257" s="36"/>
      <c r="AR1257" s="36"/>
      <c r="AS1257" s="36"/>
      <c r="AT1257" s="36"/>
      <c r="AU1257" s="36"/>
      <c r="AV1257" s="36"/>
      <c r="AW1257" s="36"/>
      <c r="AX1257" s="36"/>
      <c r="AY1257" s="36"/>
      <c r="AZ1257" s="36"/>
      <c r="BA1257" s="36"/>
      <c r="BB1257" s="36"/>
      <c r="BC1257" s="36"/>
      <c r="BD1257" s="36"/>
      <c r="BE1257" s="36"/>
      <c r="BF1257" s="36"/>
      <c r="BG1257" s="36"/>
      <c r="BH1257" s="36"/>
      <c r="BI1257" s="36"/>
      <c r="BJ1257" s="36"/>
      <c r="BL1257" s="36"/>
      <c r="BM1257" s="36"/>
      <c r="BN1257" s="36"/>
      <c r="BO1257" s="36"/>
    </row>
    <row r="1258" spans="2:67">
      <c r="B1258" s="36"/>
      <c r="D1258" s="36"/>
      <c r="E1258" s="36"/>
      <c r="G1258" s="36"/>
      <c r="H1258" s="36"/>
      <c r="I1258" s="36"/>
      <c r="J1258" s="36"/>
      <c r="K1258" s="36"/>
      <c r="L1258" s="36"/>
      <c r="M1258" s="36"/>
      <c r="N1258" s="36" t="e">
        <f>SUMIF(#REF!,K1258,#REF!)</f>
        <v>#REF!</v>
      </c>
      <c r="O1258" s="36">
        <f t="shared" si="206"/>
        <v>0</v>
      </c>
      <c r="P1258" s="36">
        <f>COUNTIF($T$1:T1258,T1258)</f>
        <v>4</v>
      </c>
      <c r="Q1258" s="36" t="str">
        <f t="shared" si="207"/>
        <v>4-KVTDN-100</v>
      </c>
      <c r="R1258" s="36" t="s">
        <v>20</v>
      </c>
      <c r="S1258" s="36">
        <v>100</v>
      </c>
      <c r="T1258" s="36" t="str">
        <f t="shared" si="204"/>
        <v>KVTDN-100</v>
      </c>
      <c r="U1258" s="36">
        <v>25</v>
      </c>
      <c r="V1258" s="36" t="str">
        <f t="shared" si="205"/>
        <v>25,</v>
      </c>
      <c r="W1258" s="36"/>
      <c r="X1258" s="36"/>
      <c r="Y1258" s="36"/>
      <c r="Z1258" s="36" t="str">
        <f t="shared" si="208"/>
        <v>-</v>
      </c>
      <c r="AA1258" s="36"/>
      <c r="AB1258" s="36"/>
      <c r="AC1258" s="36"/>
      <c r="AD1258" s="36"/>
      <c r="AE1258" s="36"/>
      <c r="AF1258" s="36"/>
      <c r="AG1258" s="36"/>
      <c r="AH1258" s="36"/>
      <c r="AI1258" s="36"/>
      <c r="AJ1258" s="36"/>
      <c r="AK1258" s="36"/>
      <c r="AL1258" s="36"/>
      <c r="AM1258" s="36"/>
      <c r="AN1258" s="36"/>
      <c r="AO1258" s="36"/>
      <c r="AP1258" s="36"/>
      <c r="AQ1258" s="36"/>
      <c r="AR1258" s="36"/>
      <c r="AS1258" s="36"/>
      <c r="AT1258" s="36"/>
      <c r="AU1258" s="36"/>
      <c r="AV1258" s="36"/>
      <c r="AW1258" s="36"/>
      <c r="AX1258" s="36"/>
      <c r="AY1258" s="36"/>
      <c r="AZ1258" s="36"/>
      <c r="BA1258" s="36"/>
      <c r="BB1258" s="36"/>
      <c r="BC1258" s="36"/>
      <c r="BD1258" s="36"/>
      <c r="BE1258" s="36"/>
      <c r="BF1258" s="36"/>
      <c r="BG1258" s="36"/>
      <c r="BH1258" s="36"/>
      <c r="BI1258" s="36"/>
      <c r="BJ1258" s="36"/>
      <c r="BL1258" s="36"/>
      <c r="BM1258" s="36"/>
      <c r="BN1258" s="36"/>
      <c r="BO1258" s="36"/>
    </row>
    <row r="1259" spans="2:67">
      <c r="B1259" s="36"/>
      <c r="D1259" s="36"/>
      <c r="E1259" s="36"/>
      <c r="G1259" s="36"/>
      <c r="H1259" s="36"/>
      <c r="I1259" s="36"/>
      <c r="J1259" s="36"/>
      <c r="K1259" s="36"/>
      <c r="L1259" s="36"/>
      <c r="M1259" s="36"/>
      <c r="N1259" s="36" t="e">
        <f>SUMIF(#REF!,K1259,#REF!)</f>
        <v>#REF!</v>
      </c>
      <c r="O1259" s="36">
        <f t="shared" si="206"/>
        <v>0</v>
      </c>
      <c r="P1259" s="36">
        <f>COUNTIF($T$1:T1259,T1259)</f>
        <v>5</v>
      </c>
      <c r="Q1259" s="36" t="str">
        <f t="shared" si="207"/>
        <v>5-KVTDN-100</v>
      </c>
      <c r="R1259" s="36" t="s">
        <v>20</v>
      </c>
      <c r="S1259" s="36">
        <v>100</v>
      </c>
      <c r="T1259" s="36" t="str">
        <f t="shared" si="204"/>
        <v>KVTDN-100</v>
      </c>
      <c r="U1259" s="36">
        <v>40</v>
      </c>
      <c r="V1259" s="36" t="str">
        <f t="shared" si="205"/>
        <v>40,</v>
      </c>
      <c r="W1259" s="36"/>
      <c r="X1259" s="36"/>
      <c r="Y1259" s="36"/>
      <c r="Z1259" s="36" t="str">
        <f t="shared" si="208"/>
        <v>-</v>
      </c>
      <c r="AA1259" s="36"/>
      <c r="AB1259" s="36"/>
      <c r="AC1259" s="36"/>
      <c r="AD1259" s="36"/>
      <c r="AE1259" s="36"/>
      <c r="AF1259" s="36"/>
      <c r="AG1259" s="36"/>
      <c r="AH1259" s="36"/>
      <c r="AI1259" s="36"/>
      <c r="AJ1259" s="36"/>
      <c r="AK1259" s="36"/>
      <c r="AL1259" s="36"/>
      <c r="AM1259" s="36"/>
      <c r="AN1259" s="36"/>
      <c r="AO1259" s="36"/>
      <c r="AP1259" s="36"/>
      <c r="AQ1259" s="36"/>
      <c r="AR1259" s="36"/>
      <c r="AS1259" s="36"/>
      <c r="AT1259" s="36"/>
      <c r="AU1259" s="36"/>
      <c r="AV1259" s="36"/>
      <c r="AW1259" s="36"/>
      <c r="AX1259" s="36"/>
      <c r="AY1259" s="36"/>
      <c r="AZ1259" s="36"/>
      <c r="BA1259" s="36"/>
      <c r="BB1259" s="36"/>
      <c r="BC1259" s="36"/>
      <c r="BD1259" s="36"/>
      <c r="BE1259" s="36"/>
      <c r="BF1259" s="36"/>
      <c r="BG1259" s="36"/>
      <c r="BH1259" s="36"/>
      <c r="BI1259" s="36"/>
      <c r="BJ1259" s="36"/>
      <c r="BL1259" s="36"/>
      <c r="BM1259" s="36"/>
      <c r="BN1259" s="36"/>
      <c r="BO1259" s="36"/>
    </row>
    <row r="1260" spans="2:67">
      <c r="B1260" s="36"/>
      <c r="D1260" s="36"/>
      <c r="E1260" s="36"/>
      <c r="G1260" s="36"/>
      <c r="H1260" s="36"/>
      <c r="I1260" s="36"/>
      <c r="J1260" s="36"/>
      <c r="K1260" s="36"/>
      <c r="L1260" s="36"/>
      <c r="M1260" s="36"/>
      <c r="N1260" s="36" t="e">
        <f>SUMIF(#REF!,K1260,#REF!)</f>
        <v>#REF!</v>
      </c>
      <c r="O1260" s="36">
        <f t="shared" si="206"/>
        <v>0</v>
      </c>
      <c r="P1260" s="36">
        <f>COUNTIF($T$1:T1260,T1260)</f>
        <v>6</v>
      </c>
      <c r="Q1260" s="36" t="str">
        <f t="shared" si="207"/>
        <v>6-KVTDN-100</v>
      </c>
      <c r="R1260" s="36" t="s">
        <v>20</v>
      </c>
      <c r="S1260" s="36">
        <v>100</v>
      </c>
      <c r="T1260" s="36" t="str">
        <f t="shared" si="204"/>
        <v>KVTDN-100</v>
      </c>
      <c r="U1260" s="36">
        <v>50</v>
      </c>
      <c r="V1260" s="36" t="str">
        <f t="shared" si="205"/>
        <v>50,</v>
      </c>
      <c r="W1260" s="36"/>
      <c r="X1260" s="36"/>
      <c r="Y1260" s="36"/>
      <c r="Z1260" s="36" t="str">
        <f t="shared" si="208"/>
        <v>-</v>
      </c>
      <c r="AA1260" s="36"/>
      <c r="AB1260" s="36"/>
      <c r="AC1260" s="36"/>
      <c r="AD1260" s="36"/>
      <c r="AE1260" s="36"/>
      <c r="AF1260" s="36"/>
      <c r="AG1260" s="36"/>
      <c r="AH1260" s="36"/>
      <c r="AI1260" s="36"/>
      <c r="AJ1260" s="36"/>
      <c r="AK1260" s="36"/>
      <c r="AL1260" s="36"/>
      <c r="AM1260" s="36"/>
      <c r="AN1260" s="36"/>
      <c r="AO1260" s="36"/>
      <c r="AP1260" s="36"/>
      <c r="AQ1260" s="36"/>
      <c r="AR1260" s="36"/>
      <c r="AS1260" s="36"/>
      <c r="AT1260" s="36"/>
      <c r="AU1260" s="36"/>
      <c r="AV1260" s="36"/>
      <c r="AW1260" s="36"/>
      <c r="AX1260" s="36"/>
      <c r="AY1260" s="36"/>
      <c r="AZ1260" s="36"/>
      <c r="BA1260" s="36"/>
      <c r="BB1260" s="36"/>
      <c r="BC1260" s="36"/>
      <c r="BD1260" s="36"/>
      <c r="BE1260" s="36"/>
      <c r="BF1260" s="36"/>
      <c r="BG1260" s="36"/>
      <c r="BH1260" s="36"/>
      <c r="BI1260" s="36"/>
      <c r="BJ1260" s="36"/>
      <c r="BL1260" s="36"/>
      <c r="BM1260" s="36"/>
      <c r="BN1260" s="36"/>
      <c r="BO1260" s="36"/>
    </row>
    <row r="1261" spans="2:67">
      <c r="B1261" s="36"/>
      <c r="D1261" s="36"/>
      <c r="E1261" s="36"/>
      <c r="G1261" s="36"/>
      <c r="H1261" s="36"/>
      <c r="I1261" s="36"/>
      <c r="J1261" s="36"/>
      <c r="K1261" s="36"/>
      <c r="L1261" s="36"/>
      <c r="M1261" s="36"/>
      <c r="N1261" s="36" t="e">
        <f>SUMIF(#REF!,K1261,#REF!)</f>
        <v>#REF!</v>
      </c>
      <c r="O1261" s="36">
        <f t="shared" si="206"/>
        <v>0</v>
      </c>
      <c r="P1261" s="36">
        <f>COUNTIF($T$1:T1261,T1261)</f>
        <v>7</v>
      </c>
      <c r="Q1261" s="36" t="str">
        <f t="shared" si="207"/>
        <v>7-KVTDN-100</v>
      </c>
      <c r="R1261" s="36" t="s">
        <v>20</v>
      </c>
      <c r="S1261" s="36">
        <v>100</v>
      </c>
      <c r="T1261" s="36" t="str">
        <f t="shared" si="204"/>
        <v>KVTDN-100</v>
      </c>
      <c r="U1261" s="36">
        <v>80</v>
      </c>
      <c r="V1261" s="36" t="str">
        <f t="shared" si="205"/>
        <v>80,</v>
      </c>
      <c r="W1261" s="36"/>
      <c r="X1261" s="36"/>
      <c r="Y1261" s="36"/>
      <c r="Z1261" s="36" t="str">
        <f t="shared" si="208"/>
        <v>-</v>
      </c>
      <c r="AA1261" s="36"/>
      <c r="AB1261" s="36"/>
      <c r="AC1261" s="36"/>
      <c r="AD1261" s="36"/>
      <c r="AE1261" s="36"/>
      <c r="AF1261" s="36"/>
      <c r="AG1261" s="36"/>
      <c r="AH1261" s="36"/>
      <c r="AI1261" s="36"/>
      <c r="AJ1261" s="36"/>
      <c r="AK1261" s="36"/>
      <c r="AL1261" s="36"/>
      <c r="AM1261" s="36"/>
      <c r="AN1261" s="36"/>
      <c r="AO1261" s="36"/>
      <c r="AP1261" s="36"/>
      <c r="AQ1261" s="36"/>
      <c r="AR1261" s="36"/>
      <c r="AS1261" s="36"/>
      <c r="AT1261" s="36"/>
      <c r="AU1261" s="36"/>
      <c r="AV1261" s="36"/>
      <c r="AW1261" s="36"/>
      <c r="AX1261" s="36"/>
      <c r="AY1261" s="36"/>
      <c r="AZ1261" s="36"/>
      <c r="BA1261" s="36"/>
      <c r="BB1261" s="36"/>
      <c r="BC1261" s="36"/>
      <c r="BD1261" s="36"/>
      <c r="BE1261" s="36"/>
      <c r="BF1261" s="36"/>
      <c r="BG1261" s="36"/>
      <c r="BH1261" s="36"/>
      <c r="BI1261" s="36"/>
      <c r="BJ1261" s="36"/>
      <c r="BL1261" s="36"/>
      <c r="BM1261" s="36"/>
      <c r="BN1261" s="36"/>
      <c r="BO1261" s="36"/>
    </row>
    <row r="1262" spans="2:67">
      <c r="B1262" s="36"/>
      <c r="D1262" s="36"/>
      <c r="E1262" s="36"/>
      <c r="G1262" s="36"/>
      <c r="H1262" s="36"/>
      <c r="I1262" s="36"/>
      <c r="J1262" s="36"/>
      <c r="K1262" s="36"/>
      <c r="L1262" s="36"/>
      <c r="M1262" s="36"/>
      <c r="N1262" s="36" t="e">
        <f>SUMIF(#REF!,K1262,#REF!)</f>
        <v>#REF!</v>
      </c>
      <c r="O1262" s="36">
        <f t="shared" si="206"/>
        <v>0</v>
      </c>
      <c r="P1262" s="36">
        <f>COUNTIF($T$1:T1262,T1262)</f>
        <v>8</v>
      </c>
      <c r="Q1262" s="36" t="str">
        <f t="shared" si="207"/>
        <v>8-KVTDN-100</v>
      </c>
      <c r="R1262" s="36" t="s">
        <v>20</v>
      </c>
      <c r="S1262" s="36">
        <v>100</v>
      </c>
      <c r="T1262" s="36" t="str">
        <f t="shared" si="204"/>
        <v>KVTDN-100</v>
      </c>
      <c r="U1262" s="36">
        <v>100</v>
      </c>
      <c r="V1262" s="36" t="str">
        <f t="shared" si="205"/>
        <v>100,</v>
      </c>
      <c r="W1262" s="36"/>
      <c r="X1262" s="36"/>
      <c r="Y1262" s="36"/>
      <c r="Z1262" s="36" t="str">
        <f t="shared" si="208"/>
        <v>-</v>
      </c>
      <c r="AA1262" s="36"/>
      <c r="AB1262" s="36"/>
      <c r="AC1262" s="36"/>
      <c r="AD1262" s="36"/>
      <c r="AE1262" s="36"/>
      <c r="AF1262" s="36"/>
      <c r="AG1262" s="36"/>
      <c r="AH1262" s="36"/>
      <c r="AI1262" s="36"/>
      <c r="AJ1262" s="36"/>
      <c r="AK1262" s="36"/>
      <c r="AL1262" s="36"/>
      <c r="AM1262" s="36"/>
      <c r="AN1262" s="36"/>
      <c r="AO1262" s="36"/>
      <c r="AP1262" s="36"/>
      <c r="AQ1262" s="36"/>
      <c r="AR1262" s="36"/>
      <c r="AS1262" s="36"/>
      <c r="AT1262" s="36"/>
      <c r="AU1262" s="36"/>
      <c r="AV1262" s="36"/>
      <c r="AW1262" s="36"/>
      <c r="AX1262" s="36"/>
      <c r="AY1262" s="36"/>
      <c r="AZ1262" s="36"/>
      <c r="BA1262" s="36"/>
      <c r="BB1262" s="36"/>
      <c r="BC1262" s="36"/>
      <c r="BD1262" s="36"/>
      <c r="BE1262" s="36"/>
      <c r="BF1262" s="36"/>
      <c r="BG1262" s="36"/>
      <c r="BH1262" s="36"/>
      <c r="BI1262" s="36"/>
      <c r="BJ1262" s="36"/>
      <c r="BL1262" s="36"/>
      <c r="BM1262" s="36"/>
      <c r="BN1262" s="36"/>
      <c r="BO1262" s="36"/>
    </row>
    <row r="1263" spans="2:67">
      <c r="B1263" s="36"/>
      <c r="D1263" s="36"/>
      <c r="E1263" s="36"/>
      <c r="G1263" s="36"/>
      <c r="H1263" s="36"/>
      <c r="I1263" s="36"/>
      <c r="J1263" s="36"/>
      <c r="K1263" s="36"/>
      <c r="L1263" s="36"/>
      <c r="M1263" s="36"/>
      <c r="N1263" s="36" t="e">
        <f>SUMIF(#REF!,K1263,#REF!)</f>
        <v>#REF!</v>
      </c>
      <c r="O1263" s="36">
        <f t="shared" si="206"/>
        <v>0</v>
      </c>
      <c r="P1263" s="36">
        <f>COUNTIF($T$1:T1263,T1263)</f>
        <v>9</v>
      </c>
      <c r="Q1263" s="36" t="str">
        <f t="shared" si="207"/>
        <v>9-KVTDN-100</v>
      </c>
      <c r="R1263" s="36" t="s">
        <v>20</v>
      </c>
      <c r="S1263" s="36">
        <v>100</v>
      </c>
      <c r="T1263" s="36" t="str">
        <f t="shared" si="204"/>
        <v>KVTDN-100</v>
      </c>
      <c r="U1263" s="36">
        <v>120</v>
      </c>
      <c r="V1263" s="36" t="str">
        <f t="shared" si="205"/>
        <v>120,</v>
      </c>
      <c r="W1263" s="36"/>
      <c r="X1263" s="36"/>
      <c r="Y1263" s="36"/>
      <c r="Z1263" s="36" t="str">
        <f t="shared" si="208"/>
        <v>-</v>
      </c>
      <c r="AA1263" s="36"/>
      <c r="AB1263" s="36"/>
      <c r="AC1263" s="36"/>
      <c r="AD1263" s="36"/>
      <c r="AE1263" s="36"/>
      <c r="AF1263" s="36"/>
      <c r="AG1263" s="36"/>
      <c r="AH1263" s="36"/>
      <c r="AI1263" s="36"/>
      <c r="AJ1263" s="36"/>
      <c r="AK1263" s="36"/>
      <c r="AL1263" s="36"/>
      <c r="AM1263" s="36"/>
      <c r="AN1263" s="36"/>
      <c r="AO1263" s="36"/>
      <c r="AP1263" s="36"/>
      <c r="AQ1263" s="36"/>
      <c r="AR1263" s="36"/>
      <c r="AS1263" s="36"/>
      <c r="AT1263" s="36"/>
      <c r="AU1263" s="36"/>
      <c r="AV1263" s="36"/>
      <c r="AW1263" s="36"/>
      <c r="AX1263" s="36"/>
      <c r="AY1263" s="36"/>
      <c r="AZ1263" s="36"/>
      <c r="BA1263" s="36"/>
      <c r="BB1263" s="36"/>
      <c r="BC1263" s="36"/>
      <c r="BD1263" s="36"/>
      <c r="BE1263" s="36"/>
      <c r="BF1263" s="36"/>
      <c r="BG1263" s="36"/>
      <c r="BH1263" s="36"/>
      <c r="BI1263" s="36"/>
      <c r="BJ1263" s="36"/>
      <c r="BL1263" s="36"/>
      <c r="BM1263" s="36"/>
      <c r="BN1263" s="36"/>
      <c r="BO1263" s="36"/>
    </row>
    <row r="1264" spans="2:67">
      <c r="B1264" s="36"/>
      <c r="D1264" s="36"/>
      <c r="E1264" s="36"/>
      <c r="G1264" s="36"/>
      <c r="H1264" s="36"/>
      <c r="I1264" s="36"/>
      <c r="J1264" s="36"/>
      <c r="K1264" s="36"/>
      <c r="L1264" s="36"/>
      <c r="M1264" s="36"/>
      <c r="N1264" s="36" t="e">
        <f>SUMIF(#REF!,K1264,#REF!)</f>
        <v>#REF!</v>
      </c>
      <c r="O1264" s="36">
        <f t="shared" si="206"/>
        <v>0</v>
      </c>
      <c r="P1264" s="36">
        <f>COUNTIF($T$1:T1264,T1264)</f>
        <v>10</v>
      </c>
      <c r="Q1264" s="36" t="str">
        <f t="shared" si="207"/>
        <v>10-KVTDN-100</v>
      </c>
      <c r="R1264" s="36" t="s">
        <v>20</v>
      </c>
      <c r="S1264" s="36">
        <v>100</v>
      </c>
      <c r="T1264" s="36" t="str">
        <f t="shared" si="204"/>
        <v>KVTDN-100</v>
      </c>
      <c r="U1264" s="36">
        <v>160</v>
      </c>
      <c r="V1264" s="36" t="str">
        <f t="shared" si="205"/>
        <v>160,</v>
      </c>
      <c r="W1264" s="36"/>
      <c r="X1264" s="36"/>
      <c r="Y1264" s="36"/>
      <c r="Z1264" s="36" t="str">
        <f t="shared" si="208"/>
        <v>-</v>
      </c>
      <c r="AA1264" s="36"/>
      <c r="AB1264" s="36"/>
      <c r="AC1264" s="36"/>
      <c r="AD1264" s="36"/>
      <c r="AE1264" s="36"/>
      <c r="AF1264" s="36"/>
      <c r="AG1264" s="36"/>
      <c r="AH1264" s="36"/>
      <c r="AI1264" s="36"/>
      <c r="AJ1264" s="36"/>
      <c r="AK1264" s="36"/>
      <c r="AL1264" s="36"/>
      <c r="AM1264" s="36"/>
      <c r="AN1264" s="36"/>
      <c r="AO1264" s="36"/>
      <c r="AP1264" s="36"/>
      <c r="AQ1264" s="36"/>
      <c r="AR1264" s="36"/>
      <c r="AS1264" s="36"/>
      <c r="AT1264" s="36"/>
      <c r="AU1264" s="36"/>
      <c r="AV1264" s="36"/>
      <c r="AW1264" s="36"/>
      <c r="AX1264" s="36"/>
      <c r="AY1264" s="36"/>
      <c r="AZ1264" s="36"/>
      <c r="BA1264" s="36"/>
      <c r="BB1264" s="36"/>
      <c r="BC1264" s="36"/>
      <c r="BD1264" s="36"/>
      <c r="BE1264" s="36"/>
      <c r="BF1264" s="36"/>
      <c r="BG1264" s="36"/>
      <c r="BH1264" s="36"/>
      <c r="BI1264" s="36"/>
      <c r="BJ1264" s="36"/>
      <c r="BL1264" s="36"/>
      <c r="BM1264" s="36"/>
      <c r="BN1264" s="36"/>
      <c r="BO1264" s="36"/>
    </row>
    <row r="1265" spans="2:67">
      <c r="B1265" s="36"/>
      <c r="D1265" s="36"/>
      <c r="E1265" s="36"/>
      <c r="G1265" s="36"/>
      <c r="H1265" s="36"/>
      <c r="I1265" s="36"/>
      <c r="J1265" s="36"/>
      <c r="K1265" s="36"/>
      <c r="L1265" s="36"/>
      <c r="M1265" s="36"/>
      <c r="N1265" s="36" t="e">
        <f>SUMIF(#REF!,K1265,#REF!)</f>
        <v>#REF!</v>
      </c>
      <c r="O1265" s="36">
        <f t="shared" si="206"/>
        <v>0</v>
      </c>
      <c r="P1265" s="36">
        <f>COUNTIF($T$1:T1265,T1265)</f>
        <v>11</v>
      </c>
      <c r="Q1265" s="36" t="str">
        <f t="shared" si="207"/>
        <v>11-KVTDN-100</v>
      </c>
      <c r="R1265" s="36" t="s">
        <v>20</v>
      </c>
      <c r="S1265" s="36">
        <v>100</v>
      </c>
      <c r="T1265" s="36" t="str">
        <f t="shared" si="204"/>
        <v>KVTDN-100</v>
      </c>
      <c r="U1265" s="36">
        <v>200</v>
      </c>
      <c r="V1265" s="36" t="str">
        <f t="shared" si="205"/>
        <v>200,</v>
      </c>
      <c r="W1265" s="36"/>
      <c r="X1265" s="36"/>
      <c r="Y1265" s="36"/>
      <c r="Z1265" s="36" t="str">
        <f t="shared" si="208"/>
        <v>-</v>
      </c>
      <c r="AA1265" s="36"/>
      <c r="AB1265" s="36"/>
      <c r="AC1265" s="36"/>
      <c r="AD1265" s="36"/>
      <c r="AE1265" s="36"/>
      <c r="AF1265" s="36"/>
      <c r="AG1265" s="36"/>
      <c r="AH1265" s="36"/>
      <c r="AI1265" s="36"/>
      <c r="AJ1265" s="36"/>
      <c r="AK1265" s="36"/>
      <c r="AL1265" s="36"/>
      <c r="AM1265" s="36"/>
      <c r="AN1265" s="36"/>
      <c r="AO1265" s="36"/>
      <c r="AP1265" s="36"/>
      <c r="AQ1265" s="36"/>
      <c r="AR1265" s="36"/>
      <c r="AS1265" s="36"/>
      <c r="AT1265" s="36"/>
      <c r="AU1265" s="36"/>
      <c r="AV1265" s="36"/>
      <c r="AW1265" s="36"/>
      <c r="AX1265" s="36"/>
      <c r="AY1265" s="36"/>
      <c r="AZ1265" s="36"/>
      <c r="BA1265" s="36"/>
      <c r="BB1265" s="36"/>
      <c r="BC1265" s="36"/>
      <c r="BD1265" s="36"/>
      <c r="BE1265" s="36"/>
      <c r="BF1265" s="36"/>
      <c r="BG1265" s="36"/>
      <c r="BH1265" s="36"/>
      <c r="BI1265" s="36"/>
      <c r="BJ1265" s="36"/>
      <c r="BL1265" s="36"/>
      <c r="BM1265" s="36"/>
      <c r="BN1265" s="36"/>
      <c r="BO1265" s="36"/>
    </row>
    <row r="1266" spans="2:67">
      <c r="B1266" s="36"/>
      <c r="D1266" s="36"/>
      <c r="E1266" s="36"/>
      <c r="G1266" s="36"/>
      <c r="H1266" s="36"/>
      <c r="I1266" s="36"/>
      <c r="J1266" s="36"/>
      <c r="K1266" s="36"/>
      <c r="L1266" s="36"/>
      <c r="M1266" s="36"/>
      <c r="N1266" s="36" t="e">
        <f>SUMIF(#REF!,K1266,#REF!)</f>
        <v>#REF!</v>
      </c>
      <c r="O1266" s="36">
        <f t="shared" si="206"/>
        <v>0</v>
      </c>
      <c r="P1266" s="36">
        <f>COUNTIF($T$1:T1266,T1266)</f>
        <v>12</v>
      </c>
      <c r="Q1266" s="36" t="str">
        <f t="shared" si="207"/>
        <v>12-KVTDN-100</v>
      </c>
      <c r="R1266" s="36" t="s">
        <v>20</v>
      </c>
      <c r="S1266" s="36">
        <v>100</v>
      </c>
      <c r="T1266" s="36" t="str">
        <f t="shared" si="204"/>
        <v>KVTDN-100</v>
      </c>
      <c r="U1266" s="36">
        <v>250</v>
      </c>
      <c r="V1266" s="36" t="str">
        <f t="shared" si="205"/>
        <v>250,</v>
      </c>
      <c r="W1266" s="36"/>
      <c r="X1266" s="36"/>
      <c r="Y1266" s="36"/>
      <c r="Z1266" s="36" t="str">
        <f t="shared" si="208"/>
        <v>-</v>
      </c>
      <c r="AA1266" s="36"/>
      <c r="AB1266" s="36"/>
      <c r="AC1266" s="36"/>
      <c r="AD1266" s="36"/>
      <c r="AE1266" s="36"/>
      <c r="AF1266" s="36"/>
      <c r="AG1266" s="36"/>
      <c r="AH1266" s="36"/>
      <c r="AI1266" s="36"/>
      <c r="AJ1266" s="36"/>
      <c r="AK1266" s="36"/>
      <c r="AL1266" s="36"/>
      <c r="AM1266" s="36"/>
      <c r="AN1266" s="36"/>
      <c r="AO1266" s="36"/>
      <c r="AP1266" s="36"/>
      <c r="AQ1266" s="36"/>
      <c r="AR1266" s="36"/>
      <c r="AS1266" s="36"/>
      <c r="AT1266" s="36"/>
      <c r="AU1266" s="36"/>
      <c r="AV1266" s="36"/>
      <c r="AW1266" s="36"/>
      <c r="AX1266" s="36"/>
      <c r="AY1266" s="36"/>
      <c r="AZ1266" s="36"/>
      <c r="BA1266" s="36"/>
      <c r="BB1266" s="36"/>
      <c r="BC1266" s="36"/>
      <c r="BD1266" s="36"/>
      <c r="BE1266" s="36"/>
      <c r="BF1266" s="36"/>
      <c r="BG1266" s="36"/>
      <c r="BH1266" s="36"/>
      <c r="BI1266" s="36"/>
      <c r="BJ1266" s="36"/>
      <c r="BL1266" s="36"/>
      <c r="BM1266" s="36"/>
      <c r="BN1266" s="36"/>
      <c r="BO1266" s="36"/>
    </row>
    <row r="1267" spans="2:67">
      <c r="B1267" s="36"/>
      <c r="D1267" s="36"/>
      <c r="E1267" s="36"/>
      <c r="G1267" s="36"/>
      <c r="H1267" s="36"/>
      <c r="I1267" s="36"/>
      <c r="J1267" s="36"/>
      <c r="K1267" s="36"/>
      <c r="L1267" s="36"/>
      <c r="M1267" s="36"/>
      <c r="N1267" s="36" t="e">
        <f>SUMIF(#REF!,K1267,#REF!)</f>
        <v>#REF!</v>
      </c>
      <c r="O1267" s="36">
        <f t="shared" si="206"/>
        <v>0</v>
      </c>
      <c r="P1267" s="36">
        <f>COUNTIF($T$1:T1267,T1267)</f>
        <v>13</v>
      </c>
      <c r="Q1267" s="36" t="str">
        <f t="shared" si="207"/>
        <v>13-KVTDN-100</v>
      </c>
      <c r="R1267" s="36" t="s">
        <v>20</v>
      </c>
      <c r="S1267" s="36">
        <v>100</v>
      </c>
      <c r="T1267" s="36" t="str">
        <f t="shared" si="204"/>
        <v>KVTDN-100</v>
      </c>
      <c r="U1267" s="36">
        <v>300</v>
      </c>
      <c r="V1267" s="36" t="str">
        <f t="shared" si="205"/>
        <v>300,</v>
      </c>
      <c r="W1267" s="36"/>
      <c r="X1267" s="36"/>
      <c r="Y1267" s="36"/>
      <c r="Z1267" s="36" t="str">
        <f t="shared" si="208"/>
        <v>-</v>
      </c>
      <c r="AA1267" s="36"/>
      <c r="AB1267" s="36"/>
      <c r="AC1267" s="36"/>
      <c r="AD1267" s="36"/>
      <c r="AE1267" s="36"/>
      <c r="AF1267" s="36"/>
      <c r="AG1267" s="36"/>
      <c r="AH1267" s="36"/>
      <c r="AI1267" s="36"/>
      <c r="AJ1267" s="36"/>
      <c r="AK1267" s="36"/>
      <c r="AL1267" s="36"/>
      <c r="AM1267" s="36"/>
      <c r="AN1267" s="36"/>
      <c r="AO1267" s="36"/>
      <c r="AP1267" s="36"/>
      <c r="AQ1267" s="36"/>
      <c r="AR1267" s="36"/>
      <c r="AS1267" s="36"/>
      <c r="AT1267" s="36"/>
      <c r="AU1267" s="36"/>
      <c r="AV1267" s="36"/>
      <c r="AW1267" s="36"/>
      <c r="AX1267" s="36"/>
      <c r="AY1267" s="36"/>
      <c r="AZ1267" s="36"/>
      <c r="BA1267" s="36"/>
      <c r="BB1267" s="36"/>
      <c r="BC1267" s="36"/>
      <c r="BD1267" s="36"/>
      <c r="BE1267" s="36"/>
      <c r="BF1267" s="36"/>
      <c r="BG1267" s="36"/>
      <c r="BH1267" s="36"/>
      <c r="BI1267" s="36"/>
      <c r="BJ1267" s="36"/>
      <c r="BL1267" s="36"/>
      <c r="BM1267" s="36"/>
      <c r="BN1267" s="36"/>
      <c r="BO1267" s="36"/>
    </row>
    <row r="1268" spans="2:67">
      <c r="B1268" s="36"/>
      <c r="D1268" s="36"/>
      <c r="E1268" s="36"/>
      <c r="G1268" s="36"/>
      <c r="H1268" s="36"/>
      <c r="I1268" s="36"/>
      <c r="J1268" s="36"/>
      <c r="K1268" s="36"/>
      <c r="L1268" s="36"/>
      <c r="M1268" s="36"/>
      <c r="N1268" s="36" t="e">
        <f>SUMIF(#REF!,K1268,#REF!)</f>
        <v>#REF!</v>
      </c>
      <c r="O1268" s="36">
        <f t="shared" si="206"/>
        <v>0</v>
      </c>
      <c r="P1268" s="36">
        <f>COUNTIF($T$1:T1268,T1268)</f>
        <v>14</v>
      </c>
      <c r="Q1268" s="36" t="str">
        <f t="shared" si="207"/>
        <v>14-KVTDN-100</v>
      </c>
      <c r="R1268" s="36" t="s">
        <v>20</v>
      </c>
      <c r="S1268" s="36">
        <v>100</v>
      </c>
      <c r="T1268" s="36" t="str">
        <f t="shared" si="204"/>
        <v>KVTDN-100</v>
      </c>
      <c r="U1268" s="36">
        <v>320</v>
      </c>
      <c r="V1268" s="36" t="str">
        <f t="shared" si="205"/>
        <v>320,</v>
      </c>
      <c r="W1268" s="36"/>
      <c r="X1268" s="36"/>
      <c r="Y1268" s="36"/>
      <c r="Z1268" s="36" t="str">
        <f t="shared" si="208"/>
        <v>-</v>
      </c>
      <c r="AA1268" s="36"/>
      <c r="AB1268" s="36"/>
      <c r="AC1268" s="36"/>
      <c r="AD1268" s="36"/>
      <c r="AE1268" s="36"/>
      <c r="AF1268" s="36"/>
      <c r="AG1268" s="36"/>
      <c r="AH1268" s="36"/>
      <c r="AI1268" s="36"/>
      <c r="AJ1268" s="36"/>
      <c r="AK1268" s="36"/>
      <c r="AL1268" s="36"/>
      <c r="AM1268" s="36"/>
      <c r="AN1268" s="36"/>
      <c r="AO1268" s="36"/>
      <c r="AP1268" s="36"/>
      <c r="AQ1268" s="36"/>
      <c r="AR1268" s="36"/>
      <c r="AS1268" s="36"/>
      <c r="AT1268" s="36"/>
      <c r="AU1268" s="36"/>
      <c r="AV1268" s="36"/>
      <c r="AW1268" s="36"/>
      <c r="AX1268" s="36"/>
      <c r="AY1268" s="36"/>
      <c r="AZ1268" s="36"/>
      <c r="BA1268" s="36"/>
      <c r="BB1268" s="36"/>
      <c r="BC1268" s="36"/>
      <c r="BD1268" s="36"/>
      <c r="BE1268" s="36"/>
      <c r="BF1268" s="36"/>
      <c r="BG1268" s="36"/>
      <c r="BH1268" s="36"/>
      <c r="BI1268" s="36"/>
      <c r="BJ1268" s="36"/>
      <c r="BL1268" s="36"/>
      <c r="BM1268" s="36"/>
      <c r="BN1268" s="36"/>
      <c r="BO1268" s="36"/>
    </row>
    <row r="1269" spans="2:67">
      <c r="B1269" s="36"/>
      <c r="D1269" s="36"/>
      <c r="E1269" s="36"/>
      <c r="G1269" s="36"/>
      <c r="H1269" s="36"/>
      <c r="I1269" s="36"/>
      <c r="J1269" s="36"/>
      <c r="K1269" s="36"/>
      <c r="L1269" s="36"/>
      <c r="M1269" s="36"/>
      <c r="N1269" s="36" t="e">
        <f>SUMIF(#REF!,K1269,#REF!)</f>
        <v>#REF!</v>
      </c>
      <c r="O1269" s="36">
        <f t="shared" si="206"/>
        <v>0</v>
      </c>
      <c r="P1269" s="36">
        <f>COUNTIF($T$1:T1269,T1269)</f>
        <v>15</v>
      </c>
      <c r="Q1269" s="36" t="str">
        <f t="shared" si="207"/>
        <v>15-KVTDN-100</v>
      </c>
      <c r="R1269" s="36" t="s">
        <v>20</v>
      </c>
      <c r="S1269" s="36">
        <v>100</v>
      </c>
      <c r="T1269" s="36" t="str">
        <f t="shared" si="204"/>
        <v>KVTDN-100</v>
      </c>
      <c r="U1269" s="36">
        <v>400</v>
      </c>
      <c r="V1269" s="36" t="str">
        <f t="shared" si="205"/>
        <v>400</v>
      </c>
      <c r="W1269" s="36"/>
      <c r="X1269" s="36"/>
      <c r="Y1269" s="36"/>
      <c r="Z1269" s="36" t="str">
        <f t="shared" si="208"/>
        <v>-</v>
      </c>
      <c r="AA1269" s="36"/>
      <c r="AB1269" s="36"/>
      <c r="AC1269" s="36"/>
      <c r="AD1269" s="36"/>
      <c r="AE1269" s="36"/>
      <c r="AF1269" s="36"/>
      <c r="AG1269" s="36"/>
      <c r="AH1269" s="36"/>
      <c r="AI1269" s="36"/>
      <c r="AJ1269" s="36"/>
      <c r="AK1269" s="36"/>
      <c r="AL1269" s="36"/>
      <c r="AM1269" s="36"/>
      <c r="AN1269" s="36"/>
      <c r="AO1269" s="36"/>
      <c r="AP1269" s="36"/>
      <c r="AQ1269" s="36"/>
      <c r="AR1269" s="36"/>
      <c r="AS1269" s="36"/>
      <c r="AT1269" s="36"/>
      <c r="AU1269" s="36"/>
      <c r="AV1269" s="36"/>
      <c r="AW1269" s="36"/>
      <c r="AX1269" s="36"/>
      <c r="AY1269" s="36"/>
      <c r="AZ1269" s="36"/>
      <c r="BA1269" s="36"/>
      <c r="BB1269" s="36"/>
      <c r="BC1269" s="36"/>
      <c r="BD1269" s="36"/>
      <c r="BE1269" s="36"/>
      <c r="BF1269" s="36"/>
      <c r="BG1269" s="36"/>
      <c r="BH1269" s="36"/>
      <c r="BI1269" s="36"/>
      <c r="BJ1269" s="36"/>
      <c r="BL1269" s="36"/>
      <c r="BM1269" s="36"/>
      <c r="BN1269" s="36"/>
      <c r="BO1269" s="36"/>
    </row>
    <row r="1270" spans="2:67">
      <c r="B1270" s="36"/>
      <c r="D1270" s="36"/>
      <c r="E1270" s="36"/>
      <c r="G1270" s="36"/>
      <c r="H1270" s="36"/>
      <c r="I1270" s="36"/>
      <c r="J1270" s="36"/>
      <c r="K1270" s="36"/>
      <c r="L1270" s="36"/>
      <c r="M1270" s="36"/>
      <c r="N1270" s="36" t="e">
        <f>SUMIF(#REF!,K1270,#REF!)</f>
        <v>#REF!</v>
      </c>
      <c r="O1270" s="36">
        <f t="shared" si="206"/>
        <v>0</v>
      </c>
      <c r="P1270" s="36">
        <f>COUNTIF($T$1:T1270,T1270)</f>
        <v>1</v>
      </c>
      <c r="Q1270" s="36" t="str">
        <f t="shared" si="207"/>
        <v>1-KVSW-16</v>
      </c>
      <c r="R1270" s="36" t="s">
        <v>60</v>
      </c>
      <c r="S1270" s="36">
        <v>16</v>
      </c>
      <c r="T1270" s="36" t="str">
        <f t="shared" si="204"/>
        <v>KVSW-16</v>
      </c>
      <c r="U1270" s="36">
        <v>50</v>
      </c>
      <c r="V1270" s="36" t="str">
        <f t="shared" si="205"/>
        <v>50,</v>
      </c>
      <c r="W1270" s="36"/>
      <c r="X1270" s="36"/>
      <c r="Y1270" s="36"/>
      <c r="Z1270" s="36"/>
      <c r="AA1270" s="36"/>
      <c r="AB1270" s="36"/>
      <c r="AC1270" s="36"/>
      <c r="AD1270" s="36"/>
      <c r="AE1270" s="36"/>
      <c r="AF1270" s="36"/>
      <c r="AG1270" s="36"/>
      <c r="AH1270" s="36"/>
      <c r="AI1270" s="36"/>
      <c r="AJ1270" s="36"/>
      <c r="AK1270" s="36"/>
      <c r="AL1270" s="36"/>
      <c r="AM1270" s="36"/>
      <c r="AN1270" s="36"/>
      <c r="AO1270" s="36"/>
      <c r="AP1270" s="36"/>
      <c r="AQ1270" s="36"/>
      <c r="AR1270" s="36"/>
      <c r="AS1270" s="36"/>
      <c r="AT1270" s="36"/>
      <c r="AU1270" s="36"/>
      <c r="AV1270" s="36"/>
      <c r="AW1270" s="36"/>
      <c r="AX1270" s="36"/>
      <c r="AY1270" s="36"/>
      <c r="AZ1270" s="36"/>
      <c r="BA1270" s="36"/>
      <c r="BB1270" s="36"/>
      <c r="BC1270" s="36"/>
      <c r="BD1270" s="36"/>
      <c r="BE1270" s="36"/>
      <c r="BF1270" s="36"/>
      <c r="BG1270" s="36"/>
      <c r="BH1270" s="36"/>
      <c r="BI1270" s="36"/>
      <c r="BJ1270" s="36"/>
      <c r="BL1270" s="36"/>
      <c r="BM1270" s="36"/>
      <c r="BN1270" s="36"/>
      <c r="BO1270" s="36"/>
    </row>
    <row r="1271" spans="2:67">
      <c r="B1271" s="36"/>
      <c r="D1271" s="36"/>
      <c r="E1271" s="36"/>
      <c r="G1271" s="36"/>
      <c r="H1271" s="36"/>
      <c r="I1271" s="36"/>
      <c r="J1271" s="36"/>
      <c r="K1271" s="36"/>
      <c r="L1271" s="36"/>
      <c r="M1271" s="36"/>
      <c r="N1271" s="36" t="e">
        <f>SUMIF(#REF!,K1271,#REF!)</f>
        <v>#REF!</v>
      </c>
      <c r="O1271" s="36">
        <f t="shared" si="206"/>
        <v>0</v>
      </c>
      <c r="P1271" s="36">
        <f>COUNTIF($T$1:T1271,T1271)</f>
        <v>2</v>
      </c>
      <c r="Q1271" s="36" t="str">
        <f t="shared" si="207"/>
        <v>2-KVSW-16</v>
      </c>
      <c r="R1271" s="36" t="s">
        <v>60</v>
      </c>
      <c r="S1271" s="36">
        <v>16</v>
      </c>
      <c r="T1271" s="36" t="str">
        <f t="shared" si="204"/>
        <v>KVSW-16</v>
      </c>
      <c r="U1271" s="36">
        <v>100</v>
      </c>
      <c r="V1271" s="36" t="str">
        <f t="shared" si="205"/>
        <v>100,</v>
      </c>
      <c r="W1271" s="36"/>
      <c r="X1271" s="36"/>
      <c r="Y1271" s="36"/>
      <c r="Z1271" s="36"/>
      <c r="AA1271" s="36"/>
      <c r="AB1271" s="36"/>
      <c r="AC1271" s="36"/>
      <c r="AD1271" s="36"/>
      <c r="AE1271" s="36"/>
      <c r="AF1271" s="36"/>
      <c r="AG1271" s="36"/>
      <c r="AH1271" s="36"/>
      <c r="AI1271" s="36"/>
      <c r="AJ1271" s="36"/>
      <c r="AK1271" s="36"/>
      <c r="AL1271" s="36"/>
      <c r="AM1271" s="36"/>
      <c r="AN1271" s="36"/>
      <c r="AO1271" s="36"/>
      <c r="AP1271" s="36"/>
      <c r="AQ1271" s="36"/>
      <c r="AR1271" s="36"/>
      <c r="AS1271" s="36"/>
      <c r="AT1271" s="36"/>
      <c r="AU1271" s="36"/>
      <c r="AV1271" s="36"/>
      <c r="AW1271" s="36"/>
      <c r="AX1271" s="36"/>
      <c r="AY1271" s="36"/>
      <c r="AZ1271" s="36"/>
      <c r="BA1271" s="36"/>
      <c r="BB1271" s="36"/>
      <c r="BC1271" s="36"/>
      <c r="BD1271" s="36"/>
      <c r="BE1271" s="36"/>
      <c r="BF1271" s="36"/>
      <c r="BG1271" s="36"/>
      <c r="BH1271" s="36"/>
      <c r="BI1271" s="36"/>
      <c r="BJ1271" s="36"/>
      <c r="BL1271" s="36"/>
      <c r="BM1271" s="36"/>
      <c r="BN1271" s="36"/>
      <c r="BO1271" s="36"/>
    </row>
    <row r="1272" spans="2:67">
      <c r="B1272" s="36"/>
      <c r="D1272" s="36"/>
      <c r="E1272" s="36"/>
      <c r="G1272" s="36"/>
      <c r="H1272" s="36"/>
      <c r="I1272" s="36"/>
      <c r="J1272" s="36"/>
      <c r="K1272" s="36"/>
      <c r="L1272" s="36"/>
      <c r="M1272" s="36"/>
      <c r="N1272" s="36" t="e">
        <f>SUMIF(#REF!,K1272,#REF!)</f>
        <v>#REF!</v>
      </c>
      <c r="O1272" s="36">
        <f t="shared" si="206"/>
        <v>0</v>
      </c>
      <c r="P1272" s="36">
        <f>COUNTIF($T$1:T1272,T1272)</f>
        <v>3</v>
      </c>
      <c r="Q1272" s="36" t="str">
        <f t="shared" si="207"/>
        <v>3-KVSW-16</v>
      </c>
      <c r="R1272" s="36" t="s">
        <v>60</v>
      </c>
      <c r="S1272" s="36">
        <v>16</v>
      </c>
      <c r="T1272" s="36" t="str">
        <f t="shared" si="204"/>
        <v>KVSW-16</v>
      </c>
      <c r="U1272" s="36">
        <v>150</v>
      </c>
      <c r="V1272" s="36" t="str">
        <f t="shared" si="205"/>
        <v>150,</v>
      </c>
      <c r="W1272" s="36"/>
      <c r="X1272" s="36"/>
      <c r="Y1272" s="36"/>
      <c r="Z1272" s="36"/>
      <c r="AA1272" s="36"/>
      <c r="AB1272" s="36"/>
      <c r="AC1272" s="36"/>
      <c r="AD1272" s="36"/>
      <c r="AE1272" s="36"/>
      <c r="AF1272" s="36"/>
      <c r="AG1272" s="36"/>
      <c r="AH1272" s="36"/>
      <c r="AI1272" s="36"/>
      <c r="AJ1272" s="36"/>
      <c r="AK1272" s="36"/>
      <c r="AL1272" s="36"/>
      <c r="AM1272" s="36"/>
      <c r="AN1272" s="36"/>
      <c r="AO1272" s="36"/>
      <c r="AP1272" s="36"/>
      <c r="AQ1272" s="36"/>
      <c r="AR1272" s="36"/>
      <c r="AS1272" s="36"/>
      <c r="AT1272" s="36"/>
      <c r="AU1272" s="36"/>
      <c r="AV1272" s="36"/>
      <c r="AW1272" s="36"/>
      <c r="AX1272" s="36"/>
      <c r="AY1272" s="36"/>
      <c r="AZ1272" s="36"/>
      <c r="BA1272" s="36"/>
      <c r="BB1272" s="36"/>
      <c r="BC1272" s="36"/>
      <c r="BD1272" s="36"/>
      <c r="BE1272" s="36"/>
      <c r="BF1272" s="36"/>
      <c r="BG1272" s="36"/>
      <c r="BH1272" s="36"/>
      <c r="BI1272" s="36"/>
      <c r="BJ1272" s="36"/>
      <c r="BL1272" s="36"/>
      <c r="BM1272" s="36"/>
      <c r="BN1272" s="36"/>
      <c r="BO1272" s="36"/>
    </row>
    <row r="1273" spans="2:67">
      <c r="B1273" s="36"/>
      <c r="D1273" s="36"/>
      <c r="E1273" s="36"/>
      <c r="G1273" s="36"/>
      <c r="H1273" s="36"/>
      <c r="I1273" s="36"/>
      <c r="J1273" s="36"/>
      <c r="K1273" s="36"/>
      <c r="L1273" s="36"/>
      <c r="M1273" s="36"/>
      <c r="N1273" s="36" t="e">
        <f>SUMIF(#REF!,K1273,#REF!)</f>
        <v>#REF!</v>
      </c>
      <c r="O1273" s="36">
        <f t="shared" si="206"/>
        <v>0</v>
      </c>
      <c r="P1273" s="36">
        <f>COUNTIF($T$1:T1273,T1273)</f>
        <v>4</v>
      </c>
      <c r="Q1273" s="36" t="str">
        <f t="shared" si="207"/>
        <v>4-KVSW-16</v>
      </c>
      <c r="R1273" s="36" t="s">
        <v>60</v>
      </c>
      <c r="S1273" s="36">
        <v>16</v>
      </c>
      <c r="T1273" s="36" t="str">
        <f t="shared" si="204"/>
        <v>KVSW-16</v>
      </c>
      <c r="U1273" s="36">
        <v>200</v>
      </c>
      <c r="V1273" s="36" t="str">
        <f t="shared" si="205"/>
        <v>200,</v>
      </c>
      <c r="W1273" s="36"/>
      <c r="X1273" s="36"/>
      <c r="Y1273" s="36"/>
      <c r="Z1273" s="36"/>
      <c r="AA1273" s="36"/>
      <c r="AB1273" s="36"/>
      <c r="AC1273" s="36"/>
      <c r="AD1273" s="36"/>
      <c r="AE1273" s="36"/>
      <c r="AF1273" s="36"/>
      <c r="AG1273" s="36"/>
      <c r="AH1273" s="36"/>
      <c r="AI1273" s="36"/>
      <c r="AJ1273" s="36"/>
      <c r="AK1273" s="36"/>
      <c r="AL1273" s="36"/>
      <c r="AM1273" s="36"/>
      <c r="AN1273" s="36"/>
      <c r="AO1273" s="36"/>
      <c r="AP1273" s="36"/>
      <c r="AQ1273" s="36"/>
      <c r="AR1273" s="36"/>
      <c r="AS1273" s="36"/>
      <c r="AT1273" s="36"/>
      <c r="AU1273" s="36"/>
      <c r="AV1273" s="36"/>
      <c r="AW1273" s="36"/>
      <c r="AX1273" s="36"/>
      <c r="AY1273" s="36"/>
      <c r="AZ1273" s="36"/>
      <c r="BA1273" s="36"/>
      <c r="BB1273" s="36"/>
      <c r="BC1273" s="36"/>
      <c r="BD1273" s="36"/>
      <c r="BE1273" s="36"/>
      <c r="BF1273" s="36"/>
      <c r="BG1273" s="36"/>
      <c r="BH1273" s="36"/>
      <c r="BI1273" s="36"/>
      <c r="BJ1273" s="36"/>
      <c r="BL1273" s="36"/>
      <c r="BM1273" s="36"/>
      <c r="BN1273" s="36"/>
      <c r="BO1273" s="36"/>
    </row>
    <row r="1274" spans="2:67">
      <c r="B1274" s="36"/>
      <c r="D1274" s="36"/>
      <c r="E1274" s="36"/>
      <c r="G1274" s="36"/>
      <c r="H1274" s="36"/>
      <c r="I1274" s="36"/>
      <c r="J1274" s="36"/>
      <c r="K1274" s="36"/>
      <c r="L1274" s="36"/>
      <c r="M1274" s="36"/>
      <c r="N1274" s="36" t="e">
        <f>SUMIF(#REF!,K1274,#REF!)</f>
        <v>#REF!</v>
      </c>
      <c r="O1274" s="36">
        <f t="shared" si="206"/>
        <v>0</v>
      </c>
      <c r="P1274" s="36">
        <f>COUNTIF($T$1:T1274,T1274)</f>
        <v>5</v>
      </c>
      <c r="Q1274" s="36" t="str">
        <f t="shared" si="207"/>
        <v>5-KVSW-16</v>
      </c>
      <c r="R1274" s="36" t="s">
        <v>60</v>
      </c>
      <c r="S1274" s="36">
        <v>16</v>
      </c>
      <c r="T1274" s="36" t="str">
        <f t="shared" si="204"/>
        <v>KVSW-16</v>
      </c>
      <c r="U1274" s="36">
        <v>250</v>
      </c>
      <c r="V1274" s="36" t="str">
        <f t="shared" si="205"/>
        <v>250,</v>
      </c>
      <c r="W1274" s="36"/>
      <c r="X1274" s="36"/>
      <c r="Y1274" s="36"/>
      <c r="Z1274" s="36"/>
      <c r="AA1274" s="36"/>
      <c r="AB1274" s="36"/>
      <c r="AC1274" s="36"/>
      <c r="AD1274" s="36"/>
      <c r="AE1274" s="36"/>
      <c r="AF1274" s="36"/>
      <c r="AG1274" s="36"/>
      <c r="AH1274" s="36"/>
      <c r="AI1274" s="36"/>
      <c r="AJ1274" s="36"/>
      <c r="AK1274" s="36"/>
      <c r="AL1274" s="36"/>
      <c r="AM1274" s="36"/>
      <c r="AN1274" s="36"/>
      <c r="AO1274" s="36"/>
      <c r="AP1274" s="36"/>
      <c r="AQ1274" s="36"/>
      <c r="AR1274" s="36"/>
      <c r="AS1274" s="36"/>
      <c r="AT1274" s="36"/>
      <c r="AU1274" s="36"/>
      <c r="AV1274" s="36"/>
      <c r="AW1274" s="36"/>
      <c r="AX1274" s="36"/>
      <c r="AY1274" s="36"/>
      <c r="AZ1274" s="36"/>
      <c r="BA1274" s="36"/>
      <c r="BB1274" s="36"/>
      <c r="BC1274" s="36"/>
      <c r="BD1274" s="36"/>
      <c r="BE1274" s="36"/>
      <c r="BF1274" s="36"/>
      <c r="BG1274" s="36"/>
      <c r="BH1274" s="36"/>
      <c r="BI1274" s="36"/>
      <c r="BJ1274" s="36"/>
      <c r="BL1274" s="36"/>
      <c r="BM1274" s="36"/>
      <c r="BN1274" s="36"/>
      <c r="BO1274" s="36"/>
    </row>
    <row r="1275" spans="2:67">
      <c r="B1275" s="36"/>
      <c r="D1275" s="36"/>
      <c r="E1275" s="36"/>
      <c r="G1275" s="36"/>
      <c r="H1275" s="36"/>
      <c r="I1275" s="36"/>
      <c r="J1275" s="36"/>
      <c r="K1275" s="36"/>
      <c r="L1275" s="36"/>
      <c r="M1275" s="36"/>
      <c r="N1275" s="36" t="e">
        <f>SUMIF(#REF!,K1275,#REF!)</f>
        <v>#REF!</v>
      </c>
      <c r="O1275" s="36">
        <f t="shared" si="206"/>
        <v>0</v>
      </c>
      <c r="P1275" s="36">
        <f>COUNTIF($T$1:T1275,T1275)</f>
        <v>6</v>
      </c>
      <c r="Q1275" s="36" t="str">
        <f t="shared" si="207"/>
        <v>6-KVSW-16</v>
      </c>
      <c r="R1275" s="36" t="s">
        <v>60</v>
      </c>
      <c r="S1275" s="36">
        <v>16</v>
      </c>
      <c r="T1275" s="36" t="str">
        <f t="shared" si="204"/>
        <v>KVSW-16</v>
      </c>
      <c r="U1275" s="36">
        <v>300</v>
      </c>
      <c r="V1275" s="36" t="str">
        <f t="shared" si="205"/>
        <v>300,</v>
      </c>
      <c r="W1275" s="36"/>
      <c r="X1275" s="36"/>
      <c r="Y1275" s="36"/>
      <c r="Z1275" s="36"/>
      <c r="AA1275" s="36"/>
      <c r="AB1275" s="36"/>
      <c r="AC1275" s="36"/>
      <c r="AD1275" s="36"/>
      <c r="AE1275" s="36"/>
      <c r="AF1275" s="36"/>
      <c r="AG1275" s="36"/>
      <c r="AH1275" s="36"/>
      <c r="AI1275" s="36"/>
      <c r="AJ1275" s="36"/>
      <c r="AK1275" s="36"/>
      <c r="AL1275" s="36"/>
      <c r="AM1275" s="36"/>
      <c r="AN1275" s="36"/>
      <c r="AO1275" s="36"/>
      <c r="AP1275" s="36"/>
      <c r="AQ1275" s="36"/>
      <c r="AR1275" s="36"/>
      <c r="AS1275" s="36"/>
      <c r="AT1275" s="36"/>
      <c r="AU1275" s="36"/>
      <c r="AV1275" s="36"/>
      <c r="AW1275" s="36"/>
      <c r="AX1275" s="36"/>
      <c r="AY1275" s="36"/>
      <c r="AZ1275" s="36"/>
      <c r="BA1275" s="36"/>
      <c r="BB1275" s="36"/>
      <c r="BC1275" s="36"/>
      <c r="BD1275" s="36"/>
      <c r="BE1275" s="36"/>
      <c r="BF1275" s="36"/>
      <c r="BG1275" s="36"/>
      <c r="BH1275" s="36"/>
      <c r="BI1275" s="36"/>
      <c r="BJ1275" s="36"/>
      <c r="BL1275" s="36"/>
      <c r="BM1275" s="36"/>
      <c r="BN1275" s="36"/>
      <c r="BO1275" s="36"/>
    </row>
    <row r="1276" spans="2:67">
      <c r="B1276" s="36"/>
      <c r="D1276" s="36"/>
      <c r="E1276" s="36"/>
      <c r="G1276" s="36"/>
      <c r="H1276" s="36"/>
      <c r="I1276" s="36"/>
      <c r="J1276" s="36"/>
      <c r="K1276" s="36"/>
      <c r="L1276" s="36"/>
      <c r="M1276" s="36"/>
      <c r="N1276" s="36" t="e">
        <f>SUMIF(#REF!,K1276,#REF!)</f>
        <v>#REF!</v>
      </c>
      <c r="O1276" s="36">
        <f t="shared" si="206"/>
        <v>0</v>
      </c>
      <c r="P1276" s="36">
        <f>COUNTIF($T$1:T1276,T1276)</f>
        <v>7</v>
      </c>
      <c r="Q1276" s="36" t="str">
        <f t="shared" si="207"/>
        <v>7-KVSW-16</v>
      </c>
      <c r="R1276" s="36" t="s">
        <v>60</v>
      </c>
      <c r="S1276" s="36">
        <v>16</v>
      </c>
      <c r="T1276" s="36" t="str">
        <f t="shared" si="204"/>
        <v>KVSW-16</v>
      </c>
      <c r="U1276" s="36">
        <v>350</v>
      </c>
      <c r="V1276" s="36" t="str">
        <f t="shared" si="205"/>
        <v>350,</v>
      </c>
      <c r="W1276" s="36"/>
      <c r="X1276" s="36"/>
      <c r="Y1276" s="36"/>
      <c r="Z1276" s="36"/>
      <c r="AA1276" s="36"/>
      <c r="AB1276" s="36"/>
      <c r="AC1276" s="36"/>
      <c r="AD1276" s="36"/>
      <c r="AE1276" s="36"/>
      <c r="AF1276" s="36"/>
      <c r="AG1276" s="36"/>
      <c r="AH1276" s="36"/>
      <c r="AI1276" s="36"/>
      <c r="AJ1276" s="36"/>
      <c r="AK1276" s="36"/>
      <c r="AL1276" s="36"/>
      <c r="AM1276" s="36"/>
      <c r="AN1276" s="36"/>
      <c r="AO1276" s="36"/>
      <c r="AP1276" s="36"/>
      <c r="AQ1276" s="36"/>
      <c r="AR1276" s="36"/>
      <c r="AS1276" s="36"/>
      <c r="AT1276" s="36"/>
      <c r="AU1276" s="36"/>
      <c r="AV1276" s="36"/>
      <c r="AW1276" s="36"/>
      <c r="AX1276" s="36"/>
      <c r="AY1276" s="36"/>
      <c r="AZ1276" s="36"/>
      <c r="BA1276" s="36"/>
      <c r="BB1276" s="36"/>
      <c r="BC1276" s="36"/>
      <c r="BD1276" s="36"/>
      <c r="BE1276" s="36"/>
      <c r="BF1276" s="36"/>
      <c r="BG1276" s="36"/>
      <c r="BH1276" s="36"/>
      <c r="BI1276" s="36"/>
      <c r="BJ1276" s="36"/>
      <c r="BL1276" s="36"/>
      <c r="BM1276" s="36"/>
      <c r="BN1276" s="36"/>
      <c r="BO1276" s="36"/>
    </row>
    <row r="1277" spans="2:67">
      <c r="B1277" s="36"/>
      <c r="D1277" s="36"/>
      <c r="E1277" s="36"/>
      <c r="G1277" s="36"/>
      <c r="H1277" s="36"/>
      <c r="I1277" s="36"/>
      <c r="J1277" s="36"/>
      <c r="K1277" s="36"/>
      <c r="L1277" s="36"/>
      <c r="M1277" s="36"/>
      <c r="N1277" s="36" t="e">
        <f>SUMIF(#REF!,K1277,#REF!)</f>
        <v>#REF!</v>
      </c>
      <c r="O1277" s="36">
        <f t="shared" si="206"/>
        <v>0</v>
      </c>
      <c r="P1277" s="36">
        <f>COUNTIF($T$1:T1277,T1277)</f>
        <v>8</v>
      </c>
      <c r="Q1277" s="36" t="str">
        <f t="shared" si="207"/>
        <v>8-KVSW-16</v>
      </c>
      <c r="R1277" s="36" t="s">
        <v>60</v>
      </c>
      <c r="S1277" s="36">
        <v>16</v>
      </c>
      <c r="T1277" s="36" t="str">
        <f t="shared" si="204"/>
        <v>KVSW-16</v>
      </c>
      <c r="U1277" s="36">
        <v>400</v>
      </c>
      <c r="V1277" s="36" t="str">
        <f t="shared" si="205"/>
        <v>400,</v>
      </c>
      <c r="W1277" s="36"/>
      <c r="X1277" s="36"/>
      <c r="Y1277" s="36"/>
      <c r="Z1277" s="36"/>
      <c r="AA1277" s="36"/>
      <c r="AB1277" s="36"/>
      <c r="AC1277" s="36"/>
      <c r="AD1277" s="36"/>
      <c r="AE1277" s="36"/>
      <c r="AF1277" s="36"/>
      <c r="AG1277" s="36"/>
      <c r="AH1277" s="36"/>
      <c r="AI1277" s="36"/>
      <c r="AJ1277" s="36"/>
      <c r="AK1277" s="36"/>
      <c r="AL1277" s="36"/>
      <c r="AM1277" s="36"/>
      <c r="AN1277" s="36"/>
      <c r="AO1277" s="36"/>
      <c r="AP1277" s="36"/>
      <c r="AQ1277" s="36"/>
      <c r="AR1277" s="36"/>
      <c r="AS1277" s="36"/>
      <c r="AT1277" s="36"/>
      <c r="AU1277" s="36"/>
      <c r="AV1277" s="36"/>
      <c r="AW1277" s="36"/>
      <c r="AX1277" s="36"/>
      <c r="AY1277" s="36"/>
      <c r="AZ1277" s="36"/>
      <c r="BA1277" s="36"/>
      <c r="BB1277" s="36"/>
      <c r="BC1277" s="36"/>
      <c r="BD1277" s="36"/>
      <c r="BE1277" s="36"/>
      <c r="BF1277" s="36"/>
      <c r="BG1277" s="36"/>
      <c r="BH1277" s="36"/>
      <c r="BI1277" s="36"/>
      <c r="BJ1277" s="36"/>
      <c r="BL1277" s="36"/>
      <c r="BM1277" s="36"/>
      <c r="BN1277" s="36"/>
      <c r="BO1277" s="36"/>
    </row>
    <row r="1278" spans="2:67">
      <c r="B1278" s="36"/>
      <c r="D1278" s="36"/>
      <c r="E1278" s="36"/>
      <c r="G1278" s="36"/>
      <c r="H1278" s="36"/>
      <c r="I1278" s="36"/>
      <c r="J1278" s="36"/>
      <c r="K1278" s="36"/>
      <c r="L1278" s="36"/>
      <c r="M1278" s="36"/>
      <c r="N1278" s="36" t="e">
        <f>SUMIF(#REF!,K1278,#REF!)</f>
        <v>#REF!</v>
      </c>
      <c r="O1278" s="36">
        <f t="shared" si="206"/>
        <v>0</v>
      </c>
      <c r="P1278" s="36">
        <f>COUNTIF($T$1:T1278,T1278)</f>
        <v>9</v>
      </c>
      <c r="Q1278" s="36" t="str">
        <f t="shared" si="207"/>
        <v>9-KVSW-16</v>
      </c>
      <c r="R1278" s="36" t="s">
        <v>60</v>
      </c>
      <c r="S1278" s="36">
        <v>16</v>
      </c>
      <c r="T1278" s="36" t="str">
        <f t="shared" si="204"/>
        <v>KVSW-16</v>
      </c>
      <c r="U1278" s="36">
        <v>450</v>
      </c>
      <c r="V1278" s="36" t="str">
        <f t="shared" si="205"/>
        <v>450,</v>
      </c>
      <c r="W1278" s="36"/>
      <c r="X1278" s="36"/>
      <c r="Y1278" s="36"/>
      <c r="Z1278" s="36"/>
      <c r="AA1278" s="36"/>
      <c r="AB1278" s="36"/>
      <c r="AC1278" s="36"/>
      <c r="AD1278" s="36"/>
      <c r="AE1278" s="36"/>
      <c r="AF1278" s="36"/>
      <c r="AG1278" s="36"/>
      <c r="AH1278" s="36"/>
      <c r="AI1278" s="36"/>
      <c r="AJ1278" s="36"/>
      <c r="AK1278" s="36"/>
      <c r="AL1278" s="36"/>
      <c r="AM1278" s="36"/>
      <c r="AN1278" s="36"/>
      <c r="AO1278" s="36"/>
      <c r="AP1278" s="36"/>
      <c r="AQ1278" s="36"/>
      <c r="AR1278" s="36"/>
      <c r="AS1278" s="36"/>
      <c r="AT1278" s="36"/>
      <c r="AU1278" s="36"/>
      <c r="AV1278" s="36"/>
      <c r="AW1278" s="36"/>
      <c r="AX1278" s="36"/>
      <c r="AY1278" s="36"/>
      <c r="AZ1278" s="36"/>
      <c r="BA1278" s="36"/>
      <c r="BB1278" s="36"/>
      <c r="BC1278" s="36"/>
      <c r="BD1278" s="36"/>
      <c r="BE1278" s="36"/>
      <c r="BF1278" s="36"/>
      <c r="BG1278" s="36"/>
      <c r="BH1278" s="36"/>
      <c r="BI1278" s="36"/>
      <c r="BJ1278" s="36"/>
      <c r="BL1278" s="36"/>
      <c r="BM1278" s="36"/>
      <c r="BN1278" s="36"/>
      <c r="BO1278" s="36"/>
    </row>
    <row r="1279" spans="2:67">
      <c r="B1279" s="36"/>
      <c r="D1279" s="36"/>
      <c r="E1279" s="36"/>
      <c r="G1279" s="36"/>
      <c r="H1279" s="36"/>
      <c r="I1279" s="36"/>
      <c r="J1279" s="36"/>
      <c r="K1279" s="36"/>
      <c r="L1279" s="36"/>
      <c r="M1279" s="36"/>
      <c r="N1279" s="36" t="e">
        <f>SUMIF(#REF!,K1279,#REF!)</f>
        <v>#REF!</v>
      </c>
      <c r="O1279" s="36">
        <f t="shared" si="206"/>
        <v>0</v>
      </c>
      <c r="P1279" s="36">
        <f>COUNTIF($T$1:T1279,T1279)</f>
        <v>10</v>
      </c>
      <c r="Q1279" s="36" t="str">
        <f t="shared" si="207"/>
        <v>10-KVSW-16</v>
      </c>
      <c r="R1279" s="36" t="s">
        <v>60</v>
      </c>
      <c r="S1279" s="36">
        <v>16</v>
      </c>
      <c r="T1279" s="36" t="str">
        <f t="shared" si="204"/>
        <v>KVSW-16</v>
      </c>
      <c r="U1279" s="36">
        <v>500</v>
      </c>
      <c r="V1279" s="36" t="str">
        <f t="shared" si="205"/>
        <v>500</v>
      </c>
      <c r="W1279" s="36"/>
      <c r="X1279" s="36"/>
      <c r="Y1279" s="36"/>
      <c r="Z1279" s="36"/>
      <c r="AA1279" s="36"/>
      <c r="AB1279" s="36"/>
      <c r="AC1279" s="36"/>
      <c r="AD1279" s="36"/>
      <c r="AE1279" s="36"/>
      <c r="AF1279" s="36"/>
      <c r="AG1279" s="36"/>
      <c r="AH1279" s="36"/>
      <c r="AI1279" s="36"/>
      <c r="AJ1279" s="36"/>
      <c r="AK1279" s="36"/>
      <c r="AL1279" s="36"/>
      <c r="AM1279" s="36"/>
      <c r="AN1279" s="36"/>
      <c r="AO1279" s="36"/>
      <c r="AP1279" s="36"/>
      <c r="AQ1279" s="36"/>
      <c r="AR1279" s="36"/>
      <c r="AS1279" s="36"/>
      <c r="AT1279" s="36"/>
      <c r="AU1279" s="36"/>
      <c r="AV1279" s="36"/>
      <c r="AW1279" s="36"/>
      <c r="AX1279" s="36"/>
      <c r="AY1279" s="36"/>
      <c r="AZ1279" s="36"/>
      <c r="BA1279" s="36"/>
      <c r="BB1279" s="36"/>
      <c r="BC1279" s="36"/>
      <c r="BD1279" s="36"/>
      <c r="BE1279" s="36"/>
      <c r="BF1279" s="36"/>
      <c r="BG1279" s="36"/>
      <c r="BH1279" s="36"/>
      <c r="BI1279" s="36"/>
      <c r="BJ1279" s="36"/>
      <c r="BL1279" s="36"/>
      <c r="BM1279" s="36"/>
      <c r="BN1279" s="36"/>
      <c r="BO1279" s="36"/>
    </row>
    <row r="1280" spans="2:67">
      <c r="B1280" s="36"/>
      <c r="D1280" s="36"/>
      <c r="E1280" s="36"/>
      <c r="G1280" s="36"/>
      <c r="H1280" s="36"/>
      <c r="I1280" s="36"/>
      <c r="J1280" s="36"/>
      <c r="K1280" s="36"/>
      <c r="L1280" s="36"/>
      <c r="M1280" s="36"/>
      <c r="N1280" s="36" t="e">
        <f>SUMIF(#REF!,K1280,#REF!)</f>
        <v>#REF!</v>
      </c>
      <c r="O1280" s="36">
        <f t="shared" si="206"/>
        <v>0</v>
      </c>
      <c r="P1280" s="36">
        <f>COUNTIF($T$1:T1280,T1280)</f>
        <v>1</v>
      </c>
      <c r="Q1280" s="36" t="str">
        <f t="shared" si="207"/>
        <v>1-KVSW-20</v>
      </c>
      <c r="R1280" s="36" t="s">
        <v>60</v>
      </c>
      <c r="S1280" s="36">
        <v>20</v>
      </c>
      <c r="T1280" s="36" t="str">
        <f t="shared" ref="T1280:T1343" si="209">CONCATENATE(R1280,IF(S1280=0,"","-"),S1280)</f>
        <v>KVSW-20</v>
      </c>
      <c r="U1280" s="36">
        <v>50</v>
      </c>
      <c r="V1280" s="36" t="str">
        <f t="shared" si="205"/>
        <v>50,</v>
      </c>
      <c r="W1280" s="36"/>
      <c r="X1280" s="36"/>
      <c r="Y1280" s="36"/>
      <c r="Z1280" s="36"/>
      <c r="AA1280" s="36"/>
      <c r="AB1280" s="36"/>
      <c r="AC1280" s="36"/>
      <c r="AD1280" s="36"/>
      <c r="AE1280" s="36"/>
      <c r="AF1280" s="36"/>
      <c r="AG1280" s="36"/>
      <c r="AH1280" s="36"/>
      <c r="AI1280" s="36"/>
      <c r="AJ1280" s="36"/>
      <c r="AK1280" s="36"/>
      <c r="AL1280" s="36"/>
      <c r="AM1280" s="36"/>
      <c r="AN1280" s="36"/>
      <c r="AO1280" s="36"/>
      <c r="AP1280" s="36"/>
      <c r="AQ1280" s="36"/>
      <c r="AR1280" s="36"/>
      <c r="AS1280" s="36"/>
      <c r="AT1280" s="36"/>
      <c r="AU1280" s="36"/>
      <c r="AV1280" s="36"/>
      <c r="AW1280" s="36"/>
      <c r="AX1280" s="36"/>
      <c r="AY1280" s="36"/>
      <c r="AZ1280" s="36"/>
      <c r="BA1280" s="36"/>
      <c r="BB1280" s="36"/>
      <c r="BC1280" s="36"/>
      <c r="BD1280" s="36"/>
      <c r="BE1280" s="36"/>
      <c r="BF1280" s="36"/>
      <c r="BG1280" s="36"/>
      <c r="BH1280" s="36"/>
      <c r="BI1280" s="36"/>
      <c r="BJ1280" s="36"/>
      <c r="BL1280" s="36"/>
      <c r="BM1280" s="36"/>
      <c r="BN1280" s="36"/>
      <c r="BO1280" s="36"/>
    </row>
    <row r="1281" spans="2:67">
      <c r="B1281" s="36"/>
      <c r="D1281" s="36"/>
      <c r="E1281" s="36"/>
      <c r="G1281" s="36"/>
      <c r="H1281" s="36"/>
      <c r="I1281" s="36"/>
      <c r="J1281" s="36"/>
      <c r="K1281" s="36"/>
      <c r="L1281" s="36"/>
      <c r="M1281" s="36"/>
      <c r="N1281" s="36" t="e">
        <f>SUMIF(#REF!,K1281,#REF!)</f>
        <v>#REF!</v>
      </c>
      <c r="O1281" s="36">
        <f t="shared" si="206"/>
        <v>0</v>
      </c>
      <c r="P1281" s="36">
        <f>COUNTIF($T$1:T1281,T1281)</f>
        <v>2</v>
      </c>
      <c r="Q1281" s="36" t="str">
        <f t="shared" si="207"/>
        <v>2-KVSW-20</v>
      </c>
      <c r="R1281" s="36" t="s">
        <v>60</v>
      </c>
      <c r="S1281" s="36">
        <v>20</v>
      </c>
      <c r="T1281" s="36" t="str">
        <f t="shared" si="209"/>
        <v>KVSW-20</v>
      </c>
      <c r="U1281" s="36">
        <v>100</v>
      </c>
      <c r="V1281" s="36" t="str">
        <f t="shared" si="205"/>
        <v>100,</v>
      </c>
      <c r="W1281" s="36"/>
      <c r="X1281" s="36"/>
      <c r="Y1281" s="36"/>
      <c r="Z1281" s="36"/>
      <c r="AA1281" s="36"/>
      <c r="AB1281" s="36"/>
      <c r="AC1281" s="36"/>
      <c r="AD1281" s="36"/>
      <c r="AE1281" s="36"/>
      <c r="AF1281" s="36"/>
      <c r="AG1281" s="36"/>
      <c r="AH1281" s="36"/>
      <c r="AI1281" s="36"/>
      <c r="AJ1281" s="36"/>
      <c r="AK1281" s="36"/>
      <c r="AL1281" s="36"/>
      <c r="AM1281" s="36"/>
      <c r="AN1281" s="36"/>
      <c r="AO1281" s="36"/>
      <c r="AP1281" s="36"/>
      <c r="AQ1281" s="36"/>
      <c r="AR1281" s="36"/>
      <c r="AS1281" s="36"/>
      <c r="AT1281" s="36"/>
      <c r="AU1281" s="36"/>
      <c r="AV1281" s="36"/>
      <c r="AW1281" s="36"/>
      <c r="AX1281" s="36"/>
      <c r="AY1281" s="36"/>
      <c r="AZ1281" s="36"/>
      <c r="BA1281" s="36"/>
      <c r="BB1281" s="36"/>
      <c r="BC1281" s="36"/>
      <c r="BD1281" s="36"/>
      <c r="BE1281" s="36"/>
      <c r="BF1281" s="36"/>
      <c r="BG1281" s="36"/>
      <c r="BH1281" s="36"/>
      <c r="BI1281" s="36"/>
      <c r="BJ1281" s="36"/>
      <c r="BL1281" s="36"/>
      <c r="BM1281" s="36"/>
      <c r="BN1281" s="36"/>
      <c r="BO1281" s="36"/>
    </row>
    <row r="1282" spans="2:67">
      <c r="B1282" s="36"/>
      <c r="D1282" s="36"/>
      <c r="E1282" s="36"/>
      <c r="G1282" s="36"/>
      <c r="H1282" s="36"/>
      <c r="I1282" s="36"/>
      <c r="J1282" s="36"/>
      <c r="K1282" s="36"/>
      <c r="L1282" s="36"/>
      <c r="M1282" s="36"/>
      <c r="N1282" s="36" t="e">
        <f>SUMIF(#REF!,K1282,#REF!)</f>
        <v>#REF!</v>
      </c>
      <c r="O1282" s="36">
        <f t="shared" si="206"/>
        <v>0</v>
      </c>
      <c r="P1282" s="36">
        <f>COUNTIF($T$1:T1282,T1282)</f>
        <v>3</v>
      </c>
      <c r="Q1282" s="36" t="str">
        <f t="shared" si="207"/>
        <v>3-KVSW-20</v>
      </c>
      <c r="R1282" s="36" t="s">
        <v>60</v>
      </c>
      <c r="S1282" s="36">
        <v>20</v>
      </c>
      <c r="T1282" s="36" t="str">
        <f t="shared" si="209"/>
        <v>KVSW-20</v>
      </c>
      <c r="U1282" s="36">
        <v>150</v>
      </c>
      <c r="V1282" s="36" t="str">
        <f t="shared" ref="V1282:V1345" si="210">CONCATENATE(U1282,IF(P1282=COUNTIF(T:T,T1282),"",","))</f>
        <v>150,</v>
      </c>
      <c r="W1282" s="36"/>
      <c r="X1282" s="36"/>
      <c r="Y1282" s="36"/>
      <c r="Z1282" s="36"/>
      <c r="AA1282" s="36"/>
      <c r="AB1282" s="36"/>
      <c r="AC1282" s="36"/>
      <c r="AD1282" s="36"/>
      <c r="AE1282" s="36"/>
      <c r="AF1282" s="36"/>
      <c r="AG1282" s="36"/>
      <c r="AH1282" s="36"/>
      <c r="AI1282" s="36"/>
      <c r="AJ1282" s="36"/>
      <c r="AK1282" s="36"/>
      <c r="AL1282" s="36"/>
      <c r="AM1282" s="36"/>
      <c r="AN1282" s="36"/>
      <c r="AO1282" s="36"/>
      <c r="AP1282" s="36"/>
      <c r="AQ1282" s="36"/>
      <c r="AR1282" s="36"/>
      <c r="AS1282" s="36"/>
      <c r="AT1282" s="36"/>
      <c r="AU1282" s="36"/>
      <c r="AV1282" s="36"/>
      <c r="AW1282" s="36"/>
      <c r="AX1282" s="36"/>
      <c r="AY1282" s="36"/>
      <c r="AZ1282" s="36"/>
      <c r="BA1282" s="36"/>
      <c r="BB1282" s="36"/>
      <c r="BC1282" s="36"/>
      <c r="BD1282" s="36"/>
      <c r="BE1282" s="36"/>
      <c r="BF1282" s="36"/>
      <c r="BG1282" s="36"/>
      <c r="BH1282" s="36"/>
      <c r="BI1282" s="36"/>
      <c r="BJ1282" s="36"/>
      <c r="BL1282" s="36"/>
      <c r="BM1282" s="36"/>
      <c r="BN1282" s="36"/>
      <c r="BO1282" s="36"/>
    </row>
    <row r="1283" spans="2:67">
      <c r="B1283" s="36"/>
      <c r="D1283" s="36"/>
      <c r="E1283" s="36"/>
      <c r="G1283" s="36"/>
      <c r="H1283" s="36"/>
      <c r="I1283" s="36"/>
      <c r="J1283" s="36"/>
      <c r="K1283" s="36"/>
      <c r="L1283" s="36"/>
      <c r="M1283" s="36"/>
      <c r="N1283" s="36" t="e">
        <f>SUMIF(#REF!,K1283,#REF!)</f>
        <v>#REF!</v>
      </c>
      <c r="O1283" s="36">
        <f t="shared" ref="O1283:O1346" si="211">COUNTIF(Z:Z,K1283)</f>
        <v>0</v>
      </c>
      <c r="P1283" s="36">
        <f>COUNTIF($T$1:T1283,T1283)</f>
        <v>4</v>
      </c>
      <c r="Q1283" s="36" t="str">
        <f t="shared" si="207"/>
        <v>4-KVSW-20</v>
      </c>
      <c r="R1283" s="36" t="s">
        <v>60</v>
      </c>
      <c r="S1283" s="36">
        <v>20</v>
      </c>
      <c r="T1283" s="36" t="str">
        <f t="shared" si="209"/>
        <v>KVSW-20</v>
      </c>
      <c r="U1283" s="36">
        <v>200</v>
      </c>
      <c r="V1283" s="36" t="str">
        <f t="shared" si="210"/>
        <v>200,</v>
      </c>
      <c r="W1283" s="36"/>
      <c r="X1283" s="36"/>
      <c r="Y1283" s="36"/>
      <c r="Z1283" s="36"/>
      <c r="AA1283" s="36"/>
      <c r="AB1283" s="36"/>
      <c r="AC1283" s="36"/>
      <c r="AD1283" s="36"/>
      <c r="AE1283" s="36"/>
      <c r="AF1283" s="36"/>
      <c r="AG1283" s="36"/>
      <c r="AH1283" s="36"/>
      <c r="AI1283" s="36"/>
      <c r="AJ1283" s="36"/>
      <c r="AK1283" s="36"/>
      <c r="AL1283" s="36"/>
      <c r="AM1283" s="36"/>
      <c r="AN1283" s="36"/>
      <c r="AO1283" s="36"/>
      <c r="AP1283" s="36"/>
      <c r="AQ1283" s="36"/>
      <c r="AR1283" s="36"/>
      <c r="AS1283" s="36"/>
      <c r="AT1283" s="36"/>
      <c r="AU1283" s="36"/>
      <c r="AV1283" s="36"/>
      <c r="AW1283" s="36"/>
      <c r="AX1283" s="36"/>
      <c r="AY1283" s="36"/>
      <c r="AZ1283" s="36"/>
      <c r="BA1283" s="36"/>
      <c r="BB1283" s="36"/>
      <c r="BC1283" s="36"/>
      <c r="BD1283" s="36"/>
      <c r="BE1283" s="36"/>
      <c r="BF1283" s="36"/>
      <c r="BG1283" s="36"/>
      <c r="BH1283" s="36"/>
      <c r="BI1283" s="36"/>
      <c r="BJ1283" s="36"/>
      <c r="BL1283" s="36"/>
      <c r="BM1283" s="36"/>
      <c r="BN1283" s="36"/>
      <c r="BO1283" s="36"/>
    </row>
    <row r="1284" spans="2:67">
      <c r="B1284" s="36"/>
      <c r="D1284" s="36"/>
      <c r="E1284" s="36"/>
      <c r="G1284" s="36"/>
      <c r="H1284" s="36"/>
      <c r="I1284" s="36"/>
      <c r="J1284" s="36"/>
      <c r="K1284" s="36"/>
      <c r="L1284" s="36"/>
      <c r="M1284" s="36"/>
      <c r="N1284" s="36" t="e">
        <f>SUMIF(#REF!,K1284,#REF!)</f>
        <v>#REF!</v>
      </c>
      <c r="O1284" s="36">
        <f t="shared" si="211"/>
        <v>0</v>
      </c>
      <c r="P1284" s="36">
        <f>COUNTIF($T$1:T1284,T1284)</f>
        <v>5</v>
      </c>
      <c r="Q1284" s="36" t="str">
        <f t="shared" si="207"/>
        <v>5-KVSW-20</v>
      </c>
      <c r="R1284" s="36" t="s">
        <v>60</v>
      </c>
      <c r="S1284" s="36">
        <v>20</v>
      </c>
      <c r="T1284" s="36" t="str">
        <f t="shared" si="209"/>
        <v>KVSW-20</v>
      </c>
      <c r="U1284" s="36">
        <v>250</v>
      </c>
      <c r="V1284" s="36" t="str">
        <f t="shared" si="210"/>
        <v>250,</v>
      </c>
      <c r="W1284" s="36"/>
      <c r="X1284" s="36"/>
      <c r="Y1284" s="36"/>
      <c r="Z1284" s="36"/>
      <c r="AA1284" s="36"/>
      <c r="AB1284" s="36"/>
      <c r="AC1284" s="36"/>
      <c r="AD1284" s="36"/>
      <c r="AE1284" s="36"/>
      <c r="AF1284" s="36"/>
      <c r="AG1284" s="36"/>
      <c r="AH1284" s="36"/>
      <c r="AI1284" s="36"/>
      <c r="AJ1284" s="36"/>
      <c r="AK1284" s="36"/>
      <c r="AL1284" s="36"/>
      <c r="AM1284" s="36"/>
      <c r="AN1284" s="36"/>
      <c r="AO1284" s="36"/>
      <c r="AP1284" s="36"/>
      <c r="AQ1284" s="36"/>
      <c r="AR1284" s="36"/>
      <c r="AS1284" s="36"/>
      <c r="AT1284" s="36"/>
      <c r="AU1284" s="36"/>
      <c r="AV1284" s="36"/>
      <c r="AW1284" s="36"/>
      <c r="AX1284" s="36"/>
      <c r="AY1284" s="36"/>
      <c r="AZ1284" s="36"/>
      <c r="BA1284" s="36"/>
      <c r="BB1284" s="36"/>
      <c r="BC1284" s="36"/>
      <c r="BD1284" s="36"/>
      <c r="BE1284" s="36"/>
      <c r="BF1284" s="36"/>
      <c r="BG1284" s="36"/>
      <c r="BH1284" s="36"/>
      <c r="BI1284" s="36"/>
      <c r="BJ1284" s="36"/>
      <c r="BL1284" s="36"/>
      <c r="BM1284" s="36"/>
      <c r="BN1284" s="36"/>
      <c r="BO1284" s="36"/>
    </row>
    <row r="1285" spans="2:67">
      <c r="B1285" s="36"/>
      <c r="D1285" s="36"/>
      <c r="E1285" s="36"/>
      <c r="G1285" s="36"/>
      <c r="H1285" s="36"/>
      <c r="I1285" s="36"/>
      <c r="J1285" s="36"/>
      <c r="K1285" s="36"/>
      <c r="L1285" s="36"/>
      <c r="M1285" s="36"/>
      <c r="N1285" s="36" t="e">
        <f>SUMIF(#REF!,K1285,#REF!)</f>
        <v>#REF!</v>
      </c>
      <c r="O1285" s="36">
        <f t="shared" si="211"/>
        <v>0</v>
      </c>
      <c r="P1285" s="36">
        <f>COUNTIF($T$1:T1285,T1285)</f>
        <v>6</v>
      </c>
      <c r="Q1285" s="36" t="str">
        <f t="shared" si="207"/>
        <v>6-KVSW-20</v>
      </c>
      <c r="R1285" s="36" t="s">
        <v>60</v>
      </c>
      <c r="S1285" s="36">
        <v>20</v>
      </c>
      <c r="T1285" s="36" t="str">
        <f t="shared" si="209"/>
        <v>KVSW-20</v>
      </c>
      <c r="U1285" s="36">
        <v>300</v>
      </c>
      <c r="V1285" s="36" t="str">
        <f t="shared" si="210"/>
        <v>300,</v>
      </c>
      <c r="W1285" s="36"/>
      <c r="X1285" s="36"/>
      <c r="Y1285" s="36"/>
      <c r="Z1285" s="36"/>
      <c r="AA1285" s="36"/>
      <c r="AB1285" s="36"/>
      <c r="AC1285" s="36"/>
      <c r="AD1285" s="36"/>
      <c r="AE1285" s="36"/>
      <c r="AF1285" s="36"/>
      <c r="AG1285" s="36"/>
      <c r="AH1285" s="36"/>
      <c r="AI1285" s="36"/>
      <c r="AJ1285" s="36"/>
      <c r="AK1285" s="36"/>
      <c r="AL1285" s="36"/>
      <c r="AM1285" s="36"/>
      <c r="AN1285" s="36"/>
      <c r="AO1285" s="36"/>
      <c r="AP1285" s="36"/>
      <c r="AQ1285" s="36"/>
      <c r="AR1285" s="36"/>
      <c r="AS1285" s="36"/>
      <c r="AT1285" s="36"/>
      <c r="AU1285" s="36"/>
      <c r="AV1285" s="36"/>
      <c r="AW1285" s="36"/>
      <c r="AX1285" s="36"/>
      <c r="AY1285" s="36"/>
      <c r="AZ1285" s="36"/>
      <c r="BA1285" s="36"/>
      <c r="BB1285" s="36"/>
      <c r="BC1285" s="36"/>
      <c r="BD1285" s="36"/>
      <c r="BE1285" s="36"/>
      <c r="BF1285" s="36"/>
      <c r="BG1285" s="36"/>
      <c r="BH1285" s="36"/>
      <c r="BI1285" s="36"/>
      <c r="BJ1285" s="36"/>
      <c r="BL1285" s="36"/>
      <c r="BM1285" s="36"/>
      <c r="BN1285" s="36"/>
      <c r="BO1285" s="36"/>
    </row>
    <row r="1286" spans="2:67">
      <c r="B1286" s="36"/>
      <c r="D1286" s="36"/>
      <c r="E1286" s="36"/>
      <c r="G1286" s="36"/>
      <c r="H1286" s="36"/>
      <c r="I1286" s="36"/>
      <c r="J1286" s="36"/>
      <c r="K1286" s="36"/>
      <c r="L1286" s="36"/>
      <c r="M1286" s="36"/>
      <c r="N1286" s="36" t="e">
        <f>SUMIF(#REF!,K1286,#REF!)</f>
        <v>#REF!</v>
      </c>
      <c r="O1286" s="36">
        <f t="shared" si="211"/>
        <v>0</v>
      </c>
      <c r="P1286" s="36">
        <f>COUNTIF($T$1:T1286,T1286)</f>
        <v>7</v>
      </c>
      <c r="Q1286" s="36" t="str">
        <f t="shared" si="207"/>
        <v>7-KVSW-20</v>
      </c>
      <c r="R1286" s="36" t="s">
        <v>60</v>
      </c>
      <c r="S1286" s="36">
        <v>20</v>
      </c>
      <c r="T1286" s="36" t="str">
        <f t="shared" si="209"/>
        <v>KVSW-20</v>
      </c>
      <c r="U1286" s="36">
        <v>350</v>
      </c>
      <c r="V1286" s="36" t="str">
        <f t="shared" si="210"/>
        <v>350,</v>
      </c>
      <c r="W1286" s="36"/>
      <c r="X1286" s="36"/>
      <c r="Y1286" s="36"/>
      <c r="Z1286" s="36"/>
      <c r="AA1286" s="36"/>
      <c r="AB1286" s="36"/>
      <c r="AC1286" s="36"/>
      <c r="AD1286" s="36"/>
      <c r="AE1286" s="36"/>
      <c r="AF1286" s="36"/>
      <c r="AG1286" s="36"/>
      <c r="AH1286" s="36"/>
      <c r="AI1286" s="36"/>
      <c r="AJ1286" s="36"/>
      <c r="AK1286" s="36"/>
      <c r="AL1286" s="36"/>
      <c r="AM1286" s="36"/>
      <c r="AN1286" s="36"/>
      <c r="AO1286" s="36"/>
      <c r="AP1286" s="36"/>
      <c r="AQ1286" s="36"/>
      <c r="AR1286" s="36"/>
      <c r="AS1286" s="36"/>
      <c r="AT1286" s="36"/>
      <c r="AU1286" s="36"/>
      <c r="AV1286" s="36"/>
      <c r="AW1286" s="36"/>
      <c r="AX1286" s="36"/>
      <c r="AY1286" s="36"/>
      <c r="AZ1286" s="36"/>
      <c r="BA1286" s="36"/>
      <c r="BB1286" s="36"/>
      <c r="BC1286" s="36"/>
      <c r="BD1286" s="36"/>
      <c r="BE1286" s="36"/>
      <c r="BF1286" s="36"/>
      <c r="BG1286" s="36"/>
      <c r="BH1286" s="36"/>
      <c r="BI1286" s="36"/>
      <c r="BJ1286" s="36"/>
      <c r="BL1286" s="36"/>
      <c r="BM1286" s="36"/>
      <c r="BN1286" s="36"/>
      <c r="BO1286" s="36"/>
    </row>
    <row r="1287" spans="2:67">
      <c r="B1287" s="36"/>
      <c r="D1287" s="36"/>
      <c r="E1287" s="36"/>
      <c r="G1287" s="36"/>
      <c r="H1287" s="36"/>
      <c r="I1287" s="36"/>
      <c r="J1287" s="36"/>
      <c r="K1287" s="36"/>
      <c r="L1287" s="36"/>
      <c r="M1287" s="36"/>
      <c r="N1287" s="36" t="e">
        <f>SUMIF(#REF!,K1287,#REF!)</f>
        <v>#REF!</v>
      </c>
      <c r="O1287" s="36">
        <f t="shared" si="211"/>
        <v>0</v>
      </c>
      <c r="P1287" s="36">
        <f>COUNTIF($T$1:T1287,T1287)</f>
        <v>8</v>
      </c>
      <c r="Q1287" s="36" t="str">
        <f t="shared" si="207"/>
        <v>8-KVSW-20</v>
      </c>
      <c r="R1287" s="36" t="s">
        <v>60</v>
      </c>
      <c r="S1287" s="36">
        <v>20</v>
      </c>
      <c r="T1287" s="36" t="str">
        <f t="shared" si="209"/>
        <v>KVSW-20</v>
      </c>
      <c r="U1287" s="36">
        <v>400</v>
      </c>
      <c r="V1287" s="36" t="str">
        <f t="shared" si="210"/>
        <v>400,</v>
      </c>
      <c r="W1287" s="36"/>
      <c r="X1287" s="36"/>
      <c r="Y1287" s="36"/>
      <c r="Z1287" s="36"/>
      <c r="AA1287" s="36"/>
      <c r="AB1287" s="36"/>
      <c r="AC1287" s="36"/>
      <c r="AD1287" s="36"/>
      <c r="AE1287" s="36"/>
      <c r="AF1287" s="36"/>
      <c r="AG1287" s="36"/>
      <c r="AH1287" s="36"/>
      <c r="AI1287" s="36"/>
      <c r="AJ1287" s="36"/>
      <c r="AK1287" s="36"/>
      <c r="AL1287" s="36"/>
      <c r="AM1287" s="36"/>
      <c r="AN1287" s="36"/>
      <c r="AO1287" s="36"/>
      <c r="AP1287" s="36"/>
      <c r="AQ1287" s="36"/>
      <c r="AR1287" s="36"/>
      <c r="AS1287" s="36"/>
      <c r="AT1287" s="36"/>
      <c r="AU1287" s="36"/>
      <c r="AV1287" s="36"/>
      <c r="AW1287" s="36"/>
      <c r="AX1287" s="36"/>
      <c r="AY1287" s="36"/>
      <c r="AZ1287" s="36"/>
      <c r="BA1287" s="36"/>
      <c r="BB1287" s="36"/>
      <c r="BC1287" s="36"/>
      <c r="BD1287" s="36"/>
      <c r="BE1287" s="36"/>
      <c r="BF1287" s="36"/>
      <c r="BG1287" s="36"/>
      <c r="BH1287" s="36"/>
      <c r="BI1287" s="36"/>
      <c r="BJ1287" s="36"/>
      <c r="BL1287" s="36"/>
      <c r="BM1287" s="36"/>
      <c r="BN1287" s="36"/>
      <c r="BO1287" s="36"/>
    </row>
    <row r="1288" spans="2:67">
      <c r="B1288" s="36"/>
      <c r="D1288" s="36"/>
      <c r="E1288" s="36"/>
      <c r="G1288" s="36"/>
      <c r="H1288" s="36"/>
      <c r="I1288" s="36"/>
      <c r="J1288" s="36"/>
      <c r="K1288" s="36"/>
      <c r="L1288" s="36"/>
      <c r="M1288" s="36"/>
      <c r="N1288" s="36" t="e">
        <f>SUMIF(#REF!,K1288,#REF!)</f>
        <v>#REF!</v>
      </c>
      <c r="O1288" s="36">
        <f t="shared" si="211"/>
        <v>0</v>
      </c>
      <c r="P1288" s="36">
        <f>COUNTIF($T$1:T1288,T1288)</f>
        <v>9</v>
      </c>
      <c r="Q1288" s="36" t="str">
        <f t="shared" si="207"/>
        <v>9-KVSW-20</v>
      </c>
      <c r="R1288" s="36" t="s">
        <v>60</v>
      </c>
      <c r="S1288" s="36">
        <v>20</v>
      </c>
      <c r="T1288" s="36" t="str">
        <f t="shared" si="209"/>
        <v>KVSW-20</v>
      </c>
      <c r="U1288" s="36">
        <v>450</v>
      </c>
      <c r="V1288" s="36" t="str">
        <f t="shared" si="210"/>
        <v>450,</v>
      </c>
      <c r="W1288" s="36"/>
      <c r="X1288" s="36"/>
      <c r="Y1288" s="36"/>
      <c r="Z1288" s="36"/>
      <c r="AA1288" s="36"/>
      <c r="AB1288" s="36"/>
      <c r="AC1288" s="36"/>
      <c r="AD1288" s="36"/>
      <c r="AE1288" s="36"/>
      <c r="AF1288" s="36"/>
      <c r="AG1288" s="36"/>
      <c r="AH1288" s="36"/>
      <c r="AI1288" s="36"/>
      <c r="AJ1288" s="36"/>
      <c r="AK1288" s="36"/>
      <c r="AL1288" s="36"/>
      <c r="AM1288" s="36"/>
      <c r="AN1288" s="36"/>
      <c r="AO1288" s="36"/>
      <c r="AP1288" s="36"/>
      <c r="AQ1288" s="36"/>
      <c r="AR1288" s="36"/>
      <c r="AS1288" s="36"/>
      <c r="AT1288" s="36"/>
      <c r="AU1288" s="36"/>
      <c r="AV1288" s="36"/>
      <c r="AW1288" s="36"/>
      <c r="AX1288" s="36"/>
      <c r="AY1288" s="36"/>
      <c r="AZ1288" s="36"/>
      <c r="BA1288" s="36"/>
      <c r="BB1288" s="36"/>
      <c r="BC1288" s="36"/>
      <c r="BD1288" s="36"/>
      <c r="BE1288" s="36"/>
      <c r="BF1288" s="36"/>
      <c r="BG1288" s="36"/>
      <c r="BH1288" s="36"/>
      <c r="BI1288" s="36"/>
      <c r="BJ1288" s="36"/>
      <c r="BL1288" s="36"/>
      <c r="BM1288" s="36"/>
      <c r="BN1288" s="36"/>
      <c r="BO1288" s="36"/>
    </row>
    <row r="1289" spans="2:67">
      <c r="B1289" s="36"/>
      <c r="D1289" s="36"/>
      <c r="E1289" s="36"/>
      <c r="G1289" s="36"/>
      <c r="H1289" s="36"/>
      <c r="I1289" s="36"/>
      <c r="J1289" s="36"/>
      <c r="K1289" s="36"/>
      <c r="L1289" s="36"/>
      <c r="M1289" s="36"/>
      <c r="N1289" s="36" t="e">
        <f>SUMIF(#REF!,K1289,#REF!)</f>
        <v>#REF!</v>
      </c>
      <c r="O1289" s="36">
        <f t="shared" si="211"/>
        <v>0</v>
      </c>
      <c r="P1289" s="36">
        <f>COUNTIF($T$1:T1289,T1289)</f>
        <v>10</v>
      </c>
      <c r="Q1289" s="36" t="str">
        <f t="shared" si="207"/>
        <v>10-KVSW-20</v>
      </c>
      <c r="R1289" s="36" t="s">
        <v>60</v>
      </c>
      <c r="S1289" s="36">
        <v>20</v>
      </c>
      <c r="T1289" s="36" t="str">
        <f t="shared" si="209"/>
        <v>KVSW-20</v>
      </c>
      <c r="U1289" s="36">
        <v>500</v>
      </c>
      <c r="V1289" s="36" t="str">
        <f t="shared" si="210"/>
        <v>500,</v>
      </c>
      <c r="W1289" s="36"/>
      <c r="X1289" s="36"/>
      <c r="Y1289" s="36"/>
      <c r="Z1289" s="36"/>
      <c r="AA1289" s="36"/>
      <c r="AB1289" s="36"/>
      <c r="AC1289" s="36"/>
      <c r="AD1289" s="36"/>
      <c r="AE1289" s="36"/>
      <c r="AF1289" s="36"/>
      <c r="AG1289" s="36"/>
      <c r="AH1289" s="36"/>
      <c r="AI1289" s="36"/>
      <c r="AJ1289" s="36"/>
      <c r="AK1289" s="36"/>
      <c r="AL1289" s="36"/>
      <c r="AM1289" s="36"/>
      <c r="AN1289" s="36"/>
      <c r="AO1289" s="36"/>
      <c r="AP1289" s="36"/>
      <c r="AQ1289" s="36"/>
      <c r="AR1289" s="36"/>
      <c r="AS1289" s="36"/>
      <c r="AT1289" s="36"/>
      <c r="AU1289" s="36"/>
      <c r="AV1289" s="36"/>
      <c r="AW1289" s="36"/>
      <c r="AX1289" s="36"/>
      <c r="AY1289" s="36"/>
      <c r="AZ1289" s="36"/>
      <c r="BA1289" s="36"/>
      <c r="BB1289" s="36"/>
      <c r="BC1289" s="36"/>
      <c r="BD1289" s="36"/>
      <c r="BE1289" s="36"/>
      <c r="BF1289" s="36"/>
      <c r="BG1289" s="36"/>
      <c r="BH1289" s="36"/>
      <c r="BI1289" s="36"/>
      <c r="BJ1289" s="36"/>
      <c r="BL1289" s="36"/>
      <c r="BM1289" s="36"/>
      <c r="BN1289" s="36"/>
      <c r="BO1289" s="36"/>
    </row>
    <row r="1290" spans="2:67">
      <c r="B1290" s="36"/>
      <c r="D1290" s="36"/>
      <c r="E1290" s="36"/>
      <c r="G1290" s="36"/>
      <c r="H1290" s="36"/>
      <c r="I1290" s="36"/>
      <c r="J1290" s="36"/>
      <c r="K1290" s="36"/>
      <c r="L1290" s="36"/>
      <c r="M1290" s="36"/>
      <c r="N1290" s="36" t="e">
        <f>SUMIF(#REF!,K1290,#REF!)</f>
        <v>#REF!</v>
      </c>
      <c r="O1290" s="36">
        <f t="shared" si="211"/>
        <v>0</v>
      </c>
      <c r="P1290" s="36">
        <f>COUNTIF($T$1:T1290,T1290)</f>
        <v>11</v>
      </c>
      <c r="Q1290" s="36" t="str">
        <f t="shared" si="207"/>
        <v>11-KVSW-20</v>
      </c>
      <c r="R1290" s="36" t="s">
        <v>60</v>
      </c>
      <c r="S1290" s="36">
        <v>20</v>
      </c>
      <c r="T1290" s="36" t="str">
        <f t="shared" si="209"/>
        <v>KVSW-20</v>
      </c>
      <c r="U1290" s="36">
        <v>600</v>
      </c>
      <c r="V1290" s="36" t="str">
        <f t="shared" si="210"/>
        <v>600,</v>
      </c>
      <c r="W1290" s="36"/>
      <c r="X1290" s="36"/>
      <c r="Y1290" s="36"/>
      <c r="Z1290" s="36"/>
      <c r="AA1290" s="36"/>
      <c r="AB1290" s="36"/>
      <c r="AC1290" s="36"/>
      <c r="AD1290" s="36"/>
      <c r="AE1290" s="36"/>
      <c r="AF1290" s="36"/>
      <c r="AG1290" s="36"/>
      <c r="AH1290" s="36"/>
      <c r="AI1290" s="36"/>
      <c r="AJ1290" s="36"/>
      <c r="AK1290" s="36"/>
      <c r="AL1290" s="36"/>
      <c r="AM1290" s="36"/>
      <c r="AN1290" s="36"/>
      <c r="AO1290" s="36"/>
      <c r="AP1290" s="36"/>
      <c r="AQ1290" s="36"/>
      <c r="AR1290" s="36"/>
      <c r="AS1290" s="36"/>
      <c r="AT1290" s="36"/>
      <c r="AU1290" s="36"/>
      <c r="AV1290" s="36"/>
      <c r="AW1290" s="36"/>
      <c r="AX1290" s="36"/>
      <c r="AY1290" s="36"/>
      <c r="AZ1290" s="36"/>
      <c r="BA1290" s="36"/>
      <c r="BB1290" s="36"/>
      <c r="BC1290" s="36"/>
      <c r="BD1290" s="36"/>
      <c r="BE1290" s="36"/>
      <c r="BF1290" s="36"/>
      <c r="BG1290" s="36"/>
      <c r="BH1290" s="36"/>
      <c r="BI1290" s="36"/>
      <c r="BJ1290" s="36"/>
      <c r="BL1290" s="36"/>
      <c r="BM1290" s="36"/>
      <c r="BN1290" s="36"/>
      <c r="BO1290" s="36"/>
    </row>
    <row r="1291" spans="2:67">
      <c r="B1291" s="36"/>
      <c r="D1291" s="36"/>
      <c r="E1291" s="36"/>
      <c r="G1291" s="36"/>
      <c r="H1291" s="36"/>
      <c r="I1291" s="36"/>
      <c r="J1291" s="36"/>
      <c r="K1291" s="36"/>
      <c r="L1291" s="36"/>
      <c r="M1291" s="36"/>
      <c r="N1291" s="36" t="e">
        <f>SUMIF(#REF!,K1291,#REF!)</f>
        <v>#REF!</v>
      </c>
      <c r="O1291" s="36">
        <f t="shared" si="211"/>
        <v>0</v>
      </c>
      <c r="P1291" s="36">
        <f>COUNTIF($T$1:T1291,T1291)</f>
        <v>12</v>
      </c>
      <c r="Q1291" s="36" t="str">
        <f t="shared" si="207"/>
        <v>12-KVSW-20</v>
      </c>
      <c r="R1291" s="36" t="s">
        <v>60</v>
      </c>
      <c r="S1291" s="36">
        <v>20</v>
      </c>
      <c r="T1291" s="36" t="str">
        <f t="shared" si="209"/>
        <v>KVSW-20</v>
      </c>
      <c r="U1291" s="36">
        <v>700</v>
      </c>
      <c r="V1291" s="36" t="str">
        <f t="shared" si="210"/>
        <v>700,</v>
      </c>
      <c r="W1291" s="36"/>
      <c r="X1291" s="36"/>
      <c r="Y1291" s="36"/>
      <c r="Z1291" s="36"/>
      <c r="AA1291" s="36"/>
      <c r="AB1291" s="36"/>
      <c r="AC1291" s="36"/>
      <c r="AD1291" s="36"/>
      <c r="AE1291" s="36"/>
      <c r="AF1291" s="36"/>
      <c r="AG1291" s="36"/>
      <c r="AH1291" s="36"/>
      <c r="AI1291" s="36"/>
      <c r="AJ1291" s="36"/>
      <c r="AK1291" s="36"/>
      <c r="AL1291" s="36"/>
      <c r="AM1291" s="36"/>
      <c r="AN1291" s="36"/>
      <c r="AO1291" s="36"/>
      <c r="AP1291" s="36"/>
      <c r="AQ1291" s="36"/>
      <c r="AR1291" s="36"/>
      <c r="AS1291" s="36"/>
      <c r="AT1291" s="36"/>
      <c r="AU1291" s="36"/>
      <c r="AV1291" s="36"/>
      <c r="AW1291" s="36"/>
      <c r="AX1291" s="36"/>
      <c r="AY1291" s="36"/>
      <c r="AZ1291" s="36"/>
      <c r="BA1291" s="36"/>
      <c r="BB1291" s="36"/>
      <c r="BC1291" s="36"/>
      <c r="BD1291" s="36"/>
      <c r="BE1291" s="36"/>
      <c r="BF1291" s="36"/>
      <c r="BG1291" s="36"/>
      <c r="BH1291" s="36"/>
      <c r="BI1291" s="36"/>
      <c r="BJ1291" s="36"/>
      <c r="BL1291" s="36"/>
      <c r="BM1291" s="36"/>
      <c r="BN1291" s="36"/>
      <c r="BO1291" s="36"/>
    </row>
    <row r="1292" spans="2:67">
      <c r="B1292" s="36"/>
      <c r="D1292" s="36"/>
      <c r="E1292" s="36"/>
      <c r="G1292" s="36"/>
      <c r="H1292" s="36"/>
      <c r="I1292" s="36"/>
      <c r="J1292" s="36"/>
      <c r="K1292" s="36"/>
      <c r="L1292" s="36"/>
      <c r="M1292" s="36"/>
      <c r="N1292" s="36" t="e">
        <f>SUMIF(#REF!,K1292,#REF!)</f>
        <v>#REF!</v>
      </c>
      <c r="O1292" s="36">
        <f t="shared" si="211"/>
        <v>0</v>
      </c>
      <c r="P1292" s="36">
        <f>COUNTIF($T$1:T1292,T1292)</f>
        <v>13</v>
      </c>
      <c r="Q1292" s="36" t="str">
        <f t="shared" ref="Q1292:Q1355" si="212">CONCATENATE(P1292,"-",T1292)</f>
        <v>13-KVSW-20</v>
      </c>
      <c r="R1292" s="36" t="s">
        <v>60</v>
      </c>
      <c r="S1292" s="36">
        <v>20</v>
      </c>
      <c r="T1292" s="36" t="str">
        <f t="shared" si="209"/>
        <v>KVSW-20</v>
      </c>
      <c r="U1292" s="36">
        <v>800</v>
      </c>
      <c r="V1292" s="36" t="str">
        <f t="shared" si="210"/>
        <v>800</v>
      </c>
      <c r="W1292" s="36"/>
      <c r="X1292" s="36"/>
      <c r="Y1292" s="36"/>
      <c r="Z1292" s="36"/>
      <c r="AA1292" s="36"/>
      <c r="AB1292" s="36"/>
      <c r="AC1292" s="36"/>
      <c r="AD1292" s="36"/>
      <c r="AE1292" s="36"/>
      <c r="AF1292" s="36"/>
      <c r="AG1292" s="36"/>
      <c r="AH1292" s="36"/>
      <c r="AI1292" s="36"/>
      <c r="AJ1292" s="36"/>
      <c r="AK1292" s="36"/>
      <c r="AL1292" s="36"/>
      <c r="AM1292" s="36"/>
      <c r="AN1292" s="36"/>
      <c r="AO1292" s="36"/>
      <c r="AP1292" s="36"/>
      <c r="AQ1292" s="36"/>
      <c r="AR1292" s="36"/>
      <c r="AS1292" s="36"/>
      <c r="AT1292" s="36"/>
      <c r="AU1292" s="36"/>
      <c r="AV1292" s="36"/>
      <c r="AW1292" s="36"/>
      <c r="AX1292" s="36"/>
      <c r="AY1292" s="36"/>
      <c r="AZ1292" s="36"/>
      <c r="BA1292" s="36"/>
      <c r="BB1292" s="36"/>
      <c r="BC1292" s="36"/>
      <c r="BD1292" s="36"/>
      <c r="BE1292" s="36"/>
      <c r="BF1292" s="36"/>
      <c r="BG1292" s="36"/>
      <c r="BH1292" s="36"/>
      <c r="BI1292" s="36"/>
      <c r="BJ1292" s="36"/>
      <c r="BL1292" s="36"/>
      <c r="BM1292" s="36"/>
      <c r="BN1292" s="36"/>
      <c r="BO1292" s="36"/>
    </row>
    <row r="1293" spans="2:67">
      <c r="B1293" s="36"/>
      <c r="D1293" s="36"/>
      <c r="E1293" s="36"/>
      <c r="G1293" s="36"/>
      <c r="H1293" s="36"/>
      <c r="I1293" s="36"/>
      <c r="J1293" s="36"/>
      <c r="K1293" s="36"/>
      <c r="L1293" s="36"/>
      <c r="M1293" s="36"/>
      <c r="N1293" s="36" t="e">
        <f>SUMIF(#REF!,K1293,#REF!)</f>
        <v>#REF!</v>
      </c>
      <c r="O1293" s="36">
        <f t="shared" si="211"/>
        <v>0</v>
      </c>
      <c r="P1293" s="36">
        <f>COUNTIF($T$1:T1293,T1293)</f>
        <v>1</v>
      </c>
      <c r="Q1293" s="36" t="str">
        <f t="shared" si="212"/>
        <v>1-KVSW-25</v>
      </c>
      <c r="R1293" s="36" t="s">
        <v>60</v>
      </c>
      <c r="S1293" s="36">
        <v>25</v>
      </c>
      <c r="T1293" s="36" t="str">
        <f t="shared" si="209"/>
        <v>KVSW-25</v>
      </c>
      <c r="U1293" s="36">
        <v>50</v>
      </c>
      <c r="V1293" s="36" t="str">
        <f t="shared" si="210"/>
        <v>50,</v>
      </c>
      <c r="W1293" s="36"/>
      <c r="X1293" s="36"/>
      <c r="Y1293" s="36"/>
      <c r="Z1293" s="36"/>
      <c r="AA1293" s="36"/>
      <c r="AB1293" s="36"/>
      <c r="AC1293" s="36"/>
      <c r="AD1293" s="36"/>
      <c r="AE1293" s="36"/>
      <c r="AF1293" s="36"/>
      <c r="AG1293" s="36"/>
      <c r="AH1293" s="36"/>
      <c r="AI1293" s="36"/>
      <c r="AJ1293" s="36"/>
      <c r="AK1293" s="36"/>
      <c r="AL1293" s="36"/>
      <c r="AM1293" s="36"/>
      <c r="AN1293" s="36"/>
      <c r="AO1293" s="36"/>
      <c r="AP1293" s="36"/>
      <c r="AQ1293" s="36"/>
      <c r="AR1293" s="36"/>
      <c r="AS1293" s="36"/>
      <c r="AT1293" s="36"/>
      <c r="AU1293" s="36"/>
      <c r="AV1293" s="36"/>
      <c r="AW1293" s="36"/>
      <c r="AX1293" s="36"/>
      <c r="AY1293" s="36"/>
      <c r="AZ1293" s="36"/>
      <c r="BA1293" s="36"/>
      <c r="BB1293" s="36"/>
      <c r="BC1293" s="36"/>
      <c r="BD1293" s="36"/>
      <c r="BE1293" s="36"/>
      <c r="BF1293" s="36"/>
      <c r="BG1293" s="36"/>
      <c r="BH1293" s="36"/>
      <c r="BI1293" s="36"/>
      <c r="BJ1293" s="36"/>
      <c r="BL1293" s="36"/>
      <c r="BM1293" s="36"/>
      <c r="BN1293" s="36"/>
      <c r="BO1293" s="36"/>
    </row>
    <row r="1294" spans="2:67">
      <c r="B1294" s="36"/>
      <c r="D1294" s="36"/>
      <c r="E1294" s="36"/>
      <c r="G1294" s="36"/>
      <c r="H1294" s="36"/>
      <c r="I1294" s="36"/>
      <c r="J1294" s="36"/>
      <c r="K1294" s="36"/>
      <c r="L1294" s="36"/>
      <c r="M1294" s="36"/>
      <c r="N1294" s="36" t="e">
        <f>SUMIF(#REF!,K1294,#REF!)</f>
        <v>#REF!</v>
      </c>
      <c r="O1294" s="36">
        <f t="shared" si="211"/>
        <v>0</v>
      </c>
      <c r="P1294" s="36">
        <f>COUNTIF($T$1:T1294,T1294)</f>
        <v>2</v>
      </c>
      <c r="Q1294" s="36" t="str">
        <f t="shared" si="212"/>
        <v>2-KVSW-25</v>
      </c>
      <c r="R1294" s="36" t="s">
        <v>60</v>
      </c>
      <c r="S1294" s="36">
        <v>25</v>
      </c>
      <c r="T1294" s="36" t="str">
        <f t="shared" si="209"/>
        <v>KVSW-25</v>
      </c>
      <c r="U1294" s="36">
        <v>100</v>
      </c>
      <c r="V1294" s="36" t="str">
        <f t="shared" si="210"/>
        <v>100,</v>
      </c>
      <c r="W1294" s="36"/>
      <c r="X1294" s="36"/>
      <c r="Y1294" s="36"/>
      <c r="Z1294" s="36"/>
      <c r="AA1294" s="36"/>
      <c r="AB1294" s="36"/>
      <c r="AC1294" s="36"/>
      <c r="AD1294" s="36"/>
      <c r="AE1294" s="36"/>
      <c r="AF1294" s="36"/>
      <c r="AG1294" s="36"/>
      <c r="AH1294" s="36"/>
      <c r="AI1294" s="36"/>
      <c r="AJ1294" s="36"/>
      <c r="AK1294" s="36"/>
      <c r="AL1294" s="36"/>
      <c r="AM1294" s="36"/>
      <c r="AN1294" s="36"/>
      <c r="AO1294" s="36"/>
      <c r="AP1294" s="36"/>
      <c r="AQ1294" s="36"/>
      <c r="AR1294" s="36"/>
      <c r="AS1294" s="36"/>
      <c r="AT1294" s="36"/>
      <c r="AU1294" s="36"/>
      <c r="AV1294" s="36"/>
      <c r="AW1294" s="36"/>
      <c r="AX1294" s="36"/>
      <c r="AY1294" s="36"/>
      <c r="AZ1294" s="36"/>
      <c r="BA1294" s="36"/>
      <c r="BB1294" s="36"/>
      <c r="BC1294" s="36"/>
      <c r="BD1294" s="36"/>
      <c r="BE1294" s="36"/>
      <c r="BF1294" s="36"/>
      <c r="BG1294" s="36"/>
      <c r="BH1294" s="36"/>
      <c r="BI1294" s="36"/>
      <c r="BJ1294" s="36"/>
      <c r="BL1294" s="36"/>
      <c r="BM1294" s="36"/>
      <c r="BN1294" s="36"/>
      <c r="BO1294" s="36"/>
    </row>
    <row r="1295" spans="2:67">
      <c r="B1295" s="36"/>
      <c r="D1295" s="36"/>
      <c r="E1295" s="36"/>
      <c r="G1295" s="36"/>
      <c r="H1295" s="36"/>
      <c r="I1295" s="36"/>
      <c r="J1295" s="36"/>
      <c r="K1295" s="36"/>
      <c r="L1295" s="36"/>
      <c r="M1295" s="36"/>
      <c r="N1295" s="36" t="e">
        <f>SUMIF(#REF!,K1295,#REF!)</f>
        <v>#REF!</v>
      </c>
      <c r="O1295" s="36">
        <f t="shared" si="211"/>
        <v>0</v>
      </c>
      <c r="P1295" s="36">
        <f>COUNTIF($T$1:T1295,T1295)</f>
        <v>3</v>
      </c>
      <c r="Q1295" s="36" t="str">
        <f t="shared" si="212"/>
        <v>3-KVSW-25</v>
      </c>
      <c r="R1295" s="36" t="s">
        <v>60</v>
      </c>
      <c r="S1295" s="36">
        <v>25</v>
      </c>
      <c r="T1295" s="36" t="str">
        <f t="shared" si="209"/>
        <v>KVSW-25</v>
      </c>
      <c r="U1295" s="36">
        <v>150</v>
      </c>
      <c r="V1295" s="36" t="str">
        <f t="shared" si="210"/>
        <v>150,</v>
      </c>
      <c r="W1295" s="36"/>
      <c r="X1295" s="36"/>
      <c r="Y1295" s="36"/>
      <c r="Z1295" s="36"/>
      <c r="AA1295" s="36"/>
      <c r="AB1295" s="36"/>
      <c r="AC1295" s="36"/>
      <c r="AD1295" s="36"/>
      <c r="AE1295" s="36"/>
      <c r="AF1295" s="36"/>
      <c r="AG1295" s="36"/>
      <c r="AH1295" s="36"/>
      <c r="AI1295" s="36"/>
      <c r="AJ1295" s="36"/>
      <c r="AK1295" s="36"/>
      <c r="AL1295" s="36"/>
      <c r="AM1295" s="36"/>
      <c r="AN1295" s="36"/>
      <c r="AO1295" s="36"/>
      <c r="AP1295" s="36"/>
      <c r="AQ1295" s="36"/>
      <c r="AR1295" s="36"/>
      <c r="AS1295" s="36"/>
      <c r="AT1295" s="36"/>
      <c r="AU1295" s="36"/>
      <c r="AV1295" s="36"/>
      <c r="AW1295" s="36"/>
      <c r="AX1295" s="36"/>
      <c r="AY1295" s="36"/>
      <c r="AZ1295" s="36"/>
      <c r="BA1295" s="36"/>
      <c r="BB1295" s="36"/>
      <c r="BC1295" s="36"/>
      <c r="BD1295" s="36"/>
      <c r="BE1295" s="36"/>
      <c r="BF1295" s="36"/>
      <c r="BG1295" s="36"/>
      <c r="BH1295" s="36"/>
      <c r="BI1295" s="36"/>
      <c r="BJ1295" s="36"/>
      <c r="BL1295" s="36"/>
      <c r="BM1295" s="36"/>
      <c r="BN1295" s="36"/>
      <c r="BO1295" s="36"/>
    </row>
    <row r="1296" spans="2:67">
      <c r="B1296" s="36"/>
      <c r="D1296" s="36"/>
      <c r="E1296" s="36"/>
      <c r="G1296" s="36"/>
      <c r="H1296" s="36"/>
      <c r="I1296" s="36"/>
      <c r="J1296" s="36"/>
      <c r="K1296" s="36"/>
      <c r="L1296" s="36"/>
      <c r="M1296" s="36"/>
      <c r="N1296" s="36" t="e">
        <f>SUMIF(#REF!,K1296,#REF!)</f>
        <v>#REF!</v>
      </c>
      <c r="O1296" s="36">
        <f t="shared" si="211"/>
        <v>0</v>
      </c>
      <c r="P1296" s="36">
        <f>COUNTIF($T$1:T1296,T1296)</f>
        <v>4</v>
      </c>
      <c r="Q1296" s="36" t="str">
        <f t="shared" si="212"/>
        <v>4-KVSW-25</v>
      </c>
      <c r="R1296" s="36" t="s">
        <v>60</v>
      </c>
      <c r="S1296" s="36">
        <v>25</v>
      </c>
      <c r="T1296" s="36" t="str">
        <f t="shared" si="209"/>
        <v>KVSW-25</v>
      </c>
      <c r="U1296" s="36">
        <v>200</v>
      </c>
      <c r="V1296" s="36" t="str">
        <f t="shared" si="210"/>
        <v>200,</v>
      </c>
      <c r="W1296" s="36"/>
      <c r="X1296" s="36"/>
      <c r="Y1296" s="36"/>
      <c r="Z1296" s="36"/>
      <c r="AA1296" s="36"/>
      <c r="AB1296" s="36"/>
      <c r="AC1296" s="36"/>
      <c r="AD1296" s="36"/>
      <c r="AE1296" s="36"/>
      <c r="AF1296" s="36"/>
      <c r="AG1296" s="36"/>
      <c r="AH1296" s="36"/>
      <c r="AI1296" s="36"/>
      <c r="AJ1296" s="36"/>
      <c r="AK1296" s="36"/>
      <c r="AL1296" s="36"/>
      <c r="AM1296" s="36"/>
      <c r="AN1296" s="36"/>
      <c r="AO1296" s="36"/>
      <c r="AP1296" s="36"/>
      <c r="AQ1296" s="36"/>
      <c r="AR1296" s="36"/>
      <c r="AS1296" s="36"/>
      <c r="AT1296" s="36"/>
      <c r="AU1296" s="36"/>
      <c r="AV1296" s="36"/>
      <c r="AW1296" s="36"/>
      <c r="AX1296" s="36"/>
      <c r="AY1296" s="36"/>
      <c r="AZ1296" s="36"/>
      <c r="BA1296" s="36"/>
      <c r="BB1296" s="36"/>
      <c r="BC1296" s="36"/>
      <c r="BD1296" s="36"/>
      <c r="BE1296" s="36"/>
      <c r="BF1296" s="36"/>
      <c r="BG1296" s="36"/>
      <c r="BH1296" s="36"/>
      <c r="BI1296" s="36"/>
      <c r="BJ1296" s="36"/>
      <c r="BL1296" s="36"/>
      <c r="BM1296" s="36"/>
      <c r="BN1296" s="36"/>
      <c r="BO1296" s="36"/>
    </row>
    <row r="1297" spans="2:67">
      <c r="B1297" s="36"/>
      <c r="D1297" s="36"/>
      <c r="E1297" s="36"/>
      <c r="G1297" s="36"/>
      <c r="H1297" s="36"/>
      <c r="I1297" s="36"/>
      <c r="J1297" s="36"/>
      <c r="K1297" s="36"/>
      <c r="L1297" s="36"/>
      <c r="M1297" s="36"/>
      <c r="N1297" s="36" t="e">
        <f>SUMIF(#REF!,K1297,#REF!)</f>
        <v>#REF!</v>
      </c>
      <c r="O1297" s="36">
        <f t="shared" si="211"/>
        <v>0</v>
      </c>
      <c r="P1297" s="36">
        <f>COUNTIF($T$1:T1297,T1297)</f>
        <v>5</v>
      </c>
      <c r="Q1297" s="36" t="str">
        <f t="shared" si="212"/>
        <v>5-KVSW-25</v>
      </c>
      <c r="R1297" s="36" t="s">
        <v>60</v>
      </c>
      <c r="S1297" s="36">
        <v>25</v>
      </c>
      <c r="T1297" s="36" t="str">
        <f t="shared" si="209"/>
        <v>KVSW-25</v>
      </c>
      <c r="U1297" s="36">
        <v>250</v>
      </c>
      <c r="V1297" s="36" t="str">
        <f t="shared" si="210"/>
        <v>250,</v>
      </c>
      <c r="W1297" s="36"/>
      <c r="X1297" s="36"/>
      <c r="Y1297" s="36"/>
      <c r="Z1297" s="36"/>
      <c r="AA1297" s="36"/>
      <c r="AB1297" s="36"/>
      <c r="AC1297" s="36"/>
      <c r="AD1297" s="36"/>
      <c r="AE1297" s="36"/>
      <c r="AF1297" s="36"/>
      <c r="AG1297" s="36"/>
      <c r="AH1297" s="36"/>
      <c r="AI1297" s="36"/>
      <c r="AJ1297" s="36"/>
      <c r="AK1297" s="36"/>
      <c r="AL1297" s="36"/>
      <c r="AM1297" s="36"/>
      <c r="AN1297" s="36"/>
      <c r="AO1297" s="36"/>
      <c r="AP1297" s="36"/>
      <c r="AQ1297" s="36"/>
      <c r="AR1297" s="36"/>
      <c r="AS1297" s="36"/>
      <c r="AT1297" s="36"/>
      <c r="AU1297" s="36"/>
      <c r="AV1297" s="36"/>
      <c r="AW1297" s="36"/>
      <c r="AX1297" s="36"/>
      <c r="AY1297" s="36"/>
      <c r="AZ1297" s="36"/>
      <c r="BA1297" s="36"/>
      <c r="BB1297" s="36"/>
      <c r="BC1297" s="36"/>
      <c r="BD1297" s="36"/>
      <c r="BE1297" s="36"/>
      <c r="BF1297" s="36"/>
      <c r="BG1297" s="36"/>
      <c r="BH1297" s="36"/>
      <c r="BI1297" s="36"/>
      <c r="BJ1297" s="36"/>
      <c r="BL1297" s="36"/>
      <c r="BM1297" s="36"/>
      <c r="BN1297" s="36"/>
      <c r="BO1297" s="36"/>
    </row>
    <row r="1298" spans="2:67">
      <c r="B1298" s="36"/>
      <c r="D1298" s="36"/>
      <c r="E1298" s="36"/>
      <c r="G1298" s="36"/>
      <c r="H1298" s="36"/>
      <c r="I1298" s="36"/>
      <c r="J1298" s="36"/>
      <c r="K1298" s="36"/>
      <c r="L1298" s="36"/>
      <c r="M1298" s="36"/>
      <c r="N1298" s="36" t="e">
        <f>SUMIF(#REF!,K1298,#REF!)</f>
        <v>#REF!</v>
      </c>
      <c r="O1298" s="36">
        <f t="shared" si="211"/>
        <v>0</v>
      </c>
      <c r="P1298" s="36">
        <f>COUNTIF($T$1:T1298,T1298)</f>
        <v>6</v>
      </c>
      <c r="Q1298" s="36" t="str">
        <f t="shared" si="212"/>
        <v>6-KVSW-25</v>
      </c>
      <c r="R1298" s="36" t="s">
        <v>60</v>
      </c>
      <c r="S1298" s="36">
        <v>25</v>
      </c>
      <c r="T1298" s="36" t="str">
        <f t="shared" si="209"/>
        <v>KVSW-25</v>
      </c>
      <c r="U1298" s="36">
        <v>300</v>
      </c>
      <c r="V1298" s="36" t="str">
        <f t="shared" si="210"/>
        <v>300,</v>
      </c>
      <c r="W1298" s="36"/>
      <c r="X1298" s="36"/>
      <c r="Y1298" s="36"/>
      <c r="Z1298" s="36"/>
      <c r="AA1298" s="36"/>
      <c r="AB1298" s="36"/>
      <c r="AC1298" s="36"/>
      <c r="AD1298" s="36"/>
      <c r="AE1298" s="36"/>
      <c r="AF1298" s="36"/>
      <c r="AG1298" s="36"/>
      <c r="AH1298" s="36"/>
      <c r="AI1298" s="36"/>
      <c r="AJ1298" s="36"/>
      <c r="AK1298" s="36"/>
      <c r="AL1298" s="36"/>
      <c r="AM1298" s="36"/>
      <c r="AN1298" s="36"/>
      <c r="AO1298" s="36"/>
      <c r="AP1298" s="36"/>
      <c r="AQ1298" s="36"/>
      <c r="AR1298" s="36"/>
      <c r="AS1298" s="36"/>
      <c r="AT1298" s="36"/>
      <c r="AU1298" s="36"/>
      <c r="AV1298" s="36"/>
      <c r="AW1298" s="36"/>
      <c r="AX1298" s="36"/>
      <c r="AY1298" s="36"/>
      <c r="AZ1298" s="36"/>
      <c r="BA1298" s="36"/>
      <c r="BB1298" s="36"/>
      <c r="BC1298" s="36"/>
      <c r="BD1298" s="36"/>
      <c r="BE1298" s="36"/>
      <c r="BF1298" s="36"/>
      <c r="BG1298" s="36"/>
      <c r="BH1298" s="36"/>
      <c r="BI1298" s="36"/>
      <c r="BJ1298" s="36"/>
      <c r="BL1298" s="36"/>
      <c r="BM1298" s="36"/>
      <c r="BN1298" s="36"/>
      <c r="BO1298" s="36"/>
    </row>
    <row r="1299" spans="2:67">
      <c r="B1299" s="36"/>
      <c r="D1299" s="36"/>
      <c r="E1299" s="36"/>
      <c r="G1299" s="36"/>
      <c r="H1299" s="36"/>
      <c r="I1299" s="36"/>
      <c r="J1299" s="36"/>
      <c r="K1299" s="36"/>
      <c r="L1299" s="36"/>
      <c r="M1299" s="36"/>
      <c r="N1299" s="36" t="e">
        <f>SUMIF(#REF!,K1299,#REF!)</f>
        <v>#REF!</v>
      </c>
      <c r="O1299" s="36">
        <f t="shared" si="211"/>
        <v>0</v>
      </c>
      <c r="P1299" s="36">
        <f>COUNTIF($T$1:T1299,T1299)</f>
        <v>7</v>
      </c>
      <c r="Q1299" s="36" t="str">
        <f t="shared" si="212"/>
        <v>7-KVSW-25</v>
      </c>
      <c r="R1299" s="36" t="s">
        <v>60</v>
      </c>
      <c r="S1299" s="36">
        <v>25</v>
      </c>
      <c r="T1299" s="36" t="str">
        <f t="shared" si="209"/>
        <v>KVSW-25</v>
      </c>
      <c r="U1299" s="36">
        <v>350</v>
      </c>
      <c r="V1299" s="36" t="str">
        <f t="shared" si="210"/>
        <v>350,</v>
      </c>
      <c r="W1299" s="36"/>
      <c r="X1299" s="36"/>
      <c r="Y1299" s="36"/>
      <c r="Z1299" s="36"/>
      <c r="AA1299" s="36"/>
      <c r="AB1299" s="36"/>
      <c r="AC1299" s="36"/>
      <c r="AD1299" s="36"/>
      <c r="AE1299" s="36"/>
      <c r="AF1299" s="36"/>
      <c r="AG1299" s="36"/>
      <c r="AH1299" s="36"/>
      <c r="AI1299" s="36"/>
      <c r="AJ1299" s="36"/>
      <c r="AK1299" s="36"/>
      <c r="AL1299" s="36"/>
      <c r="AM1299" s="36"/>
      <c r="AN1299" s="36"/>
      <c r="AO1299" s="36"/>
      <c r="AP1299" s="36"/>
      <c r="AQ1299" s="36"/>
      <c r="AR1299" s="36"/>
      <c r="AS1299" s="36"/>
      <c r="AT1299" s="36"/>
      <c r="AU1299" s="36"/>
      <c r="AV1299" s="36"/>
      <c r="AW1299" s="36"/>
      <c r="AX1299" s="36"/>
      <c r="AY1299" s="36"/>
      <c r="AZ1299" s="36"/>
      <c r="BA1299" s="36"/>
      <c r="BB1299" s="36"/>
      <c r="BC1299" s="36"/>
      <c r="BD1299" s="36"/>
      <c r="BE1299" s="36"/>
      <c r="BF1299" s="36"/>
      <c r="BG1299" s="36"/>
      <c r="BH1299" s="36"/>
      <c r="BI1299" s="36"/>
      <c r="BJ1299" s="36"/>
      <c r="BL1299" s="36"/>
      <c r="BM1299" s="36"/>
      <c r="BN1299" s="36"/>
      <c r="BO1299" s="36"/>
    </row>
    <row r="1300" spans="2:67">
      <c r="B1300" s="36"/>
      <c r="D1300" s="36"/>
      <c r="E1300" s="36"/>
      <c r="G1300" s="36"/>
      <c r="H1300" s="36"/>
      <c r="I1300" s="36"/>
      <c r="J1300" s="36"/>
      <c r="K1300" s="36"/>
      <c r="L1300" s="36"/>
      <c r="M1300" s="36"/>
      <c r="N1300" s="36" t="e">
        <f>SUMIF(#REF!,K1300,#REF!)</f>
        <v>#REF!</v>
      </c>
      <c r="O1300" s="36">
        <f t="shared" si="211"/>
        <v>0</v>
      </c>
      <c r="P1300" s="36">
        <f>COUNTIF($T$1:T1300,T1300)</f>
        <v>8</v>
      </c>
      <c r="Q1300" s="36" t="str">
        <f t="shared" si="212"/>
        <v>8-KVSW-25</v>
      </c>
      <c r="R1300" s="36" t="s">
        <v>60</v>
      </c>
      <c r="S1300" s="36">
        <v>25</v>
      </c>
      <c r="T1300" s="36" t="str">
        <f t="shared" si="209"/>
        <v>KVSW-25</v>
      </c>
      <c r="U1300" s="36">
        <v>400</v>
      </c>
      <c r="V1300" s="36" t="str">
        <f t="shared" si="210"/>
        <v>400,</v>
      </c>
      <c r="W1300" s="36"/>
      <c r="X1300" s="36"/>
      <c r="Y1300" s="36"/>
      <c r="Z1300" s="36"/>
      <c r="AA1300" s="36"/>
      <c r="AB1300" s="36"/>
      <c r="AC1300" s="36"/>
      <c r="AD1300" s="36"/>
      <c r="AE1300" s="36"/>
      <c r="AF1300" s="36"/>
      <c r="AG1300" s="36"/>
      <c r="AH1300" s="36"/>
      <c r="AI1300" s="36"/>
      <c r="AJ1300" s="36"/>
      <c r="AK1300" s="36"/>
      <c r="AL1300" s="36"/>
      <c r="AM1300" s="36"/>
      <c r="AN1300" s="36"/>
      <c r="AO1300" s="36"/>
      <c r="AP1300" s="36"/>
      <c r="AQ1300" s="36"/>
      <c r="AR1300" s="36"/>
      <c r="AS1300" s="36"/>
      <c r="AT1300" s="36"/>
      <c r="AU1300" s="36"/>
      <c r="AV1300" s="36"/>
      <c r="AW1300" s="36"/>
      <c r="AX1300" s="36"/>
      <c r="AY1300" s="36"/>
      <c r="AZ1300" s="36"/>
      <c r="BA1300" s="36"/>
      <c r="BB1300" s="36"/>
      <c r="BC1300" s="36"/>
      <c r="BD1300" s="36"/>
      <c r="BE1300" s="36"/>
      <c r="BF1300" s="36"/>
      <c r="BG1300" s="36"/>
      <c r="BH1300" s="36"/>
      <c r="BI1300" s="36"/>
      <c r="BJ1300" s="36"/>
      <c r="BL1300" s="36"/>
      <c r="BM1300" s="36"/>
      <c r="BN1300" s="36"/>
      <c r="BO1300" s="36"/>
    </row>
    <row r="1301" spans="2:67">
      <c r="B1301" s="36"/>
      <c r="D1301" s="36"/>
      <c r="E1301" s="36"/>
      <c r="G1301" s="36"/>
      <c r="H1301" s="36"/>
      <c r="I1301" s="36"/>
      <c r="J1301" s="36"/>
      <c r="K1301" s="36"/>
      <c r="L1301" s="36"/>
      <c r="M1301" s="36"/>
      <c r="N1301" s="36" t="e">
        <f>SUMIF(#REF!,K1301,#REF!)</f>
        <v>#REF!</v>
      </c>
      <c r="O1301" s="36">
        <f t="shared" si="211"/>
        <v>0</v>
      </c>
      <c r="P1301" s="36">
        <f>COUNTIF($T$1:T1301,T1301)</f>
        <v>9</v>
      </c>
      <c r="Q1301" s="36" t="str">
        <f t="shared" si="212"/>
        <v>9-KVSW-25</v>
      </c>
      <c r="R1301" s="36" t="s">
        <v>60</v>
      </c>
      <c r="S1301" s="36">
        <v>25</v>
      </c>
      <c r="T1301" s="36" t="str">
        <f t="shared" si="209"/>
        <v>KVSW-25</v>
      </c>
      <c r="U1301" s="36">
        <v>450</v>
      </c>
      <c r="V1301" s="36" t="str">
        <f t="shared" si="210"/>
        <v>450,</v>
      </c>
      <c r="W1301" s="36"/>
      <c r="X1301" s="36"/>
      <c r="Y1301" s="36"/>
      <c r="Z1301" s="36"/>
      <c r="AA1301" s="36"/>
      <c r="AB1301" s="36"/>
      <c r="AC1301" s="36"/>
      <c r="AD1301" s="36"/>
      <c r="AE1301" s="36"/>
      <c r="AF1301" s="36"/>
      <c r="AG1301" s="36"/>
      <c r="AH1301" s="36"/>
      <c r="AI1301" s="36"/>
      <c r="AJ1301" s="36"/>
      <c r="AK1301" s="36"/>
      <c r="AL1301" s="36"/>
      <c r="AM1301" s="36"/>
      <c r="AN1301" s="36"/>
      <c r="AO1301" s="36"/>
      <c r="AP1301" s="36"/>
      <c r="AQ1301" s="36"/>
      <c r="AR1301" s="36"/>
      <c r="AS1301" s="36"/>
      <c r="AT1301" s="36"/>
      <c r="AU1301" s="36"/>
      <c r="AV1301" s="36"/>
      <c r="AW1301" s="36"/>
      <c r="AX1301" s="36"/>
      <c r="AY1301" s="36"/>
      <c r="AZ1301" s="36"/>
      <c r="BA1301" s="36"/>
      <c r="BB1301" s="36"/>
      <c r="BC1301" s="36"/>
      <c r="BD1301" s="36"/>
      <c r="BE1301" s="36"/>
      <c r="BF1301" s="36"/>
      <c r="BG1301" s="36"/>
      <c r="BH1301" s="36"/>
      <c r="BI1301" s="36"/>
      <c r="BJ1301" s="36"/>
      <c r="BL1301" s="36"/>
      <c r="BM1301" s="36"/>
      <c r="BN1301" s="36"/>
      <c r="BO1301" s="36"/>
    </row>
    <row r="1302" spans="2:67">
      <c r="B1302" s="36"/>
      <c r="D1302" s="36"/>
      <c r="E1302" s="36"/>
      <c r="G1302" s="36"/>
      <c r="H1302" s="36"/>
      <c r="I1302" s="36"/>
      <c r="J1302" s="36"/>
      <c r="K1302" s="36"/>
      <c r="L1302" s="36"/>
      <c r="M1302" s="36"/>
      <c r="N1302" s="36" t="e">
        <f>SUMIF(#REF!,K1302,#REF!)</f>
        <v>#REF!</v>
      </c>
      <c r="O1302" s="36">
        <f t="shared" si="211"/>
        <v>0</v>
      </c>
      <c r="P1302" s="36">
        <f>COUNTIF($T$1:T1302,T1302)</f>
        <v>10</v>
      </c>
      <c r="Q1302" s="36" t="str">
        <f t="shared" si="212"/>
        <v>10-KVSW-25</v>
      </c>
      <c r="R1302" s="36" t="s">
        <v>60</v>
      </c>
      <c r="S1302" s="36">
        <v>25</v>
      </c>
      <c r="T1302" s="36" t="str">
        <f t="shared" si="209"/>
        <v>KVSW-25</v>
      </c>
      <c r="U1302" s="36">
        <v>500</v>
      </c>
      <c r="V1302" s="36" t="str">
        <f t="shared" si="210"/>
        <v>500,</v>
      </c>
      <c r="W1302" s="36"/>
      <c r="X1302" s="36"/>
      <c r="Y1302" s="36"/>
      <c r="Z1302" s="36"/>
      <c r="AA1302" s="36"/>
      <c r="AB1302" s="36"/>
      <c r="AC1302" s="36"/>
      <c r="AD1302" s="36"/>
      <c r="AE1302" s="36"/>
      <c r="AF1302" s="36"/>
      <c r="AG1302" s="36"/>
      <c r="AH1302" s="36"/>
      <c r="AI1302" s="36"/>
      <c r="AJ1302" s="36"/>
      <c r="AK1302" s="36"/>
      <c r="AL1302" s="36"/>
      <c r="AM1302" s="36"/>
      <c r="AN1302" s="36"/>
      <c r="AO1302" s="36"/>
      <c r="AP1302" s="36"/>
      <c r="AQ1302" s="36"/>
      <c r="AR1302" s="36"/>
      <c r="AS1302" s="36"/>
      <c r="AT1302" s="36"/>
      <c r="AU1302" s="36"/>
      <c r="AV1302" s="36"/>
      <c r="AW1302" s="36"/>
      <c r="AX1302" s="36"/>
      <c r="AY1302" s="36"/>
      <c r="AZ1302" s="36"/>
      <c r="BA1302" s="36"/>
      <c r="BB1302" s="36"/>
      <c r="BC1302" s="36"/>
      <c r="BD1302" s="36"/>
      <c r="BE1302" s="36"/>
      <c r="BF1302" s="36"/>
      <c r="BG1302" s="36"/>
      <c r="BH1302" s="36"/>
      <c r="BI1302" s="36"/>
      <c r="BJ1302" s="36"/>
      <c r="BL1302" s="36"/>
      <c r="BM1302" s="36"/>
      <c r="BN1302" s="36"/>
      <c r="BO1302" s="36"/>
    </row>
    <row r="1303" spans="2:67">
      <c r="B1303" s="36"/>
      <c r="D1303" s="36"/>
      <c r="E1303" s="36"/>
      <c r="G1303" s="36"/>
      <c r="H1303" s="36"/>
      <c r="I1303" s="36"/>
      <c r="J1303" s="36"/>
      <c r="K1303" s="36"/>
      <c r="L1303" s="36"/>
      <c r="M1303" s="36"/>
      <c r="N1303" s="36" t="e">
        <f>SUMIF(#REF!,K1303,#REF!)</f>
        <v>#REF!</v>
      </c>
      <c r="O1303" s="36">
        <f t="shared" si="211"/>
        <v>0</v>
      </c>
      <c r="P1303" s="36">
        <f>COUNTIF($T$1:T1303,T1303)</f>
        <v>11</v>
      </c>
      <c r="Q1303" s="36" t="str">
        <f t="shared" si="212"/>
        <v>11-KVSW-25</v>
      </c>
      <c r="R1303" s="36" t="s">
        <v>60</v>
      </c>
      <c r="S1303" s="36">
        <v>25</v>
      </c>
      <c r="T1303" s="36" t="str">
        <f t="shared" si="209"/>
        <v>KVSW-25</v>
      </c>
      <c r="U1303" s="36">
        <v>600</v>
      </c>
      <c r="V1303" s="36" t="str">
        <f t="shared" si="210"/>
        <v>600,</v>
      </c>
      <c r="W1303" s="36"/>
      <c r="X1303" s="36"/>
      <c r="Y1303" s="36"/>
      <c r="Z1303" s="36"/>
      <c r="AA1303" s="36"/>
      <c r="AB1303" s="36"/>
      <c r="AC1303" s="36"/>
      <c r="AD1303" s="36"/>
      <c r="AE1303" s="36"/>
      <c r="AF1303" s="36"/>
      <c r="AG1303" s="36"/>
      <c r="AH1303" s="36"/>
      <c r="AI1303" s="36"/>
      <c r="AJ1303" s="36"/>
      <c r="AK1303" s="36"/>
      <c r="AL1303" s="36"/>
      <c r="AM1303" s="36"/>
      <c r="AN1303" s="36"/>
      <c r="AO1303" s="36"/>
      <c r="AP1303" s="36"/>
      <c r="AQ1303" s="36"/>
      <c r="AR1303" s="36"/>
      <c r="AS1303" s="36"/>
      <c r="AT1303" s="36"/>
      <c r="AU1303" s="36"/>
      <c r="AV1303" s="36"/>
      <c r="AW1303" s="36"/>
      <c r="AX1303" s="36"/>
      <c r="AY1303" s="36"/>
      <c r="AZ1303" s="36"/>
      <c r="BA1303" s="36"/>
      <c r="BB1303" s="36"/>
      <c r="BC1303" s="36"/>
      <c r="BD1303" s="36"/>
      <c r="BE1303" s="36"/>
      <c r="BF1303" s="36"/>
      <c r="BG1303" s="36"/>
      <c r="BH1303" s="36"/>
      <c r="BI1303" s="36"/>
      <c r="BJ1303" s="36"/>
      <c r="BL1303" s="36"/>
      <c r="BM1303" s="36"/>
      <c r="BN1303" s="36"/>
      <c r="BO1303" s="36"/>
    </row>
    <row r="1304" spans="2:67">
      <c r="B1304" s="36"/>
      <c r="D1304" s="36"/>
      <c r="E1304" s="36"/>
      <c r="G1304" s="36"/>
      <c r="H1304" s="36"/>
      <c r="I1304" s="36"/>
      <c r="J1304" s="36"/>
      <c r="K1304" s="36"/>
      <c r="L1304" s="36"/>
      <c r="M1304" s="36"/>
      <c r="N1304" s="36" t="e">
        <f>SUMIF(#REF!,K1304,#REF!)</f>
        <v>#REF!</v>
      </c>
      <c r="O1304" s="36">
        <f t="shared" si="211"/>
        <v>0</v>
      </c>
      <c r="P1304" s="36">
        <f>COUNTIF($T$1:T1304,T1304)</f>
        <v>12</v>
      </c>
      <c r="Q1304" s="36" t="str">
        <f t="shared" si="212"/>
        <v>12-KVSW-25</v>
      </c>
      <c r="R1304" s="36" t="s">
        <v>60</v>
      </c>
      <c r="S1304" s="36">
        <v>25</v>
      </c>
      <c r="T1304" s="36" t="str">
        <f t="shared" si="209"/>
        <v>KVSW-25</v>
      </c>
      <c r="U1304" s="36">
        <v>700</v>
      </c>
      <c r="V1304" s="36" t="str">
        <f t="shared" si="210"/>
        <v>700,</v>
      </c>
      <c r="W1304" s="36"/>
      <c r="X1304" s="36"/>
      <c r="Y1304" s="36"/>
      <c r="Z1304" s="36"/>
      <c r="AA1304" s="36"/>
      <c r="AB1304" s="36"/>
      <c r="AC1304" s="36"/>
      <c r="AD1304" s="36"/>
      <c r="AE1304" s="36"/>
      <c r="AF1304" s="36"/>
      <c r="AG1304" s="36"/>
      <c r="AH1304" s="36"/>
      <c r="AI1304" s="36"/>
      <c r="AJ1304" s="36"/>
      <c r="AK1304" s="36"/>
      <c r="AL1304" s="36"/>
      <c r="AM1304" s="36"/>
      <c r="AN1304" s="36"/>
      <c r="AO1304" s="36"/>
      <c r="AP1304" s="36"/>
      <c r="AQ1304" s="36"/>
      <c r="AR1304" s="36"/>
      <c r="AS1304" s="36"/>
      <c r="AT1304" s="36"/>
      <c r="AU1304" s="36"/>
      <c r="AV1304" s="36"/>
      <c r="AW1304" s="36"/>
      <c r="AX1304" s="36"/>
      <c r="AY1304" s="36"/>
      <c r="AZ1304" s="36"/>
      <c r="BA1304" s="36"/>
      <c r="BB1304" s="36"/>
      <c r="BC1304" s="36"/>
      <c r="BD1304" s="36"/>
      <c r="BE1304" s="36"/>
      <c r="BF1304" s="36"/>
      <c r="BG1304" s="36"/>
      <c r="BH1304" s="36"/>
      <c r="BI1304" s="36"/>
      <c r="BJ1304" s="36"/>
      <c r="BL1304" s="36"/>
      <c r="BM1304" s="36"/>
      <c r="BN1304" s="36"/>
      <c r="BO1304" s="36"/>
    </row>
    <row r="1305" spans="2:67">
      <c r="B1305" s="36"/>
      <c r="D1305" s="36"/>
      <c r="E1305" s="36"/>
      <c r="G1305" s="36"/>
      <c r="H1305" s="36"/>
      <c r="I1305" s="36"/>
      <c r="J1305" s="36"/>
      <c r="K1305" s="36"/>
      <c r="L1305" s="36"/>
      <c r="M1305" s="36"/>
      <c r="N1305" s="36" t="e">
        <f>SUMIF(#REF!,K1305,#REF!)</f>
        <v>#REF!</v>
      </c>
      <c r="O1305" s="36">
        <f t="shared" si="211"/>
        <v>0</v>
      </c>
      <c r="P1305" s="36">
        <f>COUNTIF($T$1:T1305,T1305)</f>
        <v>13</v>
      </c>
      <c r="Q1305" s="36" t="str">
        <f t="shared" si="212"/>
        <v>13-KVSW-25</v>
      </c>
      <c r="R1305" s="36" t="s">
        <v>60</v>
      </c>
      <c r="S1305" s="36">
        <v>25</v>
      </c>
      <c r="T1305" s="36" t="str">
        <f t="shared" si="209"/>
        <v>KVSW-25</v>
      </c>
      <c r="U1305" s="36">
        <v>800</v>
      </c>
      <c r="V1305" s="36" t="str">
        <f t="shared" si="210"/>
        <v>800,</v>
      </c>
      <c r="W1305" s="36"/>
      <c r="X1305" s="36"/>
      <c r="Y1305" s="36"/>
      <c r="Z1305" s="36"/>
      <c r="AA1305" s="36"/>
      <c r="AB1305" s="36"/>
      <c r="AC1305" s="36"/>
      <c r="AD1305" s="36"/>
      <c r="AE1305" s="36"/>
      <c r="AF1305" s="36"/>
      <c r="AG1305" s="36"/>
      <c r="AH1305" s="36"/>
      <c r="AI1305" s="36"/>
      <c r="AJ1305" s="36"/>
      <c r="AK1305" s="36"/>
      <c r="AL1305" s="36"/>
      <c r="AM1305" s="36"/>
      <c r="AN1305" s="36"/>
      <c r="AO1305" s="36"/>
      <c r="AP1305" s="36"/>
      <c r="AQ1305" s="36"/>
      <c r="AR1305" s="36"/>
      <c r="AS1305" s="36"/>
      <c r="AT1305" s="36"/>
      <c r="AU1305" s="36"/>
      <c r="AV1305" s="36"/>
      <c r="AW1305" s="36"/>
      <c r="AX1305" s="36"/>
      <c r="AY1305" s="36"/>
      <c r="AZ1305" s="36"/>
      <c r="BA1305" s="36"/>
      <c r="BB1305" s="36"/>
      <c r="BC1305" s="36"/>
      <c r="BD1305" s="36"/>
      <c r="BE1305" s="36"/>
      <c r="BF1305" s="36"/>
      <c r="BG1305" s="36"/>
      <c r="BH1305" s="36"/>
      <c r="BI1305" s="36"/>
      <c r="BJ1305" s="36"/>
      <c r="BL1305" s="36"/>
      <c r="BM1305" s="36"/>
      <c r="BN1305" s="36"/>
      <c r="BO1305" s="36"/>
    </row>
    <row r="1306" spans="2:67">
      <c r="B1306" s="36"/>
      <c r="D1306" s="36"/>
      <c r="E1306" s="36"/>
      <c r="G1306" s="36"/>
      <c r="H1306" s="36"/>
      <c r="I1306" s="36"/>
      <c r="J1306" s="36"/>
      <c r="K1306" s="36"/>
      <c r="L1306" s="36"/>
      <c r="M1306" s="36"/>
      <c r="N1306" s="36" t="e">
        <f>SUMIF(#REF!,K1306,#REF!)</f>
        <v>#REF!</v>
      </c>
      <c r="O1306" s="36">
        <f t="shared" si="211"/>
        <v>0</v>
      </c>
      <c r="P1306" s="36">
        <f>COUNTIF($T$1:T1306,T1306)</f>
        <v>14</v>
      </c>
      <c r="Q1306" s="36" t="str">
        <f t="shared" si="212"/>
        <v>14-KVSW-25</v>
      </c>
      <c r="R1306" s="36" t="s">
        <v>60</v>
      </c>
      <c r="S1306" s="36">
        <v>25</v>
      </c>
      <c r="T1306" s="36" t="str">
        <f t="shared" si="209"/>
        <v>KVSW-25</v>
      </c>
      <c r="U1306" s="36">
        <v>900</v>
      </c>
      <c r="V1306" s="36" t="str">
        <f t="shared" si="210"/>
        <v>900,</v>
      </c>
      <c r="W1306" s="36"/>
      <c r="X1306" s="36"/>
      <c r="Y1306" s="36"/>
      <c r="Z1306" s="36"/>
      <c r="AA1306" s="36"/>
      <c r="AB1306" s="36"/>
      <c r="AC1306" s="36"/>
      <c r="AD1306" s="36"/>
      <c r="AE1306" s="36"/>
      <c r="AF1306" s="36"/>
      <c r="AG1306" s="36"/>
      <c r="AH1306" s="36"/>
      <c r="AI1306" s="36"/>
      <c r="AJ1306" s="36"/>
      <c r="AK1306" s="36"/>
      <c r="AL1306" s="36"/>
      <c r="AM1306" s="36"/>
      <c r="AN1306" s="36"/>
      <c r="AO1306" s="36"/>
      <c r="AP1306" s="36"/>
      <c r="AQ1306" s="36"/>
      <c r="AR1306" s="36"/>
      <c r="AS1306" s="36"/>
      <c r="AT1306" s="36"/>
      <c r="AU1306" s="36"/>
      <c r="AV1306" s="36"/>
      <c r="AW1306" s="36"/>
      <c r="AX1306" s="36"/>
      <c r="AY1306" s="36"/>
      <c r="AZ1306" s="36"/>
      <c r="BA1306" s="36"/>
      <c r="BB1306" s="36"/>
      <c r="BC1306" s="36"/>
      <c r="BD1306" s="36"/>
      <c r="BE1306" s="36"/>
      <c r="BF1306" s="36"/>
      <c r="BG1306" s="36"/>
      <c r="BH1306" s="36"/>
      <c r="BI1306" s="36"/>
      <c r="BJ1306" s="36"/>
      <c r="BL1306" s="36"/>
      <c r="BM1306" s="36"/>
      <c r="BN1306" s="36"/>
      <c r="BO1306" s="36"/>
    </row>
    <row r="1307" spans="2:67">
      <c r="B1307" s="36"/>
      <c r="D1307" s="36"/>
      <c r="E1307" s="36"/>
      <c r="G1307" s="36"/>
      <c r="H1307" s="36"/>
      <c r="I1307" s="36"/>
      <c r="J1307" s="36"/>
      <c r="K1307" s="36"/>
      <c r="L1307" s="36"/>
      <c r="M1307" s="36"/>
      <c r="N1307" s="36" t="e">
        <f>SUMIF(#REF!,K1307,#REF!)</f>
        <v>#REF!</v>
      </c>
      <c r="O1307" s="36">
        <f t="shared" si="211"/>
        <v>0</v>
      </c>
      <c r="P1307" s="36">
        <f>COUNTIF($T$1:T1307,T1307)</f>
        <v>15</v>
      </c>
      <c r="Q1307" s="36" t="str">
        <f t="shared" si="212"/>
        <v>15-KVSW-25</v>
      </c>
      <c r="R1307" s="36" t="s">
        <v>60</v>
      </c>
      <c r="S1307" s="36">
        <v>25</v>
      </c>
      <c r="T1307" s="36" t="str">
        <f t="shared" si="209"/>
        <v>KVSW-25</v>
      </c>
      <c r="U1307" s="36">
        <v>1000</v>
      </c>
      <c r="V1307" s="36" t="str">
        <f t="shared" si="210"/>
        <v>1000</v>
      </c>
      <c r="W1307" s="36"/>
      <c r="X1307" s="36"/>
      <c r="Y1307" s="36"/>
      <c r="Z1307" s="36"/>
      <c r="AA1307" s="36"/>
      <c r="AB1307" s="36"/>
      <c r="AC1307" s="36"/>
      <c r="AD1307" s="36"/>
      <c r="AE1307" s="36"/>
      <c r="AF1307" s="36"/>
      <c r="AG1307" s="36"/>
      <c r="AH1307" s="36"/>
      <c r="AI1307" s="36"/>
      <c r="AJ1307" s="36"/>
      <c r="AK1307" s="36"/>
      <c r="AL1307" s="36"/>
      <c r="AM1307" s="36"/>
      <c r="AN1307" s="36"/>
      <c r="AO1307" s="36"/>
      <c r="AP1307" s="36"/>
      <c r="AQ1307" s="36"/>
      <c r="AR1307" s="36"/>
      <c r="AS1307" s="36"/>
      <c r="AT1307" s="36"/>
      <c r="AU1307" s="36"/>
      <c r="AV1307" s="36"/>
      <c r="AW1307" s="36"/>
      <c r="AX1307" s="36"/>
      <c r="AY1307" s="36"/>
      <c r="AZ1307" s="36"/>
      <c r="BA1307" s="36"/>
      <c r="BB1307" s="36"/>
      <c r="BC1307" s="36"/>
      <c r="BD1307" s="36"/>
      <c r="BE1307" s="36"/>
      <c r="BF1307" s="36"/>
      <c r="BG1307" s="36"/>
      <c r="BH1307" s="36"/>
      <c r="BI1307" s="36"/>
      <c r="BJ1307" s="36"/>
      <c r="BL1307" s="36"/>
      <c r="BM1307" s="36"/>
      <c r="BN1307" s="36"/>
      <c r="BO1307" s="36"/>
    </row>
    <row r="1308" spans="2:67">
      <c r="B1308" s="36"/>
      <c r="D1308" s="36"/>
      <c r="E1308" s="36"/>
      <c r="G1308" s="36"/>
      <c r="H1308" s="36"/>
      <c r="I1308" s="36"/>
      <c r="J1308" s="36"/>
      <c r="K1308" s="36"/>
      <c r="L1308" s="36"/>
      <c r="M1308" s="36"/>
      <c r="N1308" s="36" t="e">
        <f>SUMIF(#REF!,K1308,#REF!)</f>
        <v>#REF!</v>
      </c>
      <c r="O1308" s="36">
        <f t="shared" si="211"/>
        <v>0</v>
      </c>
      <c r="P1308" s="36">
        <f>COUNTIF($T$1:T1308,T1308)</f>
        <v>1</v>
      </c>
      <c r="Q1308" s="36" t="str">
        <f t="shared" si="212"/>
        <v>1-KVSW-32</v>
      </c>
      <c r="R1308" s="36" t="s">
        <v>60</v>
      </c>
      <c r="S1308" s="36">
        <v>32</v>
      </c>
      <c r="T1308" s="36" t="str">
        <f t="shared" si="209"/>
        <v>KVSW-32</v>
      </c>
      <c r="U1308" s="36">
        <v>50</v>
      </c>
      <c r="V1308" s="36" t="str">
        <f t="shared" si="210"/>
        <v>50,</v>
      </c>
      <c r="W1308" s="36"/>
      <c r="X1308" s="36"/>
      <c r="Y1308" s="36"/>
      <c r="Z1308" s="36"/>
      <c r="AA1308" s="36"/>
      <c r="AB1308" s="36"/>
      <c r="AC1308" s="36"/>
      <c r="AD1308" s="36"/>
      <c r="AE1308" s="36"/>
      <c r="AF1308" s="36"/>
      <c r="AG1308" s="36"/>
      <c r="AH1308" s="36"/>
      <c r="AI1308" s="36"/>
      <c r="AJ1308" s="36"/>
      <c r="AK1308" s="36"/>
      <c r="AL1308" s="36"/>
      <c r="AM1308" s="36"/>
      <c r="AN1308" s="36"/>
      <c r="AO1308" s="36"/>
      <c r="AP1308" s="36"/>
      <c r="AQ1308" s="36"/>
      <c r="AR1308" s="36"/>
      <c r="AS1308" s="36"/>
      <c r="AT1308" s="36"/>
      <c r="AU1308" s="36"/>
      <c r="AV1308" s="36"/>
      <c r="AW1308" s="36"/>
      <c r="AX1308" s="36"/>
      <c r="AY1308" s="36"/>
      <c r="AZ1308" s="36"/>
      <c r="BA1308" s="36"/>
      <c r="BB1308" s="36"/>
      <c r="BC1308" s="36"/>
      <c r="BD1308" s="36"/>
      <c r="BE1308" s="36"/>
      <c r="BF1308" s="36"/>
      <c r="BG1308" s="36"/>
      <c r="BH1308" s="36"/>
      <c r="BI1308" s="36"/>
      <c r="BJ1308" s="36"/>
      <c r="BL1308" s="36"/>
      <c r="BM1308" s="36"/>
      <c r="BN1308" s="36"/>
      <c r="BO1308" s="36"/>
    </row>
    <row r="1309" spans="2:67">
      <c r="B1309" s="36"/>
      <c r="D1309" s="36"/>
      <c r="E1309" s="36"/>
      <c r="G1309" s="36"/>
      <c r="H1309" s="36"/>
      <c r="I1309" s="36"/>
      <c r="J1309" s="36"/>
      <c r="K1309" s="36"/>
      <c r="L1309" s="36"/>
      <c r="M1309" s="36"/>
      <c r="N1309" s="36" t="e">
        <f>SUMIF(#REF!,K1309,#REF!)</f>
        <v>#REF!</v>
      </c>
      <c r="O1309" s="36">
        <f t="shared" si="211"/>
        <v>0</v>
      </c>
      <c r="P1309" s="36">
        <f>COUNTIF($T$1:T1309,T1309)</f>
        <v>2</v>
      </c>
      <c r="Q1309" s="36" t="str">
        <f t="shared" si="212"/>
        <v>2-KVSW-32</v>
      </c>
      <c r="R1309" s="36" t="s">
        <v>60</v>
      </c>
      <c r="S1309" s="36">
        <v>32</v>
      </c>
      <c r="T1309" s="36" t="str">
        <f t="shared" si="209"/>
        <v>KVSW-32</v>
      </c>
      <c r="U1309" s="36">
        <v>100</v>
      </c>
      <c r="V1309" s="36" t="str">
        <f t="shared" si="210"/>
        <v>100,</v>
      </c>
      <c r="W1309" s="36"/>
      <c r="X1309" s="36"/>
      <c r="Y1309" s="36"/>
      <c r="Z1309" s="36"/>
      <c r="AA1309" s="36"/>
      <c r="AB1309" s="36"/>
      <c r="AC1309" s="36"/>
      <c r="AD1309" s="36"/>
      <c r="AE1309" s="36"/>
      <c r="AF1309" s="36"/>
      <c r="AG1309" s="36"/>
      <c r="AH1309" s="36"/>
      <c r="AI1309" s="36"/>
      <c r="AJ1309" s="36"/>
      <c r="AK1309" s="36"/>
      <c r="AL1309" s="36"/>
      <c r="AM1309" s="36"/>
      <c r="AN1309" s="36"/>
      <c r="AO1309" s="36"/>
      <c r="AP1309" s="36"/>
      <c r="AQ1309" s="36"/>
      <c r="AR1309" s="36"/>
      <c r="AS1309" s="36"/>
      <c r="AT1309" s="36"/>
      <c r="AU1309" s="36"/>
      <c r="AV1309" s="36"/>
      <c r="AW1309" s="36"/>
      <c r="AX1309" s="36"/>
      <c r="AY1309" s="36"/>
      <c r="AZ1309" s="36"/>
      <c r="BA1309" s="36"/>
      <c r="BB1309" s="36"/>
      <c r="BC1309" s="36"/>
      <c r="BD1309" s="36"/>
      <c r="BE1309" s="36"/>
      <c r="BF1309" s="36"/>
      <c r="BG1309" s="36"/>
      <c r="BH1309" s="36"/>
      <c r="BI1309" s="36"/>
      <c r="BJ1309" s="36"/>
      <c r="BL1309" s="36"/>
      <c r="BM1309" s="36"/>
      <c r="BN1309" s="36"/>
      <c r="BO1309" s="36"/>
    </row>
    <row r="1310" spans="2:67">
      <c r="B1310" s="36"/>
      <c r="D1310" s="36"/>
      <c r="E1310" s="36"/>
      <c r="G1310" s="36"/>
      <c r="H1310" s="36"/>
      <c r="I1310" s="36"/>
      <c r="J1310" s="36"/>
      <c r="K1310" s="36"/>
      <c r="L1310" s="36"/>
      <c r="M1310" s="36"/>
      <c r="N1310" s="36" t="e">
        <f>SUMIF(#REF!,K1310,#REF!)</f>
        <v>#REF!</v>
      </c>
      <c r="O1310" s="36">
        <f t="shared" si="211"/>
        <v>0</v>
      </c>
      <c r="P1310" s="36">
        <f>COUNTIF($T$1:T1310,T1310)</f>
        <v>3</v>
      </c>
      <c r="Q1310" s="36" t="str">
        <f t="shared" si="212"/>
        <v>3-KVSW-32</v>
      </c>
      <c r="R1310" s="36" t="s">
        <v>60</v>
      </c>
      <c r="S1310" s="36">
        <v>32</v>
      </c>
      <c r="T1310" s="36" t="str">
        <f t="shared" si="209"/>
        <v>KVSW-32</v>
      </c>
      <c r="U1310" s="36">
        <v>150</v>
      </c>
      <c r="V1310" s="36" t="str">
        <f t="shared" si="210"/>
        <v>150,</v>
      </c>
      <c r="W1310" s="36"/>
      <c r="X1310" s="36"/>
      <c r="Y1310" s="36"/>
      <c r="Z1310" s="36"/>
      <c r="AA1310" s="36"/>
      <c r="AB1310" s="36"/>
      <c r="AC1310" s="36"/>
      <c r="AD1310" s="36"/>
      <c r="AE1310" s="36"/>
      <c r="AF1310" s="36"/>
      <c r="AG1310" s="36"/>
      <c r="AH1310" s="36"/>
      <c r="AI1310" s="36"/>
      <c r="AJ1310" s="36"/>
      <c r="AK1310" s="36"/>
      <c r="AL1310" s="36"/>
      <c r="AM1310" s="36"/>
      <c r="AN1310" s="36"/>
      <c r="AO1310" s="36"/>
      <c r="AP1310" s="36"/>
      <c r="AQ1310" s="36"/>
      <c r="AR1310" s="36"/>
      <c r="AS1310" s="36"/>
      <c r="AT1310" s="36"/>
      <c r="AU1310" s="36"/>
      <c r="AV1310" s="36"/>
      <c r="AW1310" s="36"/>
      <c r="AX1310" s="36"/>
      <c r="AY1310" s="36"/>
      <c r="AZ1310" s="36"/>
      <c r="BA1310" s="36"/>
      <c r="BB1310" s="36"/>
      <c r="BC1310" s="36"/>
      <c r="BD1310" s="36"/>
      <c r="BE1310" s="36"/>
      <c r="BF1310" s="36"/>
      <c r="BG1310" s="36"/>
      <c r="BH1310" s="36"/>
      <c r="BI1310" s="36"/>
      <c r="BJ1310" s="36"/>
      <c r="BL1310" s="36"/>
      <c r="BM1310" s="36"/>
      <c r="BN1310" s="36"/>
      <c r="BO1310" s="36"/>
    </row>
    <row r="1311" spans="2:67">
      <c r="B1311" s="36"/>
      <c r="D1311" s="36"/>
      <c r="E1311" s="36"/>
      <c r="G1311" s="36"/>
      <c r="H1311" s="36"/>
      <c r="I1311" s="36"/>
      <c r="J1311" s="36"/>
      <c r="K1311" s="36"/>
      <c r="L1311" s="36"/>
      <c r="M1311" s="36"/>
      <c r="N1311" s="36" t="e">
        <f>SUMIF(#REF!,K1311,#REF!)</f>
        <v>#REF!</v>
      </c>
      <c r="O1311" s="36">
        <f t="shared" si="211"/>
        <v>0</v>
      </c>
      <c r="P1311" s="36">
        <f>COUNTIF($T$1:T1311,T1311)</f>
        <v>4</v>
      </c>
      <c r="Q1311" s="36" t="str">
        <f t="shared" si="212"/>
        <v>4-KVSW-32</v>
      </c>
      <c r="R1311" s="36" t="s">
        <v>60</v>
      </c>
      <c r="S1311" s="36">
        <v>32</v>
      </c>
      <c r="T1311" s="36" t="str">
        <f t="shared" si="209"/>
        <v>KVSW-32</v>
      </c>
      <c r="U1311" s="36">
        <v>200</v>
      </c>
      <c r="V1311" s="36" t="str">
        <f t="shared" si="210"/>
        <v>200,</v>
      </c>
      <c r="W1311" s="36"/>
      <c r="X1311" s="36"/>
      <c r="Y1311" s="36"/>
      <c r="Z1311" s="36"/>
      <c r="AA1311" s="36"/>
      <c r="AB1311" s="36"/>
      <c r="AC1311" s="36"/>
      <c r="AD1311" s="36"/>
      <c r="AE1311" s="36"/>
      <c r="AF1311" s="36"/>
      <c r="AG1311" s="36"/>
      <c r="AH1311" s="36"/>
      <c r="AI1311" s="36"/>
      <c r="AJ1311" s="36"/>
      <c r="AK1311" s="36"/>
      <c r="AL1311" s="36"/>
      <c r="AM1311" s="36"/>
      <c r="AN1311" s="36"/>
      <c r="AO1311" s="36"/>
      <c r="AP1311" s="36"/>
      <c r="AQ1311" s="36"/>
      <c r="AR1311" s="36"/>
      <c r="AS1311" s="36"/>
      <c r="AT1311" s="36"/>
      <c r="AU1311" s="36"/>
      <c r="AV1311" s="36"/>
      <c r="AW1311" s="36"/>
      <c r="AX1311" s="36"/>
      <c r="AY1311" s="36"/>
      <c r="AZ1311" s="36"/>
      <c r="BA1311" s="36"/>
      <c r="BB1311" s="36"/>
      <c r="BC1311" s="36"/>
      <c r="BD1311" s="36"/>
      <c r="BE1311" s="36"/>
      <c r="BF1311" s="36"/>
      <c r="BG1311" s="36"/>
      <c r="BH1311" s="36"/>
      <c r="BI1311" s="36"/>
      <c r="BJ1311" s="36"/>
      <c r="BL1311" s="36"/>
      <c r="BM1311" s="36"/>
      <c r="BN1311" s="36"/>
      <c r="BO1311" s="36"/>
    </row>
    <row r="1312" spans="2:67">
      <c r="B1312" s="36"/>
      <c r="D1312" s="36"/>
      <c r="E1312" s="36"/>
      <c r="G1312" s="36"/>
      <c r="H1312" s="36"/>
      <c r="I1312" s="36"/>
      <c r="J1312" s="36"/>
      <c r="K1312" s="36"/>
      <c r="L1312" s="36"/>
      <c r="M1312" s="36"/>
      <c r="N1312" s="36" t="e">
        <f>SUMIF(#REF!,K1312,#REF!)</f>
        <v>#REF!</v>
      </c>
      <c r="O1312" s="36">
        <f t="shared" si="211"/>
        <v>0</v>
      </c>
      <c r="P1312" s="36">
        <f>COUNTIF($T$1:T1312,T1312)</f>
        <v>5</v>
      </c>
      <c r="Q1312" s="36" t="str">
        <f t="shared" si="212"/>
        <v>5-KVSW-32</v>
      </c>
      <c r="R1312" s="36" t="s">
        <v>60</v>
      </c>
      <c r="S1312" s="36">
        <v>32</v>
      </c>
      <c r="T1312" s="36" t="str">
        <f t="shared" si="209"/>
        <v>KVSW-32</v>
      </c>
      <c r="U1312" s="36">
        <v>250</v>
      </c>
      <c r="V1312" s="36" t="str">
        <f t="shared" si="210"/>
        <v>250,</v>
      </c>
      <c r="W1312" s="36"/>
      <c r="X1312" s="36"/>
      <c r="Y1312" s="36"/>
      <c r="Z1312" s="36"/>
      <c r="AA1312" s="36"/>
      <c r="AB1312" s="36"/>
      <c r="AC1312" s="36"/>
      <c r="AD1312" s="36"/>
      <c r="AE1312" s="36"/>
      <c r="AF1312" s="36"/>
      <c r="AG1312" s="36"/>
      <c r="AH1312" s="36"/>
      <c r="AI1312" s="36"/>
      <c r="AJ1312" s="36"/>
      <c r="AK1312" s="36"/>
      <c r="AL1312" s="36"/>
      <c r="AM1312" s="36"/>
      <c r="AN1312" s="36"/>
      <c r="AO1312" s="36"/>
      <c r="AP1312" s="36"/>
      <c r="AQ1312" s="36"/>
      <c r="AR1312" s="36"/>
      <c r="AS1312" s="36"/>
      <c r="AT1312" s="36"/>
      <c r="AU1312" s="36"/>
      <c r="AV1312" s="36"/>
      <c r="AW1312" s="36"/>
      <c r="AX1312" s="36"/>
      <c r="AY1312" s="36"/>
      <c r="AZ1312" s="36"/>
      <c r="BA1312" s="36"/>
      <c r="BB1312" s="36"/>
      <c r="BC1312" s="36"/>
      <c r="BD1312" s="36"/>
      <c r="BE1312" s="36"/>
      <c r="BF1312" s="36"/>
      <c r="BG1312" s="36"/>
      <c r="BH1312" s="36"/>
      <c r="BI1312" s="36"/>
      <c r="BJ1312" s="36"/>
      <c r="BL1312" s="36"/>
      <c r="BM1312" s="36"/>
      <c r="BN1312" s="36"/>
      <c r="BO1312" s="36"/>
    </row>
    <row r="1313" spans="2:67">
      <c r="B1313" s="36"/>
      <c r="D1313" s="36"/>
      <c r="E1313" s="36"/>
      <c r="G1313" s="36"/>
      <c r="H1313" s="36"/>
      <c r="I1313" s="36"/>
      <c r="J1313" s="36"/>
      <c r="K1313" s="36"/>
      <c r="L1313" s="36"/>
      <c r="M1313" s="36"/>
      <c r="N1313" s="36" t="e">
        <f>SUMIF(#REF!,K1313,#REF!)</f>
        <v>#REF!</v>
      </c>
      <c r="O1313" s="36">
        <f t="shared" si="211"/>
        <v>0</v>
      </c>
      <c r="P1313" s="36">
        <f>COUNTIF($T$1:T1313,T1313)</f>
        <v>6</v>
      </c>
      <c r="Q1313" s="36" t="str">
        <f t="shared" si="212"/>
        <v>6-KVSW-32</v>
      </c>
      <c r="R1313" s="36" t="s">
        <v>60</v>
      </c>
      <c r="S1313" s="36">
        <v>32</v>
      </c>
      <c r="T1313" s="36" t="str">
        <f t="shared" si="209"/>
        <v>KVSW-32</v>
      </c>
      <c r="U1313" s="36">
        <v>300</v>
      </c>
      <c r="V1313" s="36" t="str">
        <f t="shared" si="210"/>
        <v>300,</v>
      </c>
      <c r="W1313" s="36"/>
      <c r="X1313" s="36"/>
      <c r="Y1313" s="36"/>
      <c r="Z1313" s="36"/>
      <c r="AA1313" s="36"/>
      <c r="AB1313" s="36"/>
      <c r="AC1313" s="36"/>
      <c r="AD1313" s="36"/>
      <c r="AE1313" s="36"/>
      <c r="AF1313" s="36"/>
      <c r="AG1313" s="36"/>
      <c r="AH1313" s="36"/>
      <c r="AI1313" s="36"/>
      <c r="AJ1313" s="36"/>
      <c r="AK1313" s="36"/>
      <c r="AL1313" s="36"/>
      <c r="AM1313" s="36"/>
      <c r="AN1313" s="36"/>
      <c r="AO1313" s="36"/>
      <c r="AP1313" s="36"/>
      <c r="AQ1313" s="36"/>
      <c r="AR1313" s="36"/>
      <c r="AS1313" s="36"/>
      <c r="AT1313" s="36"/>
      <c r="AU1313" s="36"/>
      <c r="AV1313" s="36"/>
      <c r="AW1313" s="36"/>
      <c r="AX1313" s="36"/>
      <c r="AY1313" s="36"/>
      <c r="AZ1313" s="36"/>
      <c r="BA1313" s="36"/>
      <c r="BB1313" s="36"/>
      <c r="BC1313" s="36"/>
      <c r="BD1313" s="36"/>
      <c r="BE1313" s="36"/>
      <c r="BF1313" s="36"/>
      <c r="BG1313" s="36"/>
      <c r="BH1313" s="36"/>
      <c r="BI1313" s="36"/>
      <c r="BJ1313" s="36"/>
      <c r="BL1313" s="36"/>
      <c r="BM1313" s="36"/>
      <c r="BN1313" s="36"/>
      <c r="BO1313" s="36"/>
    </row>
    <row r="1314" spans="2:67">
      <c r="B1314" s="36"/>
      <c r="D1314" s="36"/>
      <c r="E1314" s="36"/>
      <c r="G1314" s="36"/>
      <c r="H1314" s="36"/>
      <c r="I1314" s="36"/>
      <c r="J1314" s="36"/>
      <c r="K1314" s="36"/>
      <c r="L1314" s="36"/>
      <c r="M1314" s="36"/>
      <c r="N1314" s="36" t="e">
        <f>SUMIF(#REF!,K1314,#REF!)</f>
        <v>#REF!</v>
      </c>
      <c r="O1314" s="36">
        <f t="shared" si="211"/>
        <v>0</v>
      </c>
      <c r="P1314" s="36">
        <f>COUNTIF($T$1:T1314,T1314)</f>
        <v>7</v>
      </c>
      <c r="Q1314" s="36" t="str">
        <f t="shared" si="212"/>
        <v>7-KVSW-32</v>
      </c>
      <c r="R1314" s="36" t="s">
        <v>60</v>
      </c>
      <c r="S1314" s="36">
        <v>32</v>
      </c>
      <c r="T1314" s="36" t="str">
        <f t="shared" si="209"/>
        <v>KVSW-32</v>
      </c>
      <c r="U1314" s="36">
        <v>350</v>
      </c>
      <c r="V1314" s="36" t="str">
        <f t="shared" si="210"/>
        <v>350,</v>
      </c>
      <c r="W1314" s="36"/>
      <c r="X1314" s="36"/>
      <c r="Y1314" s="36"/>
      <c r="Z1314" s="36"/>
      <c r="AA1314" s="36"/>
      <c r="AB1314" s="36"/>
      <c r="AC1314" s="36"/>
      <c r="AD1314" s="36"/>
      <c r="AE1314" s="36"/>
      <c r="AF1314" s="36"/>
      <c r="AG1314" s="36"/>
      <c r="AH1314" s="36"/>
      <c r="AI1314" s="36"/>
      <c r="AJ1314" s="36"/>
      <c r="AK1314" s="36"/>
      <c r="AL1314" s="36"/>
      <c r="AM1314" s="36"/>
      <c r="AN1314" s="36"/>
      <c r="AO1314" s="36"/>
      <c r="AP1314" s="36"/>
      <c r="AQ1314" s="36"/>
      <c r="AR1314" s="36"/>
      <c r="AS1314" s="36"/>
      <c r="AT1314" s="36"/>
      <c r="AU1314" s="36"/>
      <c r="AV1314" s="36"/>
      <c r="AW1314" s="36"/>
      <c r="AX1314" s="36"/>
      <c r="AY1314" s="36"/>
      <c r="AZ1314" s="36"/>
      <c r="BA1314" s="36"/>
      <c r="BB1314" s="36"/>
      <c r="BC1314" s="36"/>
      <c r="BD1314" s="36"/>
      <c r="BE1314" s="36"/>
      <c r="BF1314" s="36"/>
      <c r="BG1314" s="36"/>
      <c r="BH1314" s="36"/>
      <c r="BI1314" s="36"/>
      <c r="BJ1314" s="36"/>
      <c r="BL1314" s="36"/>
      <c r="BM1314" s="36"/>
      <c r="BN1314" s="36"/>
      <c r="BO1314" s="36"/>
    </row>
    <row r="1315" spans="2:67">
      <c r="B1315" s="36"/>
      <c r="D1315" s="36"/>
      <c r="E1315" s="36"/>
      <c r="G1315" s="36"/>
      <c r="H1315" s="36"/>
      <c r="I1315" s="36"/>
      <c r="J1315" s="36"/>
      <c r="K1315" s="36"/>
      <c r="L1315" s="36"/>
      <c r="M1315" s="36"/>
      <c r="N1315" s="36" t="e">
        <f>SUMIF(#REF!,K1315,#REF!)</f>
        <v>#REF!</v>
      </c>
      <c r="O1315" s="36">
        <f t="shared" si="211"/>
        <v>0</v>
      </c>
      <c r="P1315" s="36">
        <f>COUNTIF($T$1:T1315,T1315)</f>
        <v>8</v>
      </c>
      <c r="Q1315" s="36" t="str">
        <f t="shared" si="212"/>
        <v>8-KVSW-32</v>
      </c>
      <c r="R1315" s="36" t="s">
        <v>60</v>
      </c>
      <c r="S1315" s="36">
        <v>32</v>
      </c>
      <c r="T1315" s="36" t="str">
        <f t="shared" si="209"/>
        <v>KVSW-32</v>
      </c>
      <c r="U1315" s="36">
        <v>400</v>
      </c>
      <c r="V1315" s="36" t="str">
        <f t="shared" si="210"/>
        <v>400,</v>
      </c>
      <c r="W1315" s="36"/>
      <c r="X1315" s="36"/>
      <c r="Y1315" s="36"/>
      <c r="Z1315" s="36"/>
      <c r="AA1315" s="36"/>
      <c r="AB1315" s="36"/>
      <c r="AC1315" s="36"/>
      <c r="AD1315" s="36"/>
      <c r="AE1315" s="36"/>
      <c r="AF1315" s="36"/>
      <c r="AG1315" s="36"/>
      <c r="AH1315" s="36"/>
      <c r="AI1315" s="36"/>
      <c r="AJ1315" s="36"/>
      <c r="AK1315" s="36"/>
      <c r="AL1315" s="36"/>
      <c r="AM1315" s="36"/>
      <c r="AN1315" s="36"/>
      <c r="AO1315" s="36"/>
      <c r="AP1315" s="36"/>
      <c r="AQ1315" s="36"/>
      <c r="AR1315" s="36"/>
      <c r="AS1315" s="36"/>
      <c r="AT1315" s="36"/>
      <c r="AU1315" s="36"/>
      <c r="AV1315" s="36"/>
      <c r="AW1315" s="36"/>
      <c r="AX1315" s="36"/>
      <c r="AY1315" s="36"/>
      <c r="AZ1315" s="36"/>
      <c r="BA1315" s="36"/>
      <c r="BB1315" s="36"/>
      <c r="BC1315" s="36"/>
      <c r="BD1315" s="36"/>
      <c r="BE1315" s="36"/>
      <c r="BF1315" s="36"/>
      <c r="BG1315" s="36"/>
      <c r="BH1315" s="36"/>
      <c r="BI1315" s="36"/>
      <c r="BJ1315" s="36"/>
      <c r="BL1315" s="36"/>
      <c r="BM1315" s="36"/>
      <c r="BN1315" s="36"/>
      <c r="BO1315" s="36"/>
    </row>
    <row r="1316" spans="2:67">
      <c r="B1316" s="36"/>
      <c r="D1316" s="36"/>
      <c r="E1316" s="36"/>
      <c r="G1316" s="36"/>
      <c r="H1316" s="36"/>
      <c r="I1316" s="36"/>
      <c r="J1316" s="36"/>
      <c r="K1316" s="36"/>
      <c r="L1316" s="36"/>
      <c r="M1316" s="36"/>
      <c r="N1316" s="36" t="e">
        <f>SUMIF(#REF!,K1316,#REF!)</f>
        <v>#REF!</v>
      </c>
      <c r="O1316" s="36">
        <f t="shared" si="211"/>
        <v>0</v>
      </c>
      <c r="P1316" s="36">
        <f>COUNTIF($T$1:T1316,T1316)</f>
        <v>9</v>
      </c>
      <c r="Q1316" s="36" t="str">
        <f t="shared" si="212"/>
        <v>9-KVSW-32</v>
      </c>
      <c r="R1316" s="36" t="s">
        <v>60</v>
      </c>
      <c r="S1316" s="36">
        <v>32</v>
      </c>
      <c r="T1316" s="36" t="str">
        <f t="shared" si="209"/>
        <v>KVSW-32</v>
      </c>
      <c r="U1316" s="36">
        <v>450</v>
      </c>
      <c r="V1316" s="36" t="str">
        <f t="shared" si="210"/>
        <v>450,</v>
      </c>
      <c r="W1316" s="36"/>
      <c r="X1316" s="36"/>
      <c r="Y1316" s="36"/>
      <c r="Z1316" s="36"/>
      <c r="AA1316" s="36"/>
      <c r="AB1316" s="36"/>
      <c r="AC1316" s="36"/>
      <c r="AD1316" s="36"/>
      <c r="AE1316" s="36"/>
      <c r="AF1316" s="36"/>
      <c r="AG1316" s="36"/>
      <c r="AH1316" s="36"/>
      <c r="AI1316" s="36"/>
      <c r="AJ1316" s="36"/>
      <c r="AK1316" s="36"/>
      <c r="AL1316" s="36"/>
      <c r="AM1316" s="36"/>
      <c r="AN1316" s="36"/>
      <c r="AO1316" s="36"/>
      <c r="AP1316" s="36"/>
      <c r="AQ1316" s="36"/>
      <c r="AR1316" s="36"/>
      <c r="AS1316" s="36"/>
      <c r="AT1316" s="36"/>
      <c r="AU1316" s="36"/>
      <c r="AV1316" s="36"/>
      <c r="AW1316" s="36"/>
      <c r="AX1316" s="36"/>
      <c r="AY1316" s="36"/>
      <c r="AZ1316" s="36"/>
      <c r="BA1316" s="36"/>
      <c r="BB1316" s="36"/>
      <c r="BC1316" s="36"/>
      <c r="BD1316" s="36"/>
      <c r="BE1316" s="36"/>
      <c r="BF1316" s="36"/>
      <c r="BG1316" s="36"/>
      <c r="BH1316" s="36"/>
      <c r="BI1316" s="36"/>
      <c r="BJ1316" s="36"/>
      <c r="BL1316" s="36"/>
      <c r="BM1316" s="36"/>
      <c r="BN1316" s="36"/>
      <c r="BO1316" s="36"/>
    </row>
    <row r="1317" spans="2:67">
      <c r="B1317" s="36"/>
      <c r="D1317" s="36"/>
      <c r="E1317" s="36"/>
      <c r="G1317" s="36"/>
      <c r="H1317" s="36"/>
      <c r="I1317" s="36"/>
      <c r="J1317" s="36"/>
      <c r="K1317" s="36"/>
      <c r="L1317" s="36"/>
      <c r="M1317" s="36"/>
      <c r="N1317" s="36" t="e">
        <f>SUMIF(#REF!,K1317,#REF!)</f>
        <v>#REF!</v>
      </c>
      <c r="O1317" s="36">
        <f t="shared" si="211"/>
        <v>0</v>
      </c>
      <c r="P1317" s="36">
        <f>COUNTIF($T$1:T1317,T1317)</f>
        <v>10</v>
      </c>
      <c r="Q1317" s="36" t="str">
        <f t="shared" si="212"/>
        <v>10-KVSW-32</v>
      </c>
      <c r="R1317" s="36" t="s">
        <v>60</v>
      </c>
      <c r="S1317" s="36">
        <v>32</v>
      </c>
      <c r="T1317" s="36" t="str">
        <f t="shared" si="209"/>
        <v>KVSW-32</v>
      </c>
      <c r="U1317" s="36">
        <v>500</v>
      </c>
      <c r="V1317" s="36" t="str">
        <f t="shared" si="210"/>
        <v>500,</v>
      </c>
      <c r="W1317" s="36"/>
      <c r="X1317" s="36"/>
      <c r="Y1317" s="36"/>
      <c r="Z1317" s="36"/>
      <c r="AA1317" s="36"/>
      <c r="AB1317" s="36"/>
      <c r="AC1317" s="36"/>
      <c r="AD1317" s="36"/>
      <c r="AE1317" s="36"/>
      <c r="AF1317" s="36"/>
      <c r="AG1317" s="36"/>
      <c r="AH1317" s="36"/>
      <c r="AI1317" s="36"/>
      <c r="AJ1317" s="36"/>
      <c r="AK1317" s="36"/>
      <c r="AL1317" s="36"/>
      <c r="AM1317" s="36"/>
      <c r="AN1317" s="36"/>
      <c r="AO1317" s="36"/>
      <c r="AP1317" s="36"/>
      <c r="AQ1317" s="36"/>
      <c r="AR1317" s="36"/>
      <c r="AS1317" s="36"/>
      <c r="AT1317" s="36"/>
      <c r="AU1317" s="36"/>
      <c r="AV1317" s="36"/>
      <c r="AW1317" s="36"/>
      <c r="AX1317" s="36"/>
      <c r="AY1317" s="36"/>
      <c r="AZ1317" s="36"/>
      <c r="BA1317" s="36"/>
      <c r="BB1317" s="36"/>
      <c r="BC1317" s="36"/>
      <c r="BD1317" s="36"/>
      <c r="BE1317" s="36"/>
      <c r="BF1317" s="36"/>
      <c r="BG1317" s="36"/>
      <c r="BH1317" s="36"/>
      <c r="BI1317" s="36"/>
      <c r="BJ1317" s="36"/>
      <c r="BL1317" s="36"/>
      <c r="BM1317" s="36"/>
      <c r="BN1317" s="36"/>
      <c r="BO1317" s="36"/>
    </row>
    <row r="1318" spans="2:67">
      <c r="B1318" s="36"/>
      <c r="D1318" s="36"/>
      <c r="E1318" s="36"/>
      <c r="G1318" s="36"/>
      <c r="H1318" s="36"/>
      <c r="I1318" s="36"/>
      <c r="J1318" s="36"/>
      <c r="K1318" s="36"/>
      <c r="L1318" s="36"/>
      <c r="M1318" s="36"/>
      <c r="N1318" s="36" t="e">
        <f>SUMIF(#REF!,K1318,#REF!)</f>
        <v>#REF!</v>
      </c>
      <c r="O1318" s="36">
        <f t="shared" si="211"/>
        <v>0</v>
      </c>
      <c r="P1318" s="36">
        <f>COUNTIF($T$1:T1318,T1318)</f>
        <v>11</v>
      </c>
      <c r="Q1318" s="36" t="str">
        <f t="shared" si="212"/>
        <v>11-KVSW-32</v>
      </c>
      <c r="R1318" s="36" t="s">
        <v>60</v>
      </c>
      <c r="S1318" s="36">
        <v>32</v>
      </c>
      <c r="T1318" s="36" t="str">
        <f t="shared" si="209"/>
        <v>KVSW-32</v>
      </c>
      <c r="U1318" s="36">
        <v>600</v>
      </c>
      <c r="V1318" s="36" t="str">
        <f t="shared" si="210"/>
        <v>600,</v>
      </c>
      <c r="W1318" s="36"/>
      <c r="X1318" s="36"/>
      <c r="Y1318" s="36"/>
      <c r="Z1318" s="36"/>
      <c r="AA1318" s="36"/>
      <c r="AB1318" s="36"/>
      <c r="AC1318" s="36"/>
      <c r="AD1318" s="36"/>
      <c r="AE1318" s="36"/>
      <c r="AF1318" s="36"/>
      <c r="AG1318" s="36"/>
      <c r="AH1318" s="36"/>
      <c r="AI1318" s="36"/>
      <c r="AJ1318" s="36"/>
      <c r="AK1318" s="36"/>
      <c r="AL1318" s="36"/>
      <c r="AM1318" s="36"/>
      <c r="AN1318" s="36"/>
      <c r="AO1318" s="36"/>
      <c r="AP1318" s="36"/>
      <c r="AQ1318" s="36"/>
      <c r="AR1318" s="36"/>
      <c r="AS1318" s="36"/>
      <c r="AT1318" s="36"/>
      <c r="AU1318" s="36"/>
      <c r="AV1318" s="36"/>
      <c r="AW1318" s="36"/>
      <c r="AX1318" s="36"/>
      <c r="AY1318" s="36"/>
      <c r="AZ1318" s="36"/>
      <c r="BA1318" s="36"/>
      <c r="BB1318" s="36"/>
      <c r="BC1318" s="36"/>
      <c r="BD1318" s="36"/>
      <c r="BE1318" s="36"/>
      <c r="BF1318" s="36"/>
      <c r="BG1318" s="36"/>
      <c r="BH1318" s="36"/>
      <c r="BI1318" s="36"/>
      <c r="BJ1318" s="36"/>
      <c r="BL1318" s="36"/>
      <c r="BM1318" s="36"/>
      <c r="BN1318" s="36"/>
      <c r="BO1318" s="36"/>
    </row>
    <row r="1319" spans="2:67">
      <c r="B1319" s="36"/>
      <c r="D1319" s="36"/>
      <c r="E1319" s="36"/>
      <c r="G1319" s="36"/>
      <c r="H1319" s="36"/>
      <c r="I1319" s="36"/>
      <c r="J1319" s="36"/>
      <c r="K1319" s="36"/>
      <c r="L1319" s="36"/>
      <c r="M1319" s="36"/>
      <c r="N1319" s="36" t="e">
        <f>SUMIF(#REF!,K1319,#REF!)</f>
        <v>#REF!</v>
      </c>
      <c r="O1319" s="36">
        <f t="shared" si="211"/>
        <v>0</v>
      </c>
      <c r="P1319" s="36">
        <f>COUNTIF($T$1:T1319,T1319)</f>
        <v>12</v>
      </c>
      <c r="Q1319" s="36" t="str">
        <f t="shared" si="212"/>
        <v>12-KVSW-32</v>
      </c>
      <c r="R1319" s="36" t="s">
        <v>60</v>
      </c>
      <c r="S1319" s="36">
        <v>32</v>
      </c>
      <c r="T1319" s="36" t="str">
        <f t="shared" si="209"/>
        <v>KVSW-32</v>
      </c>
      <c r="U1319" s="36">
        <v>700</v>
      </c>
      <c r="V1319" s="36" t="str">
        <f t="shared" si="210"/>
        <v>700,</v>
      </c>
      <c r="W1319" s="36"/>
      <c r="X1319" s="36"/>
      <c r="Y1319" s="36"/>
      <c r="Z1319" s="36"/>
      <c r="AA1319" s="36"/>
      <c r="AB1319" s="36"/>
      <c r="AC1319" s="36"/>
      <c r="AD1319" s="36"/>
      <c r="AE1319" s="36"/>
      <c r="AF1319" s="36"/>
      <c r="AG1319" s="36"/>
      <c r="AH1319" s="36"/>
      <c r="AI1319" s="36"/>
      <c r="AJ1319" s="36"/>
      <c r="AK1319" s="36"/>
      <c r="AL1319" s="36"/>
      <c r="AM1319" s="36"/>
      <c r="AN1319" s="36"/>
      <c r="AO1319" s="36"/>
      <c r="AP1319" s="36"/>
      <c r="AQ1319" s="36"/>
      <c r="AR1319" s="36"/>
      <c r="AS1319" s="36"/>
      <c r="AT1319" s="36"/>
      <c r="AU1319" s="36"/>
      <c r="AV1319" s="36"/>
      <c r="AW1319" s="36"/>
      <c r="AX1319" s="36"/>
      <c r="AY1319" s="36"/>
      <c r="AZ1319" s="36"/>
      <c r="BA1319" s="36"/>
      <c r="BB1319" s="36"/>
      <c r="BC1319" s="36"/>
      <c r="BD1319" s="36"/>
      <c r="BE1319" s="36"/>
      <c r="BF1319" s="36"/>
      <c r="BG1319" s="36"/>
      <c r="BH1319" s="36"/>
      <c r="BI1319" s="36"/>
      <c r="BJ1319" s="36"/>
      <c r="BL1319" s="36"/>
      <c r="BM1319" s="36"/>
      <c r="BN1319" s="36"/>
      <c r="BO1319" s="36"/>
    </row>
    <row r="1320" spans="2:67">
      <c r="B1320" s="36"/>
      <c r="D1320" s="36"/>
      <c r="E1320" s="36"/>
      <c r="G1320" s="36"/>
      <c r="H1320" s="36"/>
      <c r="I1320" s="36"/>
      <c r="J1320" s="36"/>
      <c r="K1320" s="36"/>
      <c r="L1320" s="36"/>
      <c r="M1320" s="36"/>
      <c r="N1320" s="36" t="e">
        <f>SUMIF(#REF!,K1320,#REF!)</f>
        <v>#REF!</v>
      </c>
      <c r="O1320" s="36">
        <f t="shared" si="211"/>
        <v>0</v>
      </c>
      <c r="P1320" s="36">
        <f>COUNTIF($T$1:T1320,T1320)</f>
        <v>13</v>
      </c>
      <c r="Q1320" s="36" t="str">
        <f t="shared" si="212"/>
        <v>13-KVSW-32</v>
      </c>
      <c r="R1320" s="36" t="s">
        <v>60</v>
      </c>
      <c r="S1320" s="36">
        <v>32</v>
      </c>
      <c r="T1320" s="36" t="str">
        <f t="shared" si="209"/>
        <v>KVSW-32</v>
      </c>
      <c r="U1320" s="36">
        <v>800</v>
      </c>
      <c r="V1320" s="36" t="str">
        <f t="shared" si="210"/>
        <v>800,</v>
      </c>
      <c r="W1320" s="36"/>
      <c r="X1320" s="36"/>
      <c r="Y1320" s="36"/>
      <c r="Z1320" s="36"/>
      <c r="AA1320" s="36"/>
      <c r="AB1320" s="36"/>
      <c r="AC1320" s="36"/>
      <c r="AD1320" s="36"/>
      <c r="AE1320" s="36"/>
      <c r="AF1320" s="36"/>
      <c r="AG1320" s="36"/>
      <c r="AH1320" s="36"/>
      <c r="AI1320" s="36"/>
      <c r="AJ1320" s="36"/>
      <c r="AK1320" s="36"/>
      <c r="AL1320" s="36"/>
      <c r="AM1320" s="36"/>
      <c r="AN1320" s="36"/>
      <c r="AO1320" s="36"/>
      <c r="AP1320" s="36"/>
      <c r="AQ1320" s="36"/>
      <c r="AR1320" s="36"/>
      <c r="AS1320" s="36"/>
      <c r="AT1320" s="36"/>
      <c r="AU1320" s="36"/>
      <c r="AV1320" s="36"/>
      <c r="AW1320" s="36"/>
      <c r="AX1320" s="36"/>
      <c r="AY1320" s="36"/>
      <c r="AZ1320" s="36"/>
      <c r="BA1320" s="36"/>
      <c r="BB1320" s="36"/>
      <c r="BC1320" s="36"/>
      <c r="BD1320" s="36"/>
      <c r="BE1320" s="36"/>
      <c r="BF1320" s="36"/>
      <c r="BG1320" s="36"/>
      <c r="BH1320" s="36"/>
      <c r="BI1320" s="36"/>
      <c r="BJ1320" s="36"/>
      <c r="BL1320" s="36"/>
      <c r="BM1320" s="36"/>
      <c r="BN1320" s="36"/>
      <c r="BO1320" s="36"/>
    </row>
    <row r="1321" spans="2:67">
      <c r="B1321" s="36"/>
      <c r="D1321" s="36"/>
      <c r="E1321" s="36"/>
      <c r="G1321" s="36"/>
      <c r="H1321" s="36"/>
      <c r="I1321" s="36"/>
      <c r="J1321" s="36"/>
      <c r="K1321" s="36"/>
      <c r="L1321" s="36"/>
      <c r="M1321" s="36"/>
      <c r="N1321" s="36" t="e">
        <f>SUMIF(#REF!,K1321,#REF!)</f>
        <v>#REF!</v>
      </c>
      <c r="O1321" s="36">
        <f t="shared" si="211"/>
        <v>0</v>
      </c>
      <c r="P1321" s="36">
        <f>COUNTIF($T$1:T1321,T1321)</f>
        <v>14</v>
      </c>
      <c r="Q1321" s="36" t="str">
        <f t="shared" si="212"/>
        <v>14-KVSW-32</v>
      </c>
      <c r="R1321" s="36" t="s">
        <v>60</v>
      </c>
      <c r="S1321" s="36">
        <v>32</v>
      </c>
      <c r="T1321" s="36" t="str">
        <f t="shared" si="209"/>
        <v>KVSW-32</v>
      </c>
      <c r="U1321" s="36">
        <v>900</v>
      </c>
      <c r="V1321" s="36" t="str">
        <f t="shared" si="210"/>
        <v>900,</v>
      </c>
      <c r="W1321" s="36"/>
      <c r="X1321" s="36"/>
      <c r="Y1321" s="36"/>
      <c r="Z1321" s="36"/>
      <c r="AA1321" s="36"/>
      <c r="AB1321" s="36"/>
      <c r="AC1321" s="36"/>
      <c r="AD1321" s="36"/>
      <c r="AE1321" s="36"/>
      <c r="AF1321" s="36"/>
      <c r="AG1321" s="36"/>
      <c r="AH1321" s="36"/>
      <c r="AI1321" s="36"/>
      <c r="AJ1321" s="36"/>
      <c r="AK1321" s="36"/>
      <c r="AL1321" s="36"/>
      <c r="AM1321" s="36"/>
      <c r="AN1321" s="36"/>
      <c r="AO1321" s="36"/>
      <c r="AP1321" s="36"/>
      <c r="AQ1321" s="36"/>
      <c r="AR1321" s="36"/>
      <c r="AS1321" s="36"/>
      <c r="AT1321" s="36"/>
      <c r="AU1321" s="36"/>
      <c r="AV1321" s="36"/>
      <c r="AW1321" s="36"/>
      <c r="AX1321" s="36"/>
      <c r="AY1321" s="36"/>
      <c r="AZ1321" s="36"/>
      <c r="BA1321" s="36"/>
      <c r="BB1321" s="36"/>
      <c r="BC1321" s="36"/>
      <c r="BD1321" s="36"/>
      <c r="BE1321" s="36"/>
      <c r="BF1321" s="36"/>
      <c r="BG1321" s="36"/>
      <c r="BH1321" s="36"/>
      <c r="BI1321" s="36"/>
      <c r="BJ1321" s="36"/>
      <c r="BL1321" s="36"/>
      <c r="BM1321" s="36"/>
      <c r="BN1321" s="36"/>
      <c r="BO1321" s="36"/>
    </row>
    <row r="1322" spans="2:67">
      <c r="B1322" s="36"/>
      <c r="D1322" s="36"/>
      <c r="E1322" s="36"/>
      <c r="G1322" s="36"/>
      <c r="H1322" s="36"/>
      <c r="I1322" s="36"/>
      <c r="J1322" s="36"/>
      <c r="K1322" s="36"/>
      <c r="L1322" s="36"/>
      <c r="M1322" s="36"/>
      <c r="N1322" s="36" t="e">
        <f>SUMIF(#REF!,K1322,#REF!)</f>
        <v>#REF!</v>
      </c>
      <c r="O1322" s="36">
        <f t="shared" si="211"/>
        <v>0</v>
      </c>
      <c r="P1322" s="36">
        <f>COUNTIF($T$1:T1322,T1322)</f>
        <v>15</v>
      </c>
      <c r="Q1322" s="36" t="str">
        <f t="shared" si="212"/>
        <v>15-KVSW-32</v>
      </c>
      <c r="R1322" s="36" t="s">
        <v>60</v>
      </c>
      <c r="S1322" s="36">
        <v>32</v>
      </c>
      <c r="T1322" s="36" t="str">
        <f t="shared" si="209"/>
        <v>KVSW-32</v>
      </c>
      <c r="U1322" s="36">
        <v>1000</v>
      </c>
      <c r="V1322" s="36" t="str">
        <f t="shared" si="210"/>
        <v>1000</v>
      </c>
      <c r="W1322" s="36"/>
      <c r="X1322" s="36"/>
      <c r="Y1322" s="36"/>
      <c r="Z1322" s="36"/>
      <c r="AA1322" s="36"/>
      <c r="AB1322" s="36"/>
      <c r="AC1322" s="36"/>
      <c r="AD1322" s="36"/>
      <c r="AE1322" s="36"/>
      <c r="AF1322" s="36"/>
      <c r="AG1322" s="36"/>
      <c r="AH1322" s="36"/>
      <c r="AI1322" s="36"/>
      <c r="AJ1322" s="36"/>
      <c r="AK1322" s="36"/>
      <c r="AL1322" s="36"/>
      <c r="AM1322" s="36"/>
      <c r="AN1322" s="36"/>
      <c r="AO1322" s="36"/>
      <c r="AP1322" s="36"/>
      <c r="AQ1322" s="36"/>
      <c r="AR1322" s="36"/>
      <c r="AS1322" s="36"/>
      <c r="AT1322" s="36"/>
      <c r="AU1322" s="36"/>
      <c r="AV1322" s="36"/>
      <c r="AW1322" s="36"/>
      <c r="AX1322" s="36"/>
      <c r="AY1322" s="36"/>
      <c r="AZ1322" s="36"/>
      <c r="BA1322" s="36"/>
      <c r="BB1322" s="36"/>
      <c r="BC1322" s="36"/>
      <c r="BD1322" s="36"/>
      <c r="BE1322" s="36"/>
      <c r="BF1322" s="36"/>
      <c r="BG1322" s="36"/>
      <c r="BH1322" s="36"/>
      <c r="BI1322" s="36"/>
      <c r="BJ1322" s="36"/>
      <c r="BL1322" s="36"/>
      <c r="BM1322" s="36"/>
      <c r="BN1322" s="36"/>
      <c r="BO1322" s="36"/>
    </row>
    <row r="1323" spans="2:67">
      <c r="B1323" s="36"/>
      <c r="D1323" s="36"/>
      <c r="E1323" s="36"/>
      <c r="G1323" s="36"/>
      <c r="H1323" s="36"/>
      <c r="I1323" s="36"/>
      <c r="J1323" s="36"/>
      <c r="K1323" s="36"/>
      <c r="L1323" s="36"/>
      <c r="M1323" s="36"/>
      <c r="N1323" s="36" t="e">
        <f>SUMIF(#REF!,K1323,#REF!)</f>
        <v>#REF!</v>
      </c>
      <c r="O1323" s="36">
        <f t="shared" si="211"/>
        <v>0</v>
      </c>
      <c r="P1323" s="36">
        <f>COUNTIF($T$1:T1323,T1323)</f>
        <v>1</v>
      </c>
      <c r="Q1323" s="36" t="str">
        <f t="shared" si="212"/>
        <v>1-KVENG-32</v>
      </c>
      <c r="R1323" s="36" t="s">
        <v>721</v>
      </c>
      <c r="S1323" s="36">
        <v>32</v>
      </c>
      <c r="T1323" s="36" t="str">
        <f t="shared" si="209"/>
        <v>KVENG-32</v>
      </c>
      <c r="U1323" s="36">
        <v>25</v>
      </c>
      <c r="V1323" s="36" t="str">
        <f t="shared" si="210"/>
        <v>25,</v>
      </c>
      <c r="W1323" s="36"/>
      <c r="X1323" s="36"/>
      <c r="Y1323" s="36"/>
      <c r="Z1323" s="36"/>
      <c r="AA1323" s="36"/>
      <c r="AB1323" s="36"/>
      <c r="AC1323" s="36"/>
      <c r="AD1323" s="36"/>
      <c r="AE1323" s="36"/>
      <c r="AF1323" s="36"/>
      <c r="AG1323" s="36"/>
      <c r="AH1323" s="36"/>
      <c r="AI1323" s="36"/>
      <c r="AJ1323" s="36"/>
      <c r="AK1323" s="36"/>
      <c r="AL1323" s="36"/>
      <c r="AM1323" s="36"/>
      <c r="AN1323" s="36"/>
      <c r="AO1323" s="36"/>
      <c r="AP1323" s="36"/>
      <c r="AQ1323" s="36"/>
      <c r="AR1323" s="36"/>
      <c r="AS1323" s="36"/>
      <c r="AT1323" s="36"/>
      <c r="AU1323" s="36"/>
      <c r="AV1323" s="36"/>
      <c r="AW1323" s="36"/>
      <c r="AX1323" s="36"/>
      <c r="AY1323" s="36"/>
      <c r="AZ1323" s="36"/>
      <c r="BA1323" s="36"/>
      <c r="BB1323" s="36"/>
      <c r="BC1323" s="36"/>
      <c r="BD1323" s="36"/>
      <c r="BE1323" s="36"/>
      <c r="BF1323" s="36"/>
      <c r="BG1323" s="36"/>
      <c r="BH1323" s="36"/>
      <c r="BI1323" s="36"/>
      <c r="BJ1323" s="36"/>
      <c r="BL1323" s="36"/>
      <c r="BM1323" s="36"/>
      <c r="BN1323" s="36"/>
      <c r="BO1323" s="36"/>
    </row>
    <row r="1324" spans="2:67">
      <c r="B1324" s="36"/>
      <c r="D1324" s="36"/>
      <c r="E1324" s="36"/>
      <c r="G1324" s="36"/>
      <c r="H1324" s="36"/>
      <c r="I1324" s="36"/>
      <c r="J1324" s="36"/>
      <c r="K1324" s="36"/>
      <c r="L1324" s="36"/>
      <c r="M1324" s="36"/>
      <c r="N1324" s="36" t="e">
        <f>SUMIF(#REF!,K1324,#REF!)</f>
        <v>#REF!</v>
      </c>
      <c r="O1324" s="36">
        <f t="shared" si="211"/>
        <v>0</v>
      </c>
      <c r="P1324" s="36">
        <f>COUNTIF($T$1:T1324,T1324)</f>
        <v>2</v>
      </c>
      <c r="Q1324" s="36" t="str">
        <f t="shared" si="212"/>
        <v>2-KVENG-32</v>
      </c>
      <c r="R1324" s="36" t="s">
        <v>721</v>
      </c>
      <c r="S1324" s="36">
        <v>32</v>
      </c>
      <c r="T1324" s="36" t="str">
        <f t="shared" si="209"/>
        <v>KVENG-32</v>
      </c>
      <c r="U1324" s="36">
        <v>40</v>
      </c>
      <c r="V1324" s="36" t="str">
        <f t="shared" si="210"/>
        <v>40,</v>
      </c>
      <c r="W1324" s="36"/>
      <c r="X1324" s="36"/>
      <c r="Y1324" s="36"/>
      <c r="Z1324" s="36"/>
      <c r="AA1324" s="36"/>
      <c r="AB1324" s="36"/>
      <c r="AC1324" s="36"/>
      <c r="AD1324" s="36"/>
      <c r="AE1324" s="36"/>
      <c r="AF1324" s="36"/>
      <c r="AG1324" s="36"/>
      <c r="AH1324" s="36"/>
      <c r="AI1324" s="36"/>
      <c r="AJ1324" s="36"/>
      <c r="AK1324" s="36"/>
      <c r="AL1324" s="36"/>
      <c r="AM1324" s="36"/>
      <c r="AN1324" s="36"/>
      <c r="AO1324" s="36"/>
      <c r="AP1324" s="36"/>
      <c r="AQ1324" s="36"/>
      <c r="AR1324" s="36"/>
      <c r="AS1324" s="36"/>
      <c r="AT1324" s="36"/>
      <c r="AU1324" s="36"/>
      <c r="AV1324" s="36"/>
      <c r="AW1324" s="36"/>
      <c r="AX1324" s="36"/>
      <c r="AY1324" s="36"/>
      <c r="AZ1324" s="36"/>
      <c r="BA1324" s="36"/>
      <c r="BB1324" s="36"/>
      <c r="BC1324" s="36"/>
      <c r="BD1324" s="36"/>
      <c r="BE1324" s="36"/>
      <c r="BF1324" s="36"/>
      <c r="BG1324" s="36"/>
      <c r="BH1324" s="36"/>
      <c r="BI1324" s="36"/>
      <c r="BJ1324" s="36"/>
      <c r="BL1324" s="36"/>
      <c r="BM1324" s="36"/>
      <c r="BN1324" s="36"/>
      <c r="BO1324" s="36"/>
    </row>
    <row r="1325" spans="2:67">
      <c r="B1325" s="36"/>
      <c r="D1325" s="36"/>
      <c r="E1325" s="36"/>
      <c r="G1325" s="36"/>
      <c r="H1325" s="36"/>
      <c r="I1325" s="36"/>
      <c r="J1325" s="36"/>
      <c r="K1325" s="36"/>
      <c r="L1325" s="36"/>
      <c r="M1325" s="36"/>
      <c r="N1325" s="36" t="e">
        <f>SUMIF(#REF!,K1325,#REF!)</f>
        <v>#REF!</v>
      </c>
      <c r="O1325" s="36">
        <f t="shared" si="211"/>
        <v>0</v>
      </c>
      <c r="P1325" s="36">
        <f>COUNTIF($T$1:T1325,T1325)</f>
        <v>3</v>
      </c>
      <c r="Q1325" s="36" t="str">
        <f t="shared" si="212"/>
        <v>3-KVENG-32</v>
      </c>
      <c r="R1325" s="36" t="s">
        <v>721</v>
      </c>
      <c r="S1325" s="36">
        <v>32</v>
      </c>
      <c r="T1325" s="36" t="str">
        <f t="shared" si="209"/>
        <v>KVENG-32</v>
      </c>
      <c r="U1325" s="36">
        <v>50</v>
      </c>
      <c r="V1325" s="36" t="str">
        <f t="shared" si="210"/>
        <v>50,</v>
      </c>
      <c r="W1325" s="36"/>
      <c r="X1325" s="36"/>
      <c r="Y1325" s="36"/>
      <c r="Z1325" s="36"/>
      <c r="AA1325" s="36"/>
      <c r="AB1325" s="36"/>
      <c r="AC1325" s="36"/>
      <c r="AD1325" s="36"/>
      <c r="AE1325" s="36"/>
      <c r="AF1325" s="36"/>
      <c r="AG1325" s="36"/>
      <c r="AH1325" s="36"/>
      <c r="AI1325" s="36"/>
      <c r="AJ1325" s="36"/>
      <c r="AK1325" s="36"/>
      <c r="AL1325" s="36"/>
      <c r="AM1325" s="36"/>
      <c r="AN1325" s="36"/>
      <c r="AO1325" s="36"/>
      <c r="AP1325" s="36"/>
      <c r="AQ1325" s="36"/>
      <c r="AR1325" s="36"/>
      <c r="AS1325" s="36"/>
      <c r="AT1325" s="36"/>
      <c r="AU1325" s="36"/>
      <c r="AV1325" s="36"/>
      <c r="AW1325" s="36"/>
      <c r="AX1325" s="36"/>
      <c r="AY1325" s="36"/>
      <c r="AZ1325" s="36"/>
      <c r="BA1325" s="36"/>
      <c r="BB1325" s="36"/>
      <c r="BC1325" s="36"/>
      <c r="BD1325" s="36"/>
      <c r="BE1325" s="36"/>
      <c r="BF1325" s="36"/>
      <c r="BG1325" s="36"/>
      <c r="BH1325" s="36"/>
      <c r="BI1325" s="36"/>
      <c r="BJ1325" s="36"/>
      <c r="BL1325" s="36"/>
      <c r="BM1325" s="36"/>
      <c r="BN1325" s="36"/>
      <c r="BO1325" s="36"/>
    </row>
    <row r="1326" spans="2:67">
      <c r="B1326" s="36"/>
      <c r="D1326" s="36"/>
      <c r="E1326" s="36"/>
      <c r="G1326" s="36"/>
      <c r="H1326" s="36"/>
      <c r="I1326" s="36"/>
      <c r="J1326" s="36"/>
      <c r="K1326" s="36"/>
      <c r="L1326" s="36"/>
      <c r="M1326" s="36"/>
      <c r="N1326" s="36" t="e">
        <f>SUMIF(#REF!,K1326,#REF!)</f>
        <v>#REF!</v>
      </c>
      <c r="O1326" s="36">
        <f t="shared" si="211"/>
        <v>0</v>
      </c>
      <c r="P1326" s="36">
        <f>COUNTIF($T$1:T1326,T1326)</f>
        <v>4</v>
      </c>
      <c r="Q1326" s="36" t="str">
        <f t="shared" si="212"/>
        <v>4-KVENG-32</v>
      </c>
      <c r="R1326" s="36" t="s">
        <v>721</v>
      </c>
      <c r="S1326" s="36">
        <v>32</v>
      </c>
      <c r="T1326" s="36" t="str">
        <f t="shared" si="209"/>
        <v>KVENG-32</v>
      </c>
      <c r="U1326" s="36">
        <v>80</v>
      </c>
      <c r="V1326" s="36" t="str">
        <f t="shared" si="210"/>
        <v>80,</v>
      </c>
      <c r="W1326" s="36"/>
      <c r="X1326" s="36"/>
      <c r="Y1326" s="36"/>
      <c r="Z1326" s="36"/>
      <c r="AA1326" s="36"/>
      <c r="AB1326" s="36"/>
      <c r="AC1326" s="36"/>
      <c r="AD1326" s="36"/>
      <c r="AE1326" s="36"/>
      <c r="AF1326" s="36"/>
      <c r="AG1326" s="36"/>
      <c r="AH1326" s="36"/>
      <c r="AI1326" s="36"/>
      <c r="AJ1326" s="36"/>
      <c r="AK1326" s="36"/>
      <c r="AL1326" s="36"/>
      <c r="AM1326" s="36"/>
      <c r="AN1326" s="36"/>
      <c r="AO1326" s="36"/>
      <c r="AP1326" s="36"/>
      <c r="AQ1326" s="36"/>
      <c r="AR1326" s="36"/>
      <c r="AS1326" s="36"/>
      <c r="AT1326" s="36"/>
      <c r="AU1326" s="36"/>
      <c r="AV1326" s="36"/>
      <c r="AW1326" s="36"/>
      <c r="AX1326" s="36"/>
      <c r="AY1326" s="36"/>
      <c r="AZ1326" s="36"/>
      <c r="BA1326" s="36"/>
      <c r="BB1326" s="36"/>
      <c r="BC1326" s="36"/>
      <c r="BD1326" s="36"/>
      <c r="BE1326" s="36"/>
      <c r="BF1326" s="36"/>
      <c r="BG1326" s="36"/>
      <c r="BH1326" s="36"/>
      <c r="BI1326" s="36"/>
      <c r="BJ1326" s="36"/>
      <c r="BL1326" s="36"/>
      <c r="BM1326" s="36"/>
      <c r="BN1326" s="36"/>
      <c r="BO1326" s="36"/>
    </row>
    <row r="1327" spans="2:67">
      <c r="B1327" s="36"/>
      <c r="D1327" s="36"/>
      <c r="E1327" s="36"/>
      <c r="G1327" s="36"/>
      <c r="H1327" s="36"/>
      <c r="I1327" s="36"/>
      <c r="J1327" s="36"/>
      <c r="K1327" s="36"/>
      <c r="L1327" s="36"/>
      <c r="M1327" s="36"/>
      <c r="N1327" s="36" t="e">
        <f>SUMIF(#REF!,K1327,#REF!)</f>
        <v>#REF!</v>
      </c>
      <c r="O1327" s="36">
        <f t="shared" si="211"/>
        <v>0</v>
      </c>
      <c r="P1327" s="36">
        <f>COUNTIF($T$1:T1327,T1327)</f>
        <v>5</v>
      </c>
      <c r="Q1327" s="36" t="str">
        <f t="shared" si="212"/>
        <v>5-KVENG-32</v>
      </c>
      <c r="R1327" s="36" t="s">
        <v>721</v>
      </c>
      <c r="S1327" s="36">
        <v>32</v>
      </c>
      <c r="T1327" s="36" t="str">
        <f t="shared" si="209"/>
        <v>KVENG-32</v>
      </c>
      <c r="U1327" s="36">
        <v>100</v>
      </c>
      <c r="V1327" s="36" t="str">
        <f t="shared" si="210"/>
        <v>100,</v>
      </c>
      <c r="W1327" s="36"/>
      <c r="X1327" s="36"/>
      <c r="Y1327" s="36"/>
      <c r="Z1327" s="36"/>
      <c r="AA1327" s="36"/>
      <c r="AB1327" s="36"/>
      <c r="AC1327" s="36"/>
      <c r="AD1327" s="36"/>
      <c r="AE1327" s="36"/>
      <c r="AF1327" s="36"/>
      <c r="AG1327" s="36"/>
      <c r="AH1327" s="36"/>
      <c r="AI1327" s="36"/>
      <c r="AJ1327" s="36"/>
      <c r="AK1327" s="36"/>
      <c r="AL1327" s="36"/>
      <c r="AM1327" s="36"/>
      <c r="AN1327" s="36"/>
      <c r="AO1327" s="36"/>
      <c r="AP1327" s="36"/>
      <c r="AQ1327" s="36"/>
      <c r="AR1327" s="36"/>
      <c r="AS1327" s="36"/>
      <c r="AT1327" s="36"/>
      <c r="AU1327" s="36"/>
      <c r="AV1327" s="36"/>
      <c r="AW1327" s="36"/>
      <c r="AX1327" s="36"/>
      <c r="AY1327" s="36"/>
      <c r="AZ1327" s="36"/>
      <c r="BA1327" s="36"/>
      <c r="BB1327" s="36"/>
      <c r="BC1327" s="36"/>
      <c r="BD1327" s="36"/>
      <c r="BE1327" s="36"/>
      <c r="BF1327" s="36"/>
      <c r="BG1327" s="36"/>
      <c r="BH1327" s="36"/>
      <c r="BI1327" s="36"/>
      <c r="BJ1327" s="36"/>
      <c r="BL1327" s="36"/>
      <c r="BM1327" s="36"/>
      <c r="BN1327" s="36"/>
      <c r="BO1327" s="36"/>
    </row>
    <row r="1328" spans="2:67">
      <c r="B1328" s="36"/>
      <c r="D1328" s="36"/>
      <c r="E1328" s="36"/>
      <c r="G1328" s="36"/>
      <c r="H1328" s="36"/>
      <c r="I1328" s="36"/>
      <c r="J1328" s="36"/>
      <c r="K1328" s="36"/>
      <c r="L1328" s="36"/>
      <c r="M1328" s="36"/>
      <c r="N1328" s="36" t="e">
        <f>SUMIF(#REF!,K1328,#REF!)</f>
        <v>#REF!</v>
      </c>
      <c r="O1328" s="36">
        <f t="shared" si="211"/>
        <v>0</v>
      </c>
      <c r="P1328" s="36">
        <f>COUNTIF($T$1:T1328,T1328)</f>
        <v>6</v>
      </c>
      <c r="Q1328" s="36" t="str">
        <f t="shared" si="212"/>
        <v>6-KVENG-32</v>
      </c>
      <c r="R1328" s="36" t="s">
        <v>721</v>
      </c>
      <c r="S1328" s="36">
        <v>32</v>
      </c>
      <c r="T1328" s="36" t="str">
        <f t="shared" si="209"/>
        <v>KVENG-32</v>
      </c>
      <c r="U1328" s="36">
        <v>120</v>
      </c>
      <c r="V1328" s="36" t="str">
        <f t="shared" si="210"/>
        <v>120,</v>
      </c>
      <c r="W1328" s="36"/>
      <c r="X1328" s="36"/>
      <c r="Y1328" s="36"/>
      <c r="Z1328" s="36"/>
      <c r="AA1328" s="36"/>
      <c r="AB1328" s="36"/>
      <c r="AC1328" s="36"/>
      <c r="AD1328" s="36"/>
      <c r="AE1328" s="36"/>
      <c r="AF1328" s="36"/>
      <c r="AG1328" s="36"/>
      <c r="AH1328" s="36"/>
      <c r="AI1328" s="36"/>
      <c r="AJ1328" s="36"/>
      <c r="AK1328" s="36"/>
      <c r="AL1328" s="36"/>
      <c r="AM1328" s="36"/>
      <c r="AN1328" s="36"/>
      <c r="AO1328" s="36"/>
      <c r="AP1328" s="36"/>
      <c r="AQ1328" s="36"/>
      <c r="AR1328" s="36"/>
      <c r="AS1328" s="36"/>
      <c r="AT1328" s="36"/>
      <c r="AU1328" s="36"/>
      <c r="AV1328" s="36"/>
      <c r="AW1328" s="36"/>
      <c r="AX1328" s="36"/>
      <c r="AY1328" s="36"/>
      <c r="AZ1328" s="36"/>
      <c r="BA1328" s="36"/>
      <c r="BB1328" s="36"/>
      <c r="BC1328" s="36"/>
      <c r="BD1328" s="36"/>
      <c r="BE1328" s="36"/>
      <c r="BF1328" s="36"/>
      <c r="BG1328" s="36"/>
      <c r="BH1328" s="36"/>
      <c r="BI1328" s="36"/>
      <c r="BJ1328" s="36"/>
      <c r="BL1328" s="36"/>
      <c r="BM1328" s="36"/>
      <c r="BN1328" s="36"/>
      <c r="BO1328" s="36"/>
    </row>
    <row r="1329" spans="2:67">
      <c r="B1329" s="36"/>
      <c r="D1329" s="36"/>
      <c r="E1329" s="36"/>
      <c r="G1329" s="36"/>
      <c r="H1329" s="36"/>
      <c r="I1329" s="36"/>
      <c r="J1329" s="36"/>
      <c r="K1329" s="36"/>
      <c r="L1329" s="36"/>
      <c r="M1329" s="36"/>
      <c r="N1329" s="36" t="e">
        <f>SUMIF(#REF!,K1329,#REF!)</f>
        <v>#REF!</v>
      </c>
      <c r="O1329" s="36">
        <f t="shared" si="211"/>
        <v>0</v>
      </c>
      <c r="P1329" s="36">
        <f>COUNTIF($T$1:T1329,T1329)</f>
        <v>7</v>
      </c>
      <c r="Q1329" s="36" t="str">
        <f t="shared" si="212"/>
        <v>7-KVENG-32</v>
      </c>
      <c r="R1329" s="36" t="s">
        <v>721</v>
      </c>
      <c r="S1329" s="36">
        <v>32</v>
      </c>
      <c r="T1329" s="36" t="str">
        <f t="shared" si="209"/>
        <v>KVENG-32</v>
      </c>
      <c r="U1329" s="36">
        <v>160</v>
      </c>
      <c r="V1329" s="36" t="str">
        <f t="shared" si="210"/>
        <v>160,</v>
      </c>
      <c r="W1329" s="36"/>
      <c r="X1329" s="36"/>
      <c r="Y1329" s="36"/>
      <c r="Z1329" s="36"/>
      <c r="AA1329" s="36"/>
      <c r="AB1329" s="36"/>
      <c r="AC1329" s="36"/>
      <c r="AD1329" s="36"/>
      <c r="AE1329" s="36"/>
      <c r="AF1329" s="36"/>
      <c r="AG1329" s="36"/>
      <c r="AH1329" s="36"/>
      <c r="AI1329" s="36"/>
      <c r="AJ1329" s="36"/>
      <c r="AK1329" s="36"/>
      <c r="AL1329" s="36"/>
      <c r="AM1329" s="36"/>
      <c r="AN1329" s="36"/>
      <c r="AO1329" s="36"/>
      <c r="AP1329" s="36"/>
      <c r="AQ1329" s="36"/>
      <c r="AR1329" s="36"/>
      <c r="AS1329" s="36"/>
      <c r="AT1329" s="36"/>
      <c r="AU1329" s="36"/>
      <c r="AV1329" s="36"/>
      <c r="AW1329" s="36"/>
      <c r="AX1329" s="36"/>
      <c r="AY1329" s="36"/>
      <c r="AZ1329" s="36"/>
      <c r="BA1329" s="36"/>
      <c r="BB1329" s="36"/>
      <c r="BC1329" s="36"/>
      <c r="BD1329" s="36"/>
      <c r="BE1329" s="36"/>
      <c r="BF1329" s="36"/>
      <c r="BG1329" s="36"/>
      <c r="BH1329" s="36"/>
      <c r="BI1329" s="36"/>
      <c r="BJ1329" s="36"/>
      <c r="BL1329" s="36"/>
      <c r="BM1329" s="36"/>
      <c r="BN1329" s="36"/>
      <c r="BO1329" s="36"/>
    </row>
    <row r="1330" spans="2:67">
      <c r="B1330" s="36"/>
      <c r="D1330" s="36"/>
      <c r="E1330" s="36"/>
      <c r="G1330" s="36"/>
      <c r="H1330" s="36"/>
      <c r="I1330" s="36"/>
      <c r="J1330" s="36"/>
      <c r="K1330" s="36"/>
      <c r="L1330" s="36"/>
      <c r="M1330" s="36"/>
      <c r="N1330" s="36" t="e">
        <f>SUMIF(#REF!,K1330,#REF!)</f>
        <v>#REF!</v>
      </c>
      <c r="O1330" s="36">
        <f t="shared" si="211"/>
        <v>0</v>
      </c>
      <c r="P1330" s="36">
        <f>COUNTIF($T$1:T1330,T1330)</f>
        <v>8</v>
      </c>
      <c r="Q1330" s="36" t="str">
        <f t="shared" si="212"/>
        <v>8-KVENG-32</v>
      </c>
      <c r="R1330" s="36" t="s">
        <v>721</v>
      </c>
      <c r="S1330" s="36">
        <v>32</v>
      </c>
      <c r="T1330" s="36" t="str">
        <f t="shared" si="209"/>
        <v>KVENG-32</v>
      </c>
      <c r="U1330" s="36">
        <v>200</v>
      </c>
      <c r="V1330" s="36" t="str">
        <f t="shared" si="210"/>
        <v>200,</v>
      </c>
      <c r="W1330" s="36"/>
      <c r="X1330" s="36"/>
      <c r="Y1330" s="36"/>
      <c r="Z1330" s="36"/>
      <c r="AA1330" s="36"/>
      <c r="AB1330" s="36"/>
      <c r="AC1330" s="36"/>
      <c r="AD1330" s="36"/>
      <c r="AE1330" s="36"/>
      <c r="AF1330" s="36"/>
      <c r="AG1330" s="36"/>
      <c r="AH1330" s="36"/>
      <c r="AI1330" s="36"/>
      <c r="AJ1330" s="36"/>
      <c r="AK1330" s="36"/>
      <c r="AL1330" s="36"/>
      <c r="AM1330" s="36"/>
      <c r="AN1330" s="36"/>
      <c r="AO1330" s="36"/>
      <c r="AP1330" s="36"/>
      <c r="AQ1330" s="36"/>
      <c r="AR1330" s="36"/>
      <c r="AS1330" s="36"/>
      <c r="AT1330" s="36"/>
      <c r="AU1330" s="36"/>
      <c r="AV1330" s="36"/>
      <c r="AW1330" s="36"/>
      <c r="AX1330" s="36"/>
      <c r="AY1330" s="36"/>
      <c r="AZ1330" s="36"/>
      <c r="BA1330" s="36"/>
      <c r="BB1330" s="36"/>
      <c r="BC1330" s="36"/>
      <c r="BD1330" s="36"/>
      <c r="BE1330" s="36"/>
      <c r="BF1330" s="36"/>
      <c r="BG1330" s="36"/>
      <c r="BH1330" s="36"/>
      <c r="BI1330" s="36"/>
      <c r="BJ1330" s="36"/>
      <c r="BL1330" s="36"/>
      <c r="BM1330" s="36"/>
      <c r="BN1330" s="36"/>
      <c r="BO1330" s="36"/>
    </row>
    <row r="1331" spans="2:67">
      <c r="B1331" s="36"/>
      <c r="D1331" s="36"/>
      <c r="E1331" s="36"/>
      <c r="G1331" s="36"/>
      <c r="H1331" s="36"/>
      <c r="I1331" s="36"/>
      <c r="J1331" s="36"/>
      <c r="K1331" s="36"/>
      <c r="L1331" s="36"/>
      <c r="M1331" s="36"/>
      <c r="N1331" s="36" t="e">
        <f>SUMIF(#REF!,K1331,#REF!)</f>
        <v>#REF!</v>
      </c>
      <c r="O1331" s="36">
        <f t="shared" si="211"/>
        <v>0</v>
      </c>
      <c r="P1331" s="36">
        <f>COUNTIF($T$1:T1331,T1331)</f>
        <v>9</v>
      </c>
      <c r="Q1331" s="36" t="str">
        <f t="shared" si="212"/>
        <v>9-KVENG-32</v>
      </c>
      <c r="R1331" s="36" t="s">
        <v>721</v>
      </c>
      <c r="S1331" s="36">
        <v>32</v>
      </c>
      <c r="T1331" s="36" t="str">
        <f t="shared" si="209"/>
        <v>KVENG-32</v>
      </c>
      <c r="U1331" s="36">
        <v>250</v>
      </c>
      <c r="V1331" s="36" t="str">
        <f t="shared" si="210"/>
        <v>250,</v>
      </c>
      <c r="W1331" s="36"/>
      <c r="X1331" s="36"/>
      <c r="Y1331" s="36"/>
      <c r="Z1331" s="36"/>
      <c r="AA1331" s="36"/>
      <c r="AB1331" s="36"/>
      <c r="AC1331" s="36"/>
      <c r="AD1331" s="36"/>
      <c r="AE1331" s="36"/>
      <c r="AF1331" s="36"/>
      <c r="AG1331" s="36"/>
      <c r="AH1331" s="36"/>
      <c r="AI1331" s="36"/>
      <c r="AJ1331" s="36"/>
      <c r="AK1331" s="36"/>
      <c r="AL1331" s="36"/>
      <c r="AM1331" s="36"/>
      <c r="AN1331" s="36"/>
      <c r="AO1331" s="36"/>
      <c r="AP1331" s="36"/>
      <c r="AQ1331" s="36"/>
      <c r="AR1331" s="36"/>
      <c r="AS1331" s="36"/>
      <c r="AT1331" s="36"/>
      <c r="AU1331" s="36"/>
      <c r="AV1331" s="36"/>
      <c r="AW1331" s="36"/>
      <c r="AX1331" s="36"/>
      <c r="AY1331" s="36"/>
      <c r="AZ1331" s="36"/>
      <c r="BA1331" s="36"/>
      <c r="BB1331" s="36"/>
      <c r="BC1331" s="36"/>
      <c r="BD1331" s="36"/>
      <c r="BE1331" s="36"/>
      <c r="BF1331" s="36"/>
      <c r="BG1331" s="36"/>
      <c r="BH1331" s="36"/>
      <c r="BI1331" s="36"/>
      <c r="BJ1331" s="36"/>
      <c r="BL1331" s="36"/>
      <c r="BM1331" s="36"/>
      <c r="BN1331" s="36"/>
      <c r="BO1331" s="36"/>
    </row>
    <row r="1332" spans="2:67">
      <c r="B1332" s="36"/>
      <c r="D1332" s="36"/>
      <c r="E1332" s="36"/>
      <c r="G1332" s="36"/>
      <c r="H1332" s="36"/>
      <c r="I1332" s="36"/>
      <c r="J1332" s="36"/>
      <c r="K1332" s="36"/>
      <c r="L1332" s="36"/>
      <c r="M1332" s="36"/>
      <c r="N1332" s="36" t="e">
        <f>SUMIF(#REF!,K1332,#REF!)</f>
        <v>#REF!</v>
      </c>
      <c r="O1332" s="36">
        <f t="shared" si="211"/>
        <v>0</v>
      </c>
      <c r="P1332" s="36">
        <f>COUNTIF($T$1:T1332,T1332)</f>
        <v>10</v>
      </c>
      <c r="Q1332" s="36" t="str">
        <f t="shared" si="212"/>
        <v>10-KVENG-32</v>
      </c>
      <c r="R1332" s="36" t="s">
        <v>721</v>
      </c>
      <c r="S1332" s="36">
        <v>32</v>
      </c>
      <c r="T1332" s="36" t="str">
        <f t="shared" si="209"/>
        <v>KVENG-32</v>
      </c>
      <c r="U1332" s="36">
        <v>300</v>
      </c>
      <c r="V1332" s="36" t="str">
        <f t="shared" si="210"/>
        <v>300,</v>
      </c>
      <c r="W1332" s="36"/>
      <c r="X1332" s="36"/>
      <c r="Y1332" s="36"/>
      <c r="Z1332" s="36"/>
      <c r="AA1332" s="36"/>
      <c r="AB1332" s="36"/>
      <c r="AC1332" s="36"/>
      <c r="AD1332" s="36"/>
      <c r="AE1332" s="36"/>
      <c r="AF1332" s="36"/>
      <c r="AG1332" s="36"/>
      <c r="AH1332" s="36"/>
      <c r="AI1332" s="36"/>
      <c r="AJ1332" s="36"/>
      <c r="AK1332" s="36"/>
      <c r="AL1332" s="36"/>
      <c r="AM1332" s="36"/>
      <c r="AN1332" s="36"/>
      <c r="AO1332" s="36"/>
      <c r="AP1332" s="36"/>
      <c r="AQ1332" s="36"/>
      <c r="AR1332" s="36"/>
      <c r="AS1332" s="36"/>
      <c r="AT1332" s="36"/>
      <c r="AU1332" s="36"/>
      <c r="AV1332" s="36"/>
      <c r="AW1332" s="36"/>
      <c r="AX1332" s="36"/>
      <c r="AY1332" s="36"/>
      <c r="AZ1332" s="36"/>
      <c r="BA1332" s="36"/>
      <c r="BB1332" s="36"/>
      <c r="BC1332" s="36"/>
      <c r="BD1332" s="36"/>
      <c r="BE1332" s="36"/>
      <c r="BF1332" s="36"/>
      <c r="BG1332" s="36"/>
      <c r="BH1332" s="36"/>
      <c r="BI1332" s="36"/>
      <c r="BJ1332" s="36"/>
      <c r="BL1332" s="36"/>
      <c r="BM1332" s="36"/>
      <c r="BN1332" s="36"/>
      <c r="BO1332" s="36"/>
    </row>
    <row r="1333" spans="2:67">
      <c r="B1333" s="36"/>
      <c r="D1333" s="36"/>
      <c r="E1333" s="36"/>
      <c r="G1333" s="36"/>
      <c r="H1333" s="36"/>
      <c r="I1333" s="36"/>
      <c r="J1333" s="36"/>
      <c r="K1333" s="36"/>
      <c r="L1333" s="36"/>
      <c r="M1333" s="36"/>
      <c r="N1333" s="36" t="e">
        <f>SUMIF(#REF!,K1333,#REF!)</f>
        <v>#REF!</v>
      </c>
      <c r="O1333" s="36">
        <f t="shared" si="211"/>
        <v>0</v>
      </c>
      <c r="P1333" s="36">
        <f>COUNTIF($T$1:T1333,T1333)</f>
        <v>11</v>
      </c>
      <c r="Q1333" s="36" t="str">
        <f t="shared" si="212"/>
        <v>11-KVENG-32</v>
      </c>
      <c r="R1333" s="36" t="s">
        <v>721</v>
      </c>
      <c r="S1333" s="36">
        <v>32</v>
      </c>
      <c r="T1333" s="36" t="str">
        <f t="shared" si="209"/>
        <v>KVENG-32</v>
      </c>
      <c r="U1333" s="36">
        <v>320</v>
      </c>
      <c r="V1333" s="36" t="str">
        <f t="shared" si="210"/>
        <v>320,</v>
      </c>
      <c r="W1333" s="36"/>
      <c r="X1333" s="36"/>
      <c r="Y1333" s="36"/>
      <c r="Z1333" s="36"/>
      <c r="AA1333" s="36"/>
      <c r="AB1333" s="36"/>
      <c r="AC1333" s="36"/>
      <c r="AD1333" s="36"/>
      <c r="AE1333" s="36"/>
      <c r="AF1333" s="36"/>
      <c r="AG1333" s="36"/>
      <c r="AH1333" s="36"/>
      <c r="AI1333" s="36"/>
      <c r="AJ1333" s="36"/>
      <c r="AK1333" s="36"/>
      <c r="AL1333" s="36"/>
      <c r="AM1333" s="36"/>
      <c r="AN1333" s="36"/>
      <c r="AO1333" s="36"/>
      <c r="AP1333" s="36"/>
      <c r="AQ1333" s="36"/>
      <c r="AR1333" s="36"/>
      <c r="AS1333" s="36"/>
      <c r="AT1333" s="36"/>
      <c r="AU1333" s="36"/>
      <c r="AV1333" s="36"/>
      <c r="AW1333" s="36"/>
      <c r="AX1333" s="36"/>
      <c r="AY1333" s="36"/>
      <c r="AZ1333" s="36"/>
      <c r="BA1333" s="36"/>
      <c r="BB1333" s="36"/>
      <c r="BC1333" s="36"/>
      <c r="BD1333" s="36"/>
      <c r="BE1333" s="36"/>
      <c r="BF1333" s="36"/>
      <c r="BG1333" s="36"/>
      <c r="BH1333" s="36"/>
      <c r="BI1333" s="36"/>
      <c r="BJ1333" s="36"/>
      <c r="BL1333" s="36"/>
      <c r="BM1333" s="36"/>
      <c r="BN1333" s="36"/>
      <c r="BO1333" s="36"/>
    </row>
    <row r="1334" spans="2:67">
      <c r="B1334" s="36"/>
      <c r="D1334" s="36"/>
      <c r="E1334" s="36"/>
      <c r="G1334" s="36"/>
      <c r="H1334" s="36"/>
      <c r="I1334" s="36"/>
      <c r="J1334" s="36"/>
      <c r="K1334" s="36"/>
      <c r="L1334" s="36"/>
      <c r="M1334" s="36"/>
      <c r="N1334" s="36" t="e">
        <f>SUMIF(#REF!,K1334,#REF!)</f>
        <v>#REF!</v>
      </c>
      <c r="O1334" s="36">
        <f t="shared" si="211"/>
        <v>0</v>
      </c>
      <c r="P1334" s="36">
        <f>COUNTIF($T$1:T1334,T1334)</f>
        <v>12</v>
      </c>
      <c r="Q1334" s="36" t="str">
        <f t="shared" si="212"/>
        <v>12-KVENG-32</v>
      </c>
      <c r="R1334" s="36" t="s">
        <v>721</v>
      </c>
      <c r="S1334" s="36">
        <v>32</v>
      </c>
      <c r="T1334" s="36" t="str">
        <f t="shared" si="209"/>
        <v>KVENG-32</v>
      </c>
      <c r="U1334" s="36">
        <v>400</v>
      </c>
      <c r="V1334" s="36" t="str">
        <f t="shared" si="210"/>
        <v>400,</v>
      </c>
      <c r="W1334" s="36"/>
      <c r="X1334" s="36"/>
      <c r="Y1334" s="36"/>
      <c r="Z1334" s="36"/>
      <c r="AA1334" s="36"/>
      <c r="AB1334" s="36"/>
      <c r="AC1334" s="36"/>
      <c r="AD1334" s="36"/>
      <c r="AE1334" s="36"/>
      <c r="AF1334" s="36"/>
      <c r="AG1334" s="36"/>
      <c r="AH1334" s="36"/>
      <c r="AI1334" s="36"/>
      <c r="AJ1334" s="36"/>
      <c r="AK1334" s="36"/>
      <c r="AL1334" s="36"/>
      <c r="AM1334" s="36"/>
      <c r="AN1334" s="36"/>
      <c r="AO1334" s="36"/>
      <c r="AP1334" s="36"/>
      <c r="AQ1334" s="36"/>
      <c r="AR1334" s="36"/>
      <c r="AS1334" s="36"/>
      <c r="AT1334" s="36"/>
      <c r="AU1334" s="36"/>
      <c r="AV1334" s="36"/>
      <c r="AW1334" s="36"/>
      <c r="AX1334" s="36"/>
      <c r="AY1334" s="36"/>
      <c r="AZ1334" s="36"/>
      <c r="BA1334" s="36"/>
      <c r="BB1334" s="36"/>
      <c r="BC1334" s="36"/>
      <c r="BD1334" s="36"/>
      <c r="BE1334" s="36"/>
      <c r="BF1334" s="36"/>
      <c r="BG1334" s="36"/>
      <c r="BH1334" s="36"/>
      <c r="BI1334" s="36"/>
      <c r="BJ1334" s="36"/>
      <c r="BL1334" s="36"/>
      <c r="BM1334" s="36"/>
      <c r="BN1334" s="36"/>
      <c r="BO1334" s="36"/>
    </row>
    <row r="1335" spans="2:67">
      <c r="B1335" s="36"/>
      <c r="D1335" s="36"/>
      <c r="E1335" s="36"/>
      <c r="G1335" s="36"/>
      <c r="H1335" s="36"/>
      <c r="I1335" s="36"/>
      <c r="J1335" s="36"/>
      <c r="K1335" s="36"/>
      <c r="L1335" s="36"/>
      <c r="M1335" s="36"/>
      <c r="N1335" s="36" t="e">
        <f>SUMIF(#REF!,K1335,#REF!)</f>
        <v>#REF!</v>
      </c>
      <c r="O1335" s="36">
        <f t="shared" si="211"/>
        <v>0</v>
      </c>
      <c r="P1335" s="36">
        <f>COUNTIF($T$1:T1335,T1335)</f>
        <v>13</v>
      </c>
      <c r="Q1335" s="36" t="str">
        <f t="shared" si="212"/>
        <v>13-KVENG-32</v>
      </c>
      <c r="R1335" s="36" t="s">
        <v>721</v>
      </c>
      <c r="S1335" s="36">
        <v>32</v>
      </c>
      <c r="T1335" s="36" t="str">
        <f t="shared" si="209"/>
        <v>KVENG-32</v>
      </c>
      <c r="U1335" s="36">
        <v>500</v>
      </c>
      <c r="V1335" s="36" t="str">
        <f t="shared" si="210"/>
        <v>500</v>
      </c>
      <c r="W1335" s="36"/>
      <c r="X1335" s="36"/>
      <c r="Y1335" s="36"/>
      <c r="Z1335" s="36"/>
      <c r="AA1335" s="36"/>
      <c r="AB1335" s="36"/>
      <c r="AC1335" s="36"/>
      <c r="AD1335" s="36"/>
      <c r="AE1335" s="36"/>
      <c r="AF1335" s="36"/>
      <c r="AG1335" s="36"/>
      <c r="AH1335" s="36"/>
      <c r="AI1335" s="36"/>
      <c r="AJ1335" s="36"/>
      <c r="AK1335" s="36"/>
      <c r="AL1335" s="36"/>
      <c r="AM1335" s="36"/>
      <c r="AN1335" s="36"/>
      <c r="AO1335" s="36"/>
      <c r="AP1335" s="36"/>
      <c r="AQ1335" s="36"/>
      <c r="AR1335" s="36"/>
      <c r="AS1335" s="36"/>
      <c r="AT1335" s="36"/>
      <c r="AU1335" s="36"/>
      <c r="AV1335" s="36"/>
      <c r="AW1335" s="36"/>
      <c r="AX1335" s="36"/>
      <c r="AY1335" s="36"/>
      <c r="AZ1335" s="36"/>
      <c r="BA1335" s="36"/>
      <c r="BB1335" s="36"/>
      <c r="BC1335" s="36"/>
      <c r="BD1335" s="36"/>
      <c r="BE1335" s="36"/>
      <c r="BF1335" s="36"/>
      <c r="BG1335" s="36"/>
      <c r="BH1335" s="36"/>
      <c r="BI1335" s="36"/>
      <c r="BJ1335" s="36"/>
      <c r="BL1335" s="36"/>
      <c r="BM1335" s="36"/>
      <c r="BN1335" s="36"/>
      <c r="BO1335" s="36"/>
    </row>
    <row r="1336" spans="2:67">
      <c r="B1336" s="36"/>
      <c r="D1336" s="36"/>
      <c r="E1336" s="36"/>
      <c r="G1336" s="36"/>
      <c r="H1336" s="36"/>
      <c r="I1336" s="36"/>
      <c r="J1336" s="36"/>
      <c r="K1336" s="36"/>
      <c r="L1336" s="36"/>
      <c r="M1336" s="36"/>
      <c r="N1336" s="36" t="e">
        <f>SUMIF(#REF!,K1336,#REF!)</f>
        <v>#REF!</v>
      </c>
      <c r="O1336" s="36">
        <f t="shared" si="211"/>
        <v>0</v>
      </c>
      <c r="P1336" s="36">
        <f>COUNTIF($T$1:T1336,T1336)</f>
        <v>1</v>
      </c>
      <c r="Q1336" s="36" t="str">
        <f t="shared" si="212"/>
        <v>1-KVENG-40</v>
      </c>
      <c r="R1336" s="36" t="s">
        <v>721</v>
      </c>
      <c r="S1336" s="36">
        <v>40</v>
      </c>
      <c r="T1336" s="36" t="str">
        <f t="shared" si="209"/>
        <v>KVENG-40</v>
      </c>
      <c r="U1336" s="36">
        <v>25</v>
      </c>
      <c r="V1336" s="36" t="str">
        <f t="shared" si="210"/>
        <v>25,</v>
      </c>
      <c r="W1336" s="36"/>
      <c r="X1336" s="36"/>
      <c r="Y1336" s="36"/>
      <c r="Z1336" s="36"/>
      <c r="AA1336" s="36"/>
      <c r="AB1336" s="36"/>
      <c r="AC1336" s="36"/>
      <c r="AD1336" s="36"/>
      <c r="AE1336" s="36"/>
      <c r="AF1336" s="36"/>
      <c r="AG1336" s="36"/>
      <c r="AH1336" s="36"/>
      <c r="AI1336" s="36"/>
      <c r="AJ1336" s="36"/>
      <c r="AK1336" s="36"/>
      <c r="AL1336" s="36"/>
      <c r="AM1336" s="36"/>
      <c r="AN1336" s="36"/>
      <c r="AO1336" s="36"/>
      <c r="AP1336" s="36"/>
      <c r="AQ1336" s="36"/>
      <c r="AR1336" s="36"/>
      <c r="AS1336" s="36"/>
      <c r="AT1336" s="36"/>
      <c r="AU1336" s="36"/>
      <c r="AV1336" s="36"/>
      <c r="AW1336" s="36"/>
      <c r="AX1336" s="36"/>
      <c r="AY1336" s="36"/>
      <c r="AZ1336" s="36"/>
      <c r="BA1336" s="36"/>
      <c r="BB1336" s="36"/>
      <c r="BC1336" s="36"/>
      <c r="BD1336" s="36"/>
      <c r="BE1336" s="36"/>
      <c r="BF1336" s="36"/>
      <c r="BG1336" s="36"/>
      <c r="BH1336" s="36"/>
      <c r="BI1336" s="36"/>
      <c r="BJ1336" s="36"/>
      <c r="BL1336" s="36"/>
      <c r="BM1336" s="36"/>
      <c r="BN1336" s="36"/>
      <c r="BO1336" s="36"/>
    </row>
    <row r="1337" spans="2:67">
      <c r="B1337" s="36"/>
      <c r="D1337" s="36"/>
      <c r="E1337" s="36"/>
      <c r="G1337" s="36"/>
      <c r="H1337" s="36"/>
      <c r="I1337" s="36"/>
      <c r="J1337" s="36"/>
      <c r="K1337" s="36"/>
      <c r="L1337" s="36"/>
      <c r="M1337" s="36"/>
      <c r="N1337" s="36" t="e">
        <f>SUMIF(#REF!,K1337,#REF!)</f>
        <v>#REF!</v>
      </c>
      <c r="O1337" s="36">
        <f t="shared" si="211"/>
        <v>0</v>
      </c>
      <c r="P1337" s="36">
        <f>COUNTIF($T$1:T1337,T1337)</f>
        <v>2</v>
      </c>
      <c r="Q1337" s="36" t="str">
        <f t="shared" si="212"/>
        <v>2-KVENG-40</v>
      </c>
      <c r="R1337" s="36" t="s">
        <v>721</v>
      </c>
      <c r="S1337" s="36">
        <v>40</v>
      </c>
      <c r="T1337" s="36" t="str">
        <f t="shared" si="209"/>
        <v>KVENG-40</v>
      </c>
      <c r="U1337" s="36">
        <v>40</v>
      </c>
      <c r="V1337" s="36" t="str">
        <f t="shared" si="210"/>
        <v>40,</v>
      </c>
      <c r="W1337" s="36"/>
      <c r="X1337" s="36"/>
      <c r="Y1337" s="36"/>
      <c r="Z1337" s="36"/>
      <c r="AA1337" s="36"/>
      <c r="AB1337" s="36"/>
      <c r="AC1337" s="36"/>
      <c r="AD1337" s="36"/>
      <c r="AE1337" s="36"/>
      <c r="AF1337" s="36"/>
      <c r="AG1337" s="36"/>
      <c r="AH1337" s="36"/>
      <c r="AI1337" s="36"/>
      <c r="AJ1337" s="36"/>
      <c r="AK1337" s="36"/>
      <c r="AL1337" s="36"/>
      <c r="AM1337" s="36"/>
      <c r="AN1337" s="36"/>
      <c r="AO1337" s="36"/>
      <c r="AP1337" s="36"/>
      <c r="AQ1337" s="36"/>
      <c r="AR1337" s="36"/>
      <c r="AS1337" s="36"/>
      <c r="AT1337" s="36"/>
      <c r="AU1337" s="36"/>
      <c r="AV1337" s="36"/>
      <c r="AW1337" s="36"/>
      <c r="AX1337" s="36"/>
      <c r="AY1337" s="36"/>
      <c r="AZ1337" s="36"/>
      <c r="BA1337" s="36"/>
      <c r="BB1337" s="36"/>
      <c r="BC1337" s="36"/>
      <c r="BD1337" s="36"/>
      <c r="BE1337" s="36"/>
      <c r="BF1337" s="36"/>
      <c r="BG1337" s="36"/>
      <c r="BH1337" s="36"/>
      <c r="BI1337" s="36"/>
      <c r="BJ1337" s="36"/>
      <c r="BL1337" s="36"/>
      <c r="BM1337" s="36"/>
      <c r="BN1337" s="36"/>
      <c r="BO1337" s="36"/>
    </row>
    <row r="1338" spans="2:67">
      <c r="B1338" s="36"/>
      <c r="D1338" s="36"/>
      <c r="E1338" s="36"/>
      <c r="G1338" s="36"/>
      <c r="H1338" s="36"/>
      <c r="I1338" s="36"/>
      <c r="J1338" s="36"/>
      <c r="K1338" s="36"/>
      <c r="L1338" s="36"/>
      <c r="M1338" s="36"/>
      <c r="N1338" s="36" t="e">
        <f>SUMIF(#REF!,K1338,#REF!)</f>
        <v>#REF!</v>
      </c>
      <c r="O1338" s="36">
        <f t="shared" si="211"/>
        <v>0</v>
      </c>
      <c r="P1338" s="36">
        <f>COUNTIF($T$1:T1338,T1338)</f>
        <v>3</v>
      </c>
      <c r="Q1338" s="36" t="str">
        <f t="shared" si="212"/>
        <v>3-KVENG-40</v>
      </c>
      <c r="R1338" s="36" t="s">
        <v>721</v>
      </c>
      <c r="S1338" s="36">
        <v>40</v>
      </c>
      <c r="T1338" s="36" t="str">
        <f t="shared" si="209"/>
        <v>KVENG-40</v>
      </c>
      <c r="U1338" s="36">
        <v>50</v>
      </c>
      <c r="V1338" s="36" t="str">
        <f t="shared" si="210"/>
        <v>50,</v>
      </c>
      <c r="W1338" s="36"/>
      <c r="X1338" s="36"/>
      <c r="Y1338" s="36"/>
      <c r="Z1338" s="36"/>
      <c r="AA1338" s="36"/>
      <c r="AB1338" s="36"/>
      <c r="AC1338" s="36"/>
      <c r="AD1338" s="36"/>
      <c r="AE1338" s="36"/>
      <c r="AF1338" s="36"/>
      <c r="AG1338" s="36"/>
      <c r="AH1338" s="36"/>
      <c r="AI1338" s="36"/>
      <c r="AJ1338" s="36"/>
      <c r="AK1338" s="36"/>
      <c r="AL1338" s="36"/>
      <c r="AM1338" s="36"/>
      <c r="AN1338" s="36"/>
      <c r="AO1338" s="36"/>
      <c r="AP1338" s="36"/>
      <c r="AQ1338" s="36"/>
      <c r="AR1338" s="36"/>
      <c r="AS1338" s="36"/>
      <c r="AT1338" s="36"/>
      <c r="AU1338" s="36"/>
      <c r="AV1338" s="36"/>
      <c r="AW1338" s="36"/>
      <c r="AX1338" s="36"/>
      <c r="AY1338" s="36"/>
      <c r="AZ1338" s="36"/>
      <c r="BA1338" s="36"/>
      <c r="BB1338" s="36"/>
      <c r="BC1338" s="36"/>
      <c r="BD1338" s="36"/>
      <c r="BE1338" s="36"/>
      <c r="BF1338" s="36"/>
      <c r="BG1338" s="36"/>
      <c r="BH1338" s="36"/>
      <c r="BI1338" s="36"/>
      <c r="BJ1338" s="36"/>
      <c r="BL1338" s="36"/>
      <c r="BM1338" s="36"/>
      <c r="BN1338" s="36"/>
      <c r="BO1338" s="36"/>
    </row>
    <row r="1339" spans="2:67">
      <c r="B1339" s="36"/>
      <c r="D1339" s="36"/>
      <c r="E1339" s="36"/>
      <c r="G1339" s="36"/>
      <c r="H1339" s="36"/>
      <c r="I1339" s="36"/>
      <c r="J1339" s="36"/>
      <c r="K1339" s="36"/>
      <c r="L1339" s="36"/>
      <c r="M1339" s="36"/>
      <c r="N1339" s="36" t="e">
        <f>SUMIF(#REF!,K1339,#REF!)</f>
        <v>#REF!</v>
      </c>
      <c r="O1339" s="36">
        <f t="shared" si="211"/>
        <v>0</v>
      </c>
      <c r="P1339" s="36">
        <f>COUNTIF($T$1:T1339,T1339)</f>
        <v>4</v>
      </c>
      <c r="Q1339" s="36" t="str">
        <f t="shared" si="212"/>
        <v>4-KVENG-40</v>
      </c>
      <c r="R1339" s="36" t="s">
        <v>721</v>
      </c>
      <c r="S1339" s="36">
        <v>40</v>
      </c>
      <c r="T1339" s="36" t="str">
        <f t="shared" si="209"/>
        <v>KVENG-40</v>
      </c>
      <c r="U1339" s="36">
        <v>80</v>
      </c>
      <c r="V1339" s="36" t="str">
        <f t="shared" si="210"/>
        <v>80,</v>
      </c>
      <c r="W1339" s="36"/>
      <c r="X1339" s="36"/>
      <c r="Y1339" s="36"/>
      <c r="Z1339" s="36"/>
      <c r="AA1339" s="36"/>
      <c r="AB1339" s="36"/>
      <c r="AC1339" s="36"/>
      <c r="AD1339" s="36"/>
      <c r="AE1339" s="36"/>
      <c r="AF1339" s="36"/>
      <c r="AG1339" s="36"/>
      <c r="AH1339" s="36"/>
      <c r="AI1339" s="36"/>
      <c r="AJ1339" s="36"/>
      <c r="AK1339" s="36"/>
      <c r="AL1339" s="36"/>
      <c r="AM1339" s="36"/>
      <c r="AN1339" s="36"/>
      <c r="AO1339" s="36"/>
      <c r="AP1339" s="36"/>
      <c r="AQ1339" s="36"/>
      <c r="AR1339" s="36"/>
      <c r="AS1339" s="36"/>
      <c r="AT1339" s="36"/>
      <c r="AU1339" s="36"/>
      <c r="AV1339" s="36"/>
      <c r="AW1339" s="36"/>
      <c r="AX1339" s="36"/>
      <c r="AY1339" s="36"/>
      <c r="AZ1339" s="36"/>
      <c r="BA1339" s="36"/>
      <c r="BB1339" s="36"/>
      <c r="BC1339" s="36"/>
      <c r="BD1339" s="36"/>
      <c r="BE1339" s="36"/>
      <c r="BF1339" s="36"/>
      <c r="BG1339" s="36"/>
      <c r="BH1339" s="36"/>
      <c r="BI1339" s="36"/>
      <c r="BJ1339" s="36"/>
      <c r="BL1339" s="36"/>
      <c r="BM1339" s="36"/>
      <c r="BN1339" s="36"/>
      <c r="BO1339" s="36"/>
    </row>
    <row r="1340" spans="2:67">
      <c r="B1340" s="36"/>
      <c r="D1340" s="36"/>
      <c r="E1340" s="36"/>
      <c r="G1340" s="36"/>
      <c r="H1340" s="36"/>
      <c r="I1340" s="36"/>
      <c r="J1340" s="36"/>
      <c r="K1340" s="36"/>
      <c r="L1340" s="36"/>
      <c r="M1340" s="36"/>
      <c r="N1340" s="36" t="e">
        <f>SUMIF(#REF!,K1340,#REF!)</f>
        <v>#REF!</v>
      </c>
      <c r="O1340" s="36">
        <f t="shared" si="211"/>
        <v>0</v>
      </c>
      <c r="P1340" s="36">
        <f>COUNTIF($T$1:T1340,T1340)</f>
        <v>5</v>
      </c>
      <c r="Q1340" s="36" t="str">
        <f t="shared" si="212"/>
        <v>5-KVENG-40</v>
      </c>
      <c r="R1340" s="36" t="s">
        <v>721</v>
      </c>
      <c r="S1340" s="36">
        <v>40</v>
      </c>
      <c r="T1340" s="36" t="str">
        <f t="shared" si="209"/>
        <v>KVENG-40</v>
      </c>
      <c r="U1340" s="36">
        <v>100</v>
      </c>
      <c r="V1340" s="36" t="str">
        <f t="shared" si="210"/>
        <v>100,</v>
      </c>
      <c r="W1340" s="36"/>
      <c r="X1340" s="36"/>
      <c r="Y1340" s="36"/>
      <c r="Z1340" s="36"/>
      <c r="AA1340" s="36"/>
      <c r="AB1340" s="36"/>
      <c r="AC1340" s="36"/>
      <c r="AD1340" s="36"/>
      <c r="AE1340" s="36"/>
      <c r="AF1340" s="36"/>
      <c r="AG1340" s="36"/>
      <c r="AH1340" s="36"/>
      <c r="AI1340" s="36"/>
      <c r="AJ1340" s="36"/>
      <c r="AK1340" s="36"/>
      <c r="AL1340" s="36"/>
      <c r="AM1340" s="36"/>
      <c r="AN1340" s="36"/>
      <c r="AO1340" s="36"/>
      <c r="AP1340" s="36"/>
      <c r="AQ1340" s="36"/>
      <c r="AR1340" s="36"/>
      <c r="AS1340" s="36"/>
      <c r="AT1340" s="36"/>
      <c r="AU1340" s="36"/>
      <c r="AV1340" s="36"/>
      <c r="AW1340" s="36"/>
      <c r="AX1340" s="36"/>
      <c r="AY1340" s="36"/>
      <c r="AZ1340" s="36"/>
      <c r="BA1340" s="36"/>
      <c r="BB1340" s="36"/>
      <c r="BC1340" s="36"/>
      <c r="BD1340" s="36"/>
      <c r="BE1340" s="36"/>
      <c r="BF1340" s="36"/>
      <c r="BG1340" s="36"/>
      <c r="BH1340" s="36"/>
      <c r="BI1340" s="36"/>
      <c r="BJ1340" s="36"/>
      <c r="BL1340" s="36"/>
      <c r="BM1340" s="36"/>
      <c r="BN1340" s="36"/>
      <c r="BO1340" s="36"/>
    </row>
    <row r="1341" spans="2:67">
      <c r="B1341" s="36"/>
      <c r="D1341" s="36"/>
      <c r="E1341" s="36"/>
      <c r="G1341" s="36"/>
      <c r="H1341" s="36"/>
      <c r="I1341" s="36"/>
      <c r="J1341" s="36"/>
      <c r="K1341" s="36"/>
      <c r="L1341" s="36"/>
      <c r="M1341" s="36"/>
      <c r="N1341" s="36" t="e">
        <f>SUMIF(#REF!,K1341,#REF!)</f>
        <v>#REF!</v>
      </c>
      <c r="O1341" s="36">
        <f t="shared" si="211"/>
        <v>0</v>
      </c>
      <c r="P1341" s="36">
        <f>COUNTIF($T$1:T1341,T1341)</f>
        <v>6</v>
      </c>
      <c r="Q1341" s="36" t="str">
        <f t="shared" si="212"/>
        <v>6-KVENG-40</v>
      </c>
      <c r="R1341" s="36" t="s">
        <v>721</v>
      </c>
      <c r="S1341" s="36">
        <v>40</v>
      </c>
      <c r="T1341" s="36" t="str">
        <f t="shared" si="209"/>
        <v>KVENG-40</v>
      </c>
      <c r="U1341" s="36">
        <v>120</v>
      </c>
      <c r="V1341" s="36" t="str">
        <f t="shared" si="210"/>
        <v>120,</v>
      </c>
      <c r="W1341" s="36"/>
      <c r="X1341" s="36"/>
      <c r="Y1341" s="36"/>
      <c r="Z1341" s="36"/>
      <c r="AA1341" s="36"/>
      <c r="AB1341" s="36"/>
      <c r="AC1341" s="36"/>
      <c r="AD1341" s="36"/>
      <c r="AE1341" s="36"/>
      <c r="AF1341" s="36"/>
      <c r="AG1341" s="36"/>
      <c r="AH1341" s="36"/>
      <c r="AI1341" s="36"/>
      <c r="AJ1341" s="36"/>
      <c r="AK1341" s="36"/>
      <c r="AL1341" s="36"/>
      <c r="AM1341" s="36"/>
      <c r="AN1341" s="36"/>
      <c r="AO1341" s="36"/>
      <c r="AP1341" s="36"/>
      <c r="AQ1341" s="36"/>
      <c r="AR1341" s="36"/>
      <c r="AS1341" s="36"/>
      <c r="AT1341" s="36"/>
      <c r="AU1341" s="36"/>
      <c r="AV1341" s="36"/>
      <c r="AW1341" s="36"/>
      <c r="AX1341" s="36"/>
      <c r="AY1341" s="36"/>
      <c r="AZ1341" s="36"/>
      <c r="BA1341" s="36"/>
      <c r="BB1341" s="36"/>
      <c r="BC1341" s="36"/>
      <c r="BD1341" s="36"/>
      <c r="BE1341" s="36"/>
      <c r="BF1341" s="36"/>
      <c r="BG1341" s="36"/>
      <c r="BH1341" s="36"/>
      <c r="BI1341" s="36"/>
      <c r="BJ1341" s="36"/>
      <c r="BL1341" s="36"/>
      <c r="BM1341" s="36"/>
      <c r="BN1341" s="36"/>
      <c r="BO1341" s="36"/>
    </row>
    <row r="1342" spans="2:67">
      <c r="B1342" s="36"/>
      <c r="D1342" s="36"/>
      <c r="E1342" s="36"/>
      <c r="G1342" s="36"/>
      <c r="H1342" s="36"/>
      <c r="I1342" s="36"/>
      <c r="J1342" s="36"/>
      <c r="K1342" s="36"/>
      <c r="L1342" s="36"/>
      <c r="M1342" s="36"/>
      <c r="N1342" s="36" t="e">
        <f>SUMIF(#REF!,K1342,#REF!)</f>
        <v>#REF!</v>
      </c>
      <c r="O1342" s="36">
        <f t="shared" si="211"/>
        <v>0</v>
      </c>
      <c r="P1342" s="36">
        <f>COUNTIF($T$1:T1342,T1342)</f>
        <v>7</v>
      </c>
      <c r="Q1342" s="36" t="str">
        <f t="shared" si="212"/>
        <v>7-KVENG-40</v>
      </c>
      <c r="R1342" s="36" t="s">
        <v>721</v>
      </c>
      <c r="S1342" s="36">
        <v>40</v>
      </c>
      <c r="T1342" s="36" t="str">
        <f t="shared" si="209"/>
        <v>KVENG-40</v>
      </c>
      <c r="U1342" s="36">
        <v>160</v>
      </c>
      <c r="V1342" s="36" t="str">
        <f t="shared" si="210"/>
        <v>160,</v>
      </c>
      <c r="W1342" s="36"/>
      <c r="X1342" s="36"/>
      <c r="Y1342" s="36"/>
      <c r="Z1342" s="36"/>
      <c r="AA1342" s="36"/>
      <c r="AB1342" s="36"/>
      <c r="AC1342" s="36"/>
      <c r="AD1342" s="36"/>
      <c r="AE1342" s="36"/>
      <c r="AF1342" s="36"/>
      <c r="AG1342" s="36"/>
      <c r="AH1342" s="36"/>
      <c r="AI1342" s="36"/>
      <c r="AJ1342" s="36"/>
      <c r="AK1342" s="36"/>
      <c r="AL1342" s="36"/>
      <c r="AM1342" s="36"/>
      <c r="AN1342" s="36"/>
      <c r="AO1342" s="36"/>
      <c r="AP1342" s="36"/>
      <c r="AQ1342" s="36"/>
      <c r="AR1342" s="36"/>
      <c r="AS1342" s="36"/>
      <c r="AT1342" s="36"/>
      <c r="AU1342" s="36"/>
      <c r="AV1342" s="36"/>
      <c r="AW1342" s="36"/>
      <c r="AX1342" s="36"/>
      <c r="AY1342" s="36"/>
      <c r="AZ1342" s="36"/>
      <c r="BA1342" s="36"/>
      <c r="BB1342" s="36"/>
      <c r="BC1342" s="36"/>
      <c r="BD1342" s="36"/>
      <c r="BE1342" s="36"/>
      <c r="BF1342" s="36"/>
      <c r="BG1342" s="36"/>
      <c r="BH1342" s="36"/>
      <c r="BI1342" s="36"/>
      <c r="BJ1342" s="36"/>
      <c r="BL1342" s="36"/>
      <c r="BM1342" s="36"/>
      <c r="BN1342" s="36"/>
      <c r="BO1342" s="36"/>
    </row>
    <row r="1343" spans="2:67">
      <c r="B1343" s="36"/>
      <c r="D1343" s="36"/>
      <c r="E1343" s="36"/>
      <c r="G1343" s="36"/>
      <c r="H1343" s="36"/>
      <c r="I1343" s="36"/>
      <c r="J1343" s="36"/>
      <c r="K1343" s="36"/>
      <c r="L1343" s="36"/>
      <c r="M1343" s="36"/>
      <c r="N1343" s="36" t="e">
        <f>SUMIF(#REF!,K1343,#REF!)</f>
        <v>#REF!</v>
      </c>
      <c r="O1343" s="36">
        <f t="shared" si="211"/>
        <v>0</v>
      </c>
      <c r="P1343" s="36">
        <f>COUNTIF($T$1:T1343,T1343)</f>
        <v>8</v>
      </c>
      <c r="Q1343" s="36" t="str">
        <f t="shared" si="212"/>
        <v>8-KVENG-40</v>
      </c>
      <c r="R1343" s="36" t="s">
        <v>721</v>
      </c>
      <c r="S1343" s="36">
        <v>40</v>
      </c>
      <c r="T1343" s="36" t="str">
        <f t="shared" si="209"/>
        <v>KVENG-40</v>
      </c>
      <c r="U1343" s="36">
        <v>200</v>
      </c>
      <c r="V1343" s="36" t="str">
        <f t="shared" si="210"/>
        <v>200,</v>
      </c>
      <c r="W1343" s="36"/>
      <c r="X1343" s="36"/>
      <c r="Y1343" s="36"/>
      <c r="Z1343" s="36"/>
      <c r="AA1343" s="36"/>
      <c r="AB1343" s="36"/>
      <c r="AC1343" s="36"/>
      <c r="AD1343" s="36"/>
      <c r="AE1343" s="36"/>
      <c r="AF1343" s="36"/>
      <c r="AG1343" s="36"/>
      <c r="AH1343" s="36"/>
      <c r="AI1343" s="36"/>
      <c r="AJ1343" s="36"/>
      <c r="AK1343" s="36"/>
      <c r="AL1343" s="36"/>
      <c r="AM1343" s="36"/>
      <c r="AN1343" s="36"/>
      <c r="AO1343" s="36"/>
      <c r="AP1343" s="36"/>
      <c r="AQ1343" s="36"/>
      <c r="AR1343" s="36"/>
      <c r="AS1343" s="36"/>
      <c r="AT1343" s="36"/>
      <c r="AU1343" s="36"/>
      <c r="AV1343" s="36"/>
      <c r="AW1343" s="36"/>
      <c r="AX1343" s="36"/>
      <c r="AY1343" s="36"/>
      <c r="AZ1343" s="36"/>
      <c r="BA1343" s="36"/>
      <c r="BB1343" s="36"/>
      <c r="BC1343" s="36"/>
      <c r="BD1343" s="36"/>
      <c r="BE1343" s="36"/>
      <c r="BF1343" s="36"/>
      <c r="BG1343" s="36"/>
      <c r="BH1343" s="36"/>
      <c r="BI1343" s="36"/>
      <c r="BJ1343" s="36"/>
      <c r="BL1343" s="36"/>
      <c r="BM1343" s="36"/>
      <c r="BN1343" s="36"/>
      <c r="BO1343" s="36"/>
    </row>
    <row r="1344" spans="2:67">
      <c r="B1344" s="36"/>
      <c r="D1344" s="36"/>
      <c r="E1344" s="36"/>
      <c r="G1344" s="36"/>
      <c r="H1344" s="36"/>
      <c r="I1344" s="36"/>
      <c r="J1344" s="36"/>
      <c r="K1344" s="36"/>
      <c r="L1344" s="36"/>
      <c r="M1344" s="36"/>
      <c r="N1344" s="36" t="e">
        <f>SUMIF(#REF!,K1344,#REF!)</f>
        <v>#REF!</v>
      </c>
      <c r="O1344" s="36">
        <f t="shared" si="211"/>
        <v>0</v>
      </c>
      <c r="P1344" s="36">
        <f>COUNTIF($T$1:T1344,T1344)</f>
        <v>9</v>
      </c>
      <c r="Q1344" s="36" t="str">
        <f t="shared" si="212"/>
        <v>9-KVENG-40</v>
      </c>
      <c r="R1344" s="36" t="s">
        <v>721</v>
      </c>
      <c r="S1344" s="36">
        <v>40</v>
      </c>
      <c r="T1344" s="36" t="str">
        <f t="shared" ref="T1344:T1406" si="213">CONCATENATE(R1344,IF(S1344=0,"","-"),S1344)</f>
        <v>KVENG-40</v>
      </c>
      <c r="U1344" s="36">
        <v>250</v>
      </c>
      <c r="V1344" s="36" t="str">
        <f t="shared" si="210"/>
        <v>250,</v>
      </c>
      <c r="W1344" s="36"/>
      <c r="X1344" s="36"/>
      <c r="Y1344" s="36"/>
      <c r="Z1344" s="36"/>
      <c r="AA1344" s="36"/>
      <c r="AB1344" s="36"/>
      <c r="AC1344" s="36"/>
      <c r="AD1344" s="36"/>
      <c r="AE1344" s="36"/>
      <c r="AF1344" s="36"/>
      <c r="AG1344" s="36"/>
      <c r="AH1344" s="36"/>
      <c r="AI1344" s="36"/>
      <c r="AJ1344" s="36"/>
      <c r="AK1344" s="36"/>
      <c r="AL1344" s="36"/>
      <c r="AM1344" s="36"/>
      <c r="AN1344" s="36"/>
      <c r="AO1344" s="36"/>
      <c r="AP1344" s="36"/>
      <c r="AQ1344" s="36"/>
      <c r="AR1344" s="36"/>
      <c r="AS1344" s="36"/>
      <c r="AT1344" s="36"/>
      <c r="AU1344" s="36"/>
      <c r="AV1344" s="36"/>
      <c r="AW1344" s="36"/>
      <c r="AX1344" s="36"/>
      <c r="AY1344" s="36"/>
      <c r="AZ1344" s="36"/>
      <c r="BA1344" s="36"/>
      <c r="BB1344" s="36"/>
      <c r="BC1344" s="36"/>
      <c r="BD1344" s="36"/>
      <c r="BE1344" s="36"/>
      <c r="BF1344" s="36"/>
      <c r="BG1344" s="36"/>
      <c r="BH1344" s="36"/>
      <c r="BI1344" s="36"/>
      <c r="BJ1344" s="36"/>
      <c r="BL1344" s="36"/>
      <c r="BM1344" s="36"/>
      <c r="BN1344" s="36"/>
      <c r="BO1344" s="36"/>
    </row>
    <row r="1345" spans="2:67">
      <c r="B1345" s="36"/>
      <c r="D1345" s="36"/>
      <c r="E1345" s="36"/>
      <c r="G1345" s="36"/>
      <c r="H1345" s="36"/>
      <c r="I1345" s="36"/>
      <c r="J1345" s="36"/>
      <c r="K1345" s="36"/>
      <c r="L1345" s="36"/>
      <c r="M1345" s="36"/>
      <c r="N1345" s="36" t="e">
        <f>SUMIF(#REF!,K1345,#REF!)</f>
        <v>#REF!</v>
      </c>
      <c r="O1345" s="36">
        <f t="shared" si="211"/>
        <v>0</v>
      </c>
      <c r="P1345" s="36">
        <f>COUNTIF($T$1:T1345,T1345)</f>
        <v>10</v>
      </c>
      <c r="Q1345" s="36" t="str">
        <f t="shared" si="212"/>
        <v>10-KVENG-40</v>
      </c>
      <c r="R1345" s="36" t="s">
        <v>721</v>
      </c>
      <c r="S1345" s="36">
        <v>40</v>
      </c>
      <c r="T1345" s="36" t="str">
        <f t="shared" si="213"/>
        <v>KVENG-40</v>
      </c>
      <c r="U1345" s="36">
        <v>300</v>
      </c>
      <c r="V1345" s="36" t="str">
        <f t="shared" si="210"/>
        <v>300,</v>
      </c>
      <c r="W1345" s="36"/>
      <c r="X1345" s="36"/>
      <c r="Y1345" s="36"/>
      <c r="Z1345" s="36"/>
      <c r="AA1345" s="36"/>
      <c r="AB1345" s="36"/>
      <c r="AC1345" s="36"/>
      <c r="AD1345" s="36"/>
      <c r="AE1345" s="36"/>
      <c r="AF1345" s="36"/>
      <c r="AG1345" s="36"/>
      <c r="AH1345" s="36"/>
      <c r="AI1345" s="36"/>
      <c r="AJ1345" s="36"/>
      <c r="AK1345" s="36"/>
      <c r="AL1345" s="36"/>
      <c r="AM1345" s="36"/>
      <c r="AN1345" s="36"/>
      <c r="AO1345" s="36"/>
      <c r="AP1345" s="36"/>
      <c r="AQ1345" s="36"/>
      <c r="AR1345" s="36"/>
      <c r="AS1345" s="36"/>
      <c r="AT1345" s="36"/>
      <c r="AU1345" s="36"/>
      <c r="AV1345" s="36"/>
      <c r="AW1345" s="36"/>
      <c r="AX1345" s="36"/>
      <c r="AY1345" s="36"/>
      <c r="AZ1345" s="36"/>
      <c r="BA1345" s="36"/>
      <c r="BB1345" s="36"/>
      <c r="BC1345" s="36"/>
      <c r="BD1345" s="36"/>
      <c r="BE1345" s="36"/>
      <c r="BF1345" s="36"/>
      <c r="BG1345" s="36"/>
      <c r="BH1345" s="36"/>
      <c r="BI1345" s="36"/>
      <c r="BJ1345" s="36"/>
      <c r="BL1345" s="36"/>
      <c r="BM1345" s="36"/>
      <c r="BN1345" s="36"/>
      <c r="BO1345" s="36"/>
    </row>
    <row r="1346" spans="2:67">
      <c r="B1346" s="36"/>
      <c r="D1346" s="36"/>
      <c r="E1346" s="36"/>
      <c r="G1346" s="36"/>
      <c r="H1346" s="36"/>
      <c r="I1346" s="36"/>
      <c r="J1346" s="36"/>
      <c r="K1346" s="36"/>
      <c r="L1346" s="36"/>
      <c r="M1346" s="36"/>
      <c r="N1346" s="36" t="e">
        <f>SUMIF(#REF!,K1346,#REF!)</f>
        <v>#REF!</v>
      </c>
      <c r="O1346" s="36">
        <f t="shared" si="211"/>
        <v>0</v>
      </c>
      <c r="P1346" s="36">
        <f>COUNTIF($T$1:T1346,T1346)</f>
        <v>11</v>
      </c>
      <c r="Q1346" s="36" t="str">
        <f t="shared" si="212"/>
        <v>11-KVENG-40</v>
      </c>
      <c r="R1346" s="36" t="s">
        <v>721</v>
      </c>
      <c r="S1346" s="36">
        <v>40</v>
      </c>
      <c r="T1346" s="36" t="str">
        <f t="shared" si="213"/>
        <v>KVENG-40</v>
      </c>
      <c r="U1346" s="36">
        <v>320</v>
      </c>
      <c r="V1346" s="36" t="str">
        <f t="shared" ref="V1346:V1406" si="214">CONCATENATE(U1346,IF(P1346=COUNTIF(T:T,T1346),"",","))</f>
        <v>320,</v>
      </c>
      <c r="W1346" s="36"/>
      <c r="X1346" s="36"/>
      <c r="Y1346" s="36"/>
      <c r="Z1346" s="36"/>
      <c r="AA1346" s="36"/>
      <c r="AB1346" s="36"/>
      <c r="AC1346" s="36"/>
      <c r="AD1346" s="36"/>
      <c r="AE1346" s="36"/>
      <c r="AF1346" s="36"/>
      <c r="AG1346" s="36"/>
      <c r="AH1346" s="36"/>
      <c r="AI1346" s="36"/>
      <c r="AJ1346" s="36"/>
      <c r="AK1346" s="36"/>
      <c r="AL1346" s="36"/>
      <c r="AM1346" s="36"/>
      <c r="AN1346" s="36"/>
      <c r="AO1346" s="36"/>
      <c r="AP1346" s="36"/>
      <c r="AQ1346" s="36"/>
      <c r="AR1346" s="36"/>
      <c r="AS1346" s="36"/>
      <c r="AT1346" s="36"/>
      <c r="AU1346" s="36"/>
      <c r="AV1346" s="36"/>
      <c r="AW1346" s="36"/>
      <c r="AX1346" s="36"/>
      <c r="AY1346" s="36"/>
      <c r="AZ1346" s="36"/>
      <c r="BA1346" s="36"/>
      <c r="BB1346" s="36"/>
      <c r="BC1346" s="36"/>
      <c r="BD1346" s="36"/>
      <c r="BE1346" s="36"/>
      <c r="BF1346" s="36"/>
      <c r="BG1346" s="36"/>
      <c r="BH1346" s="36"/>
      <c r="BI1346" s="36"/>
      <c r="BJ1346" s="36"/>
      <c r="BL1346" s="36"/>
      <c r="BM1346" s="36"/>
      <c r="BN1346" s="36"/>
      <c r="BO1346" s="36"/>
    </row>
    <row r="1347" spans="2:67">
      <c r="B1347" s="36"/>
      <c r="D1347" s="36"/>
      <c r="E1347" s="36"/>
      <c r="G1347" s="36"/>
      <c r="H1347" s="36"/>
      <c r="I1347" s="36"/>
      <c r="J1347" s="36"/>
      <c r="K1347" s="36"/>
      <c r="L1347" s="36"/>
      <c r="M1347" s="36"/>
      <c r="N1347" s="36" t="e">
        <f>SUMIF(#REF!,K1347,#REF!)</f>
        <v>#REF!</v>
      </c>
      <c r="O1347" s="36">
        <f t="shared" ref="O1347:O1410" si="215">COUNTIF(Z:Z,K1347)</f>
        <v>0</v>
      </c>
      <c r="P1347" s="36">
        <f>COUNTIF($T$1:T1347,T1347)</f>
        <v>12</v>
      </c>
      <c r="Q1347" s="36" t="str">
        <f t="shared" si="212"/>
        <v>12-KVENG-40</v>
      </c>
      <c r="R1347" s="36" t="s">
        <v>721</v>
      </c>
      <c r="S1347" s="36">
        <v>40</v>
      </c>
      <c r="T1347" s="36" t="str">
        <f t="shared" si="213"/>
        <v>KVENG-40</v>
      </c>
      <c r="U1347" s="36">
        <v>400</v>
      </c>
      <c r="V1347" s="36" t="str">
        <f t="shared" si="214"/>
        <v>400,</v>
      </c>
      <c r="W1347" s="36"/>
      <c r="X1347" s="36"/>
      <c r="Y1347" s="36"/>
      <c r="Z1347" s="36"/>
      <c r="AA1347" s="36"/>
      <c r="AB1347" s="36"/>
      <c r="AC1347" s="36"/>
      <c r="AD1347" s="36"/>
      <c r="AE1347" s="36"/>
      <c r="AF1347" s="36"/>
      <c r="AG1347" s="36"/>
      <c r="AH1347" s="36"/>
      <c r="AI1347" s="36"/>
      <c r="AJ1347" s="36"/>
      <c r="AK1347" s="36"/>
      <c r="AL1347" s="36"/>
      <c r="AM1347" s="36"/>
      <c r="AN1347" s="36"/>
      <c r="AO1347" s="36"/>
      <c r="AP1347" s="36"/>
      <c r="AQ1347" s="36"/>
      <c r="AR1347" s="36"/>
      <c r="AS1347" s="36"/>
      <c r="AT1347" s="36"/>
      <c r="AU1347" s="36"/>
      <c r="AV1347" s="36"/>
      <c r="AW1347" s="36"/>
      <c r="AX1347" s="36"/>
      <c r="AY1347" s="36"/>
      <c r="AZ1347" s="36"/>
      <c r="BA1347" s="36"/>
      <c r="BB1347" s="36"/>
      <c r="BC1347" s="36"/>
      <c r="BD1347" s="36"/>
      <c r="BE1347" s="36"/>
      <c r="BF1347" s="36"/>
      <c r="BG1347" s="36"/>
      <c r="BH1347" s="36"/>
      <c r="BI1347" s="36"/>
      <c r="BJ1347" s="36"/>
      <c r="BL1347" s="36"/>
      <c r="BM1347" s="36"/>
      <c r="BN1347" s="36"/>
      <c r="BO1347" s="36"/>
    </row>
    <row r="1348" spans="2:67">
      <c r="B1348" s="36"/>
      <c r="D1348" s="36"/>
      <c r="E1348" s="36"/>
      <c r="G1348" s="36"/>
      <c r="H1348" s="36"/>
      <c r="I1348" s="36"/>
      <c r="J1348" s="36"/>
      <c r="K1348" s="36"/>
      <c r="L1348" s="36"/>
      <c r="M1348" s="36"/>
      <c r="N1348" s="36" t="e">
        <f>SUMIF(#REF!,K1348,#REF!)</f>
        <v>#REF!</v>
      </c>
      <c r="O1348" s="36">
        <f t="shared" si="215"/>
        <v>0</v>
      </c>
      <c r="P1348" s="36">
        <f>COUNTIF($T$1:T1348,T1348)</f>
        <v>13</v>
      </c>
      <c r="Q1348" s="36" t="str">
        <f t="shared" si="212"/>
        <v>13-KVENG-40</v>
      </c>
      <c r="R1348" s="36" t="s">
        <v>721</v>
      </c>
      <c r="S1348" s="36">
        <v>40</v>
      </c>
      <c r="T1348" s="36" t="str">
        <f t="shared" si="213"/>
        <v>KVENG-40</v>
      </c>
      <c r="U1348" s="36">
        <v>500</v>
      </c>
      <c r="V1348" s="36" t="str">
        <f t="shared" si="214"/>
        <v>500</v>
      </c>
      <c r="W1348" s="36"/>
      <c r="X1348" s="36"/>
      <c r="Y1348" s="36"/>
      <c r="Z1348" s="36"/>
      <c r="AA1348" s="36"/>
      <c r="AB1348" s="36"/>
      <c r="AC1348" s="36"/>
      <c r="AD1348" s="36"/>
      <c r="AE1348" s="36"/>
      <c r="AF1348" s="36"/>
      <c r="AG1348" s="36"/>
      <c r="AH1348" s="36"/>
      <c r="AI1348" s="36"/>
      <c r="AJ1348" s="36"/>
      <c r="AK1348" s="36"/>
      <c r="AL1348" s="36"/>
      <c r="AM1348" s="36"/>
      <c r="AN1348" s="36"/>
      <c r="AO1348" s="36"/>
      <c r="AP1348" s="36"/>
      <c r="AQ1348" s="36"/>
      <c r="AR1348" s="36"/>
      <c r="AS1348" s="36"/>
      <c r="AT1348" s="36"/>
      <c r="AU1348" s="36"/>
      <c r="AV1348" s="36"/>
      <c r="AW1348" s="36"/>
      <c r="AX1348" s="36"/>
      <c r="AY1348" s="36"/>
      <c r="AZ1348" s="36"/>
      <c r="BA1348" s="36"/>
      <c r="BB1348" s="36"/>
      <c r="BC1348" s="36"/>
      <c r="BD1348" s="36"/>
      <c r="BE1348" s="36"/>
      <c r="BF1348" s="36"/>
      <c r="BG1348" s="36"/>
      <c r="BH1348" s="36"/>
      <c r="BI1348" s="36"/>
      <c r="BJ1348" s="36"/>
      <c r="BL1348" s="36"/>
      <c r="BM1348" s="36"/>
      <c r="BN1348" s="36"/>
      <c r="BO1348" s="36"/>
    </row>
    <row r="1349" spans="2:67">
      <c r="B1349" s="36"/>
      <c r="D1349" s="36"/>
      <c r="E1349" s="36"/>
      <c r="G1349" s="36"/>
      <c r="H1349" s="36"/>
      <c r="I1349" s="36"/>
      <c r="J1349" s="36"/>
      <c r="K1349" s="36"/>
      <c r="L1349" s="36"/>
      <c r="M1349" s="36"/>
      <c r="N1349" s="36" t="e">
        <f>SUMIF(#REF!,K1349,#REF!)</f>
        <v>#REF!</v>
      </c>
      <c r="O1349" s="36">
        <f t="shared" si="215"/>
        <v>0</v>
      </c>
      <c r="P1349" s="36">
        <f>COUNTIF($T$1:T1349,T1349)</f>
        <v>1</v>
      </c>
      <c r="Q1349" s="36" t="str">
        <f t="shared" si="212"/>
        <v>1-KVENG-50</v>
      </c>
      <c r="R1349" s="36" t="s">
        <v>721</v>
      </c>
      <c r="S1349" s="36">
        <v>50</v>
      </c>
      <c r="T1349" s="36" t="str">
        <f t="shared" si="213"/>
        <v>KVENG-50</v>
      </c>
      <c r="U1349" s="36">
        <v>25</v>
      </c>
      <c r="V1349" s="36" t="str">
        <f t="shared" si="214"/>
        <v>25,</v>
      </c>
      <c r="W1349" s="36"/>
      <c r="X1349" s="36"/>
      <c r="Y1349" s="36"/>
      <c r="Z1349" s="36"/>
      <c r="AA1349" s="36"/>
      <c r="AB1349" s="36"/>
      <c r="AC1349" s="36"/>
      <c r="AD1349" s="36"/>
      <c r="AE1349" s="36"/>
      <c r="AF1349" s="36"/>
      <c r="AG1349" s="36"/>
      <c r="AH1349" s="36"/>
      <c r="AI1349" s="36"/>
      <c r="AJ1349" s="36"/>
      <c r="AK1349" s="36"/>
      <c r="AL1349" s="36"/>
      <c r="AM1349" s="36"/>
      <c r="AN1349" s="36"/>
      <c r="AO1349" s="36"/>
      <c r="AP1349" s="36"/>
      <c r="AQ1349" s="36"/>
      <c r="AR1349" s="36"/>
      <c r="AS1349" s="36"/>
      <c r="AT1349" s="36"/>
      <c r="AU1349" s="36"/>
      <c r="AV1349" s="36"/>
      <c r="AW1349" s="36"/>
      <c r="AX1349" s="36"/>
      <c r="AY1349" s="36"/>
      <c r="AZ1349" s="36"/>
      <c r="BA1349" s="36"/>
      <c r="BB1349" s="36"/>
      <c r="BC1349" s="36"/>
      <c r="BD1349" s="36"/>
      <c r="BE1349" s="36"/>
      <c r="BF1349" s="36"/>
      <c r="BG1349" s="36"/>
      <c r="BH1349" s="36"/>
      <c r="BI1349" s="36"/>
      <c r="BJ1349" s="36"/>
      <c r="BL1349" s="36"/>
      <c r="BM1349" s="36"/>
      <c r="BN1349" s="36"/>
      <c r="BO1349" s="36"/>
    </row>
    <row r="1350" spans="2:67">
      <c r="B1350" s="36"/>
      <c r="D1350" s="36"/>
      <c r="E1350" s="36"/>
      <c r="G1350" s="36"/>
      <c r="H1350" s="36"/>
      <c r="I1350" s="36"/>
      <c r="J1350" s="36"/>
      <c r="K1350" s="36"/>
      <c r="L1350" s="36"/>
      <c r="M1350" s="36"/>
      <c r="N1350" s="36" t="e">
        <f>SUMIF(#REF!,K1350,#REF!)</f>
        <v>#REF!</v>
      </c>
      <c r="O1350" s="36">
        <f t="shared" si="215"/>
        <v>0</v>
      </c>
      <c r="P1350" s="36">
        <f>COUNTIF($T$1:T1350,T1350)</f>
        <v>2</v>
      </c>
      <c r="Q1350" s="36" t="str">
        <f t="shared" si="212"/>
        <v>2-KVENG-50</v>
      </c>
      <c r="R1350" s="36" t="s">
        <v>721</v>
      </c>
      <c r="S1350" s="36">
        <v>50</v>
      </c>
      <c r="T1350" s="36" t="str">
        <f t="shared" si="213"/>
        <v>KVENG-50</v>
      </c>
      <c r="U1350" s="36">
        <v>40</v>
      </c>
      <c r="V1350" s="36" t="str">
        <f t="shared" si="214"/>
        <v>40,</v>
      </c>
      <c r="W1350" s="36"/>
      <c r="X1350" s="36"/>
      <c r="Y1350" s="36"/>
      <c r="Z1350" s="36"/>
      <c r="AA1350" s="36"/>
      <c r="AB1350" s="36"/>
      <c r="AC1350" s="36"/>
      <c r="AD1350" s="36"/>
      <c r="AE1350" s="36"/>
      <c r="AF1350" s="36"/>
      <c r="AG1350" s="36"/>
      <c r="AH1350" s="36"/>
      <c r="AI1350" s="36"/>
      <c r="AJ1350" s="36"/>
      <c r="AK1350" s="36"/>
      <c r="AL1350" s="36"/>
      <c r="AM1350" s="36"/>
      <c r="AN1350" s="36"/>
      <c r="AO1350" s="36"/>
      <c r="AP1350" s="36"/>
      <c r="AQ1350" s="36"/>
      <c r="AR1350" s="36"/>
      <c r="AS1350" s="36"/>
      <c r="AT1350" s="36"/>
      <c r="AU1350" s="36"/>
      <c r="AV1350" s="36"/>
      <c r="AW1350" s="36"/>
      <c r="AX1350" s="36"/>
      <c r="AY1350" s="36"/>
      <c r="AZ1350" s="36"/>
      <c r="BA1350" s="36"/>
      <c r="BB1350" s="36"/>
      <c r="BC1350" s="36"/>
      <c r="BD1350" s="36"/>
      <c r="BE1350" s="36"/>
      <c r="BF1350" s="36"/>
      <c r="BG1350" s="36"/>
      <c r="BH1350" s="36"/>
      <c r="BI1350" s="36"/>
      <c r="BJ1350" s="36"/>
      <c r="BL1350" s="36"/>
      <c r="BM1350" s="36"/>
      <c r="BN1350" s="36"/>
      <c r="BO1350" s="36"/>
    </row>
    <row r="1351" spans="2:67">
      <c r="B1351" s="36"/>
      <c r="D1351" s="36"/>
      <c r="E1351" s="36"/>
      <c r="G1351" s="36"/>
      <c r="H1351" s="36"/>
      <c r="I1351" s="36"/>
      <c r="J1351" s="36"/>
      <c r="K1351" s="36"/>
      <c r="L1351" s="36"/>
      <c r="M1351" s="36"/>
      <c r="N1351" s="36" t="e">
        <f>SUMIF(#REF!,K1351,#REF!)</f>
        <v>#REF!</v>
      </c>
      <c r="O1351" s="36">
        <f t="shared" si="215"/>
        <v>0</v>
      </c>
      <c r="P1351" s="36">
        <f>COUNTIF($T$1:T1351,T1351)</f>
        <v>3</v>
      </c>
      <c r="Q1351" s="36" t="str">
        <f t="shared" si="212"/>
        <v>3-KVENG-50</v>
      </c>
      <c r="R1351" s="36" t="s">
        <v>721</v>
      </c>
      <c r="S1351" s="36">
        <v>50</v>
      </c>
      <c r="T1351" s="36" t="str">
        <f t="shared" si="213"/>
        <v>KVENG-50</v>
      </c>
      <c r="U1351" s="36">
        <v>50</v>
      </c>
      <c r="V1351" s="36" t="str">
        <f t="shared" si="214"/>
        <v>50,</v>
      </c>
      <c r="W1351" s="36"/>
      <c r="X1351" s="36"/>
      <c r="Y1351" s="36"/>
      <c r="Z1351" s="36"/>
      <c r="AA1351" s="36"/>
      <c r="AB1351" s="36"/>
      <c r="AC1351" s="36"/>
      <c r="AD1351" s="36"/>
      <c r="AE1351" s="36"/>
      <c r="AF1351" s="36"/>
      <c r="AG1351" s="36"/>
      <c r="AH1351" s="36"/>
      <c r="AI1351" s="36"/>
      <c r="AJ1351" s="36"/>
      <c r="AK1351" s="36"/>
      <c r="AL1351" s="36"/>
      <c r="AM1351" s="36"/>
      <c r="AN1351" s="36"/>
      <c r="AO1351" s="36"/>
      <c r="AP1351" s="36"/>
      <c r="AQ1351" s="36"/>
      <c r="AR1351" s="36"/>
      <c r="AS1351" s="36"/>
      <c r="AT1351" s="36"/>
      <c r="AU1351" s="36"/>
      <c r="AV1351" s="36"/>
      <c r="AW1351" s="36"/>
      <c r="AX1351" s="36"/>
      <c r="AY1351" s="36"/>
      <c r="AZ1351" s="36"/>
      <c r="BA1351" s="36"/>
      <c r="BB1351" s="36"/>
      <c r="BC1351" s="36"/>
      <c r="BD1351" s="36"/>
      <c r="BE1351" s="36"/>
      <c r="BF1351" s="36"/>
      <c r="BG1351" s="36"/>
      <c r="BH1351" s="36"/>
      <c r="BI1351" s="36"/>
      <c r="BJ1351" s="36"/>
      <c r="BL1351" s="36"/>
      <c r="BM1351" s="36"/>
      <c r="BN1351" s="36"/>
      <c r="BO1351" s="36"/>
    </row>
    <row r="1352" spans="2:67">
      <c r="B1352" s="36"/>
      <c r="D1352" s="36"/>
      <c r="E1352" s="36"/>
      <c r="G1352" s="36"/>
      <c r="H1352" s="36"/>
      <c r="I1352" s="36"/>
      <c r="J1352" s="36"/>
      <c r="K1352" s="36"/>
      <c r="L1352" s="36"/>
      <c r="M1352" s="36"/>
      <c r="N1352" s="36" t="e">
        <f>SUMIF(#REF!,K1352,#REF!)</f>
        <v>#REF!</v>
      </c>
      <c r="O1352" s="36">
        <f t="shared" si="215"/>
        <v>0</v>
      </c>
      <c r="P1352" s="36">
        <f>COUNTIF($T$1:T1352,T1352)</f>
        <v>4</v>
      </c>
      <c r="Q1352" s="36" t="str">
        <f t="shared" si="212"/>
        <v>4-KVENG-50</v>
      </c>
      <c r="R1352" s="36" t="s">
        <v>721</v>
      </c>
      <c r="S1352" s="36">
        <v>50</v>
      </c>
      <c r="T1352" s="36" t="str">
        <f t="shared" si="213"/>
        <v>KVENG-50</v>
      </c>
      <c r="U1352" s="36">
        <v>80</v>
      </c>
      <c r="V1352" s="36" t="str">
        <f t="shared" si="214"/>
        <v>80,</v>
      </c>
      <c r="W1352" s="36"/>
      <c r="X1352" s="36"/>
      <c r="Y1352" s="36"/>
      <c r="Z1352" s="36"/>
      <c r="AA1352" s="36"/>
      <c r="AB1352" s="36"/>
      <c r="AC1352" s="36"/>
      <c r="AD1352" s="36"/>
      <c r="AE1352" s="36"/>
      <c r="AF1352" s="36"/>
      <c r="AG1352" s="36"/>
      <c r="AH1352" s="36"/>
      <c r="AI1352" s="36"/>
      <c r="AJ1352" s="36"/>
      <c r="AK1352" s="36"/>
      <c r="AL1352" s="36"/>
      <c r="AM1352" s="36"/>
      <c r="AN1352" s="36"/>
      <c r="AO1352" s="36"/>
      <c r="AP1352" s="36"/>
      <c r="AQ1352" s="36"/>
      <c r="AR1352" s="36"/>
      <c r="AS1352" s="36"/>
      <c r="AT1352" s="36"/>
      <c r="AU1352" s="36"/>
      <c r="AV1352" s="36"/>
      <c r="AW1352" s="36"/>
      <c r="AX1352" s="36"/>
      <c r="AY1352" s="36"/>
      <c r="AZ1352" s="36"/>
      <c r="BA1352" s="36"/>
      <c r="BB1352" s="36"/>
      <c r="BC1352" s="36"/>
      <c r="BD1352" s="36"/>
      <c r="BE1352" s="36"/>
      <c r="BF1352" s="36"/>
      <c r="BG1352" s="36"/>
      <c r="BH1352" s="36"/>
      <c r="BI1352" s="36"/>
      <c r="BJ1352" s="36"/>
      <c r="BL1352" s="36"/>
      <c r="BM1352" s="36"/>
      <c r="BN1352" s="36"/>
      <c r="BO1352" s="36"/>
    </row>
    <row r="1353" spans="2:67">
      <c r="B1353" s="36"/>
      <c r="D1353" s="36"/>
      <c r="E1353" s="36"/>
      <c r="G1353" s="36"/>
      <c r="H1353" s="36"/>
      <c r="I1353" s="36"/>
      <c r="J1353" s="36"/>
      <c r="K1353" s="36"/>
      <c r="L1353" s="36"/>
      <c r="M1353" s="36"/>
      <c r="N1353" s="36" t="e">
        <f>SUMIF(#REF!,K1353,#REF!)</f>
        <v>#REF!</v>
      </c>
      <c r="O1353" s="36">
        <f t="shared" si="215"/>
        <v>0</v>
      </c>
      <c r="P1353" s="36">
        <f>COUNTIF($T$1:T1353,T1353)</f>
        <v>5</v>
      </c>
      <c r="Q1353" s="36" t="str">
        <f t="shared" si="212"/>
        <v>5-KVENG-50</v>
      </c>
      <c r="R1353" s="36" t="s">
        <v>721</v>
      </c>
      <c r="S1353" s="36">
        <v>50</v>
      </c>
      <c r="T1353" s="36" t="str">
        <f t="shared" si="213"/>
        <v>KVENG-50</v>
      </c>
      <c r="U1353" s="36">
        <v>100</v>
      </c>
      <c r="V1353" s="36" t="str">
        <f t="shared" si="214"/>
        <v>100,</v>
      </c>
      <c r="W1353" s="36"/>
      <c r="X1353" s="36"/>
      <c r="Y1353" s="36"/>
      <c r="Z1353" s="36"/>
      <c r="AA1353" s="36"/>
      <c r="AB1353" s="36"/>
      <c r="AC1353" s="36"/>
      <c r="AD1353" s="36"/>
      <c r="AE1353" s="36"/>
      <c r="AF1353" s="36"/>
      <c r="AG1353" s="36"/>
      <c r="AH1353" s="36"/>
      <c r="AI1353" s="36"/>
      <c r="AJ1353" s="36"/>
      <c r="AK1353" s="36"/>
      <c r="AL1353" s="36"/>
      <c r="AM1353" s="36"/>
      <c r="AN1353" s="36"/>
      <c r="AO1353" s="36"/>
      <c r="AP1353" s="36"/>
      <c r="AQ1353" s="36"/>
      <c r="AR1353" s="36"/>
      <c r="AS1353" s="36"/>
      <c r="AT1353" s="36"/>
      <c r="AU1353" s="36"/>
      <c r="AV1353" s="36"/>
      <c r="AW1353" s="36"/>
      <c r="AX1353" s="36"/>
      <c r="AY1353" s="36"/>
      <c r="AZ1353" s="36"/>
      <c r="BA1353" s="36"/>
      <c r="BB1353" s="36"/>
      <c r="BC1353" s="36"/>
      <c r="BD1353" s="36"/>
      <c r="BE1353" s="36"/>
      <c r="BF1353" s="36"/>
      <c r="BG1353" s="36"/>
      <c r="BH1353" s="36"/>
      <c r="BI1353" s="36"/>
      <c r="BJ1353" s="36"/>
      <c r="BL1353" s="36"/>
      <c r="BM1353" s="36"/>
      <c r="BN1353" s="36"/>
      <c r="BO1353" s="36"/>
    </row>
    <row r="1354" spans="2:67">
      <c r="B1354" s="36"/>
      <c r="D1354" s="36"/>
      <c r="E1354" s="36"/>
      <c r="G1354" s="36"/>
      <c r="H1354" s="36"/>
      <c r="I1354" s="36"/>
      <c r="J1354" s="36"/>
      <c r="K1354" s="36"/>
      <c r="L1354" s="36"/>
      <c r="M1354" s="36"/>
      <c r="N1354" s="36" t="e">
        <f>SUMIF(#REF!,K1354,#REF!)</f>
        <v>#REF!</v>
      </c>
      <c r="O1354" s="36">
        <f t="shared" si="215"/>
        <v>0</v>
      </c>
      <c r="P1354" s="36">
        <f>COUNTIF($T$1:T1354,T1354)</f>
        <v>6</v>
      </c>
      <c r="Q1354" s="36" t="str">
        <f t="shared" si="212"/>
        <v>6-KVENG-50</v>
      </c>
      <c r="R1354" s="36" t="s">
        <v>721</v>
      </c>
      <c r="S1354" s="36">
        <v>50</v>
      </c>
      <c r="T1354" s="36" t="str">
        <f t="shared" si="213"/>
        <v>KVENG-50</v>
      </c>
      <c r="U1354" s="36">
        <v>120</v>
      </c>
      <c r="V1354" s="36" t="str">
        <f t="shared" si="214"/>
        <v>120,</v>
      </c>
      <c r="W1354" s="36"/>
      <c r="X1354" s="36"/>
      <c r="Y1354" s="36"/>
      <c r="Z1354" s="36"/>
      <c r="AA1354" s="36"/>
      <c r="AB1354" s="36"/>
      <c r="AC1354" s="36"/>
      <c r="AD1354" s="36"/>
      <c r="AE1354" s="36"/>
      <c r="AF1354" s="36"/>
      <c r="AG1354" s="36"/>
      <c r="AH1354" s="36"/>
      <c r="AI1354" s="36"/>
      <c r="AJ1354" s="36"/>
      <c r="AK1354" s="36"/>
      <c r="AL1354" s="36"/>
      <c r="AM1354" s="36"/>
      <c r="AN1354" s="36"/>
      <c r="AO1354" s="36"/>
      <c r="AP1354" s="36"/>
      <c r="AQ1354" s="36"/>
      <c r="AR1354" s="36"/>
      <c r="AS1354" s="36"/>
      <c r="AT1354" s="36"/>
      <c r="AU1354" s="36"/>
      <c r="AV1354" s="36"/>
      <c r="AW1354" s="36"/>
      <c r="AX1354" s="36"/>
      <c r="AY1354" s="36"/>
      <c r="AZ1354" s="36"/>
      <c r="BA1354" s="36"/>
      <c r="BB1354" s="36"/>
      <c r="BC1354" s="36"/>
      <c r="BD1354" s="36"/>
      <c r="BE1354" s="36"/>
      <c r="BF1354" s="36"/>
      <c r="BG1354" s="36"/>
      <c r="BH1354" s="36"/>
      <c r="BI1354" s="36"/>
      <c r="BJ1354" s="36"/>
      <c r="BL1354" s="36"/>
      <c r="BM1354" s="36"/>
      <c r="BN1354" s="36"/>
      <c r="BO1354" s="36"/>
    </row>
    <row r="1355" spans="2:67">
      <c r="B1355" s="36"/>
      <c r="D1355" s="36"/>
      <c r="E1355" s="36"/>
      <c r="G1355" s="36"/>
      <c r="H1355" s="36"/>
      <c r="I1355" s="36"/>
      <c r="J1355" s="36"/>
      <c r="K1355" s="36"/>
      <c r="L1355" s="36"/>
      <c r="M1355" s="36"/>
      <c r="N1355" s="36" t="e">
        <f>SUMIF(#REF!,K1355,#REF!)</f>
        <v>#REF!</v>
      </c>
      <c r="O1355" s="36">
        <f t="shared" si="215"/>
        <v>0</v>
      </c>
      <c r="P1355" s="36">
        <f>COUNTIF($T$1:T1355,T1355)</f>
        <v>7</v>
      </c>
      <c r="Q1355" s="36" t="str">
        <f t="shared" si="212"/>
        <v>7-KVENG-50</v>
      </c>
      <c r="R1355" s="36" t="s">
        <v>721</v>
      </c>
      <c r="S1355" s="36">
        <v>50</v>
      </c>
      <c r="T1355" s="36" t="str">
        <f t="shared" si="213"/>
        <v>KVENG-50</v>
      </c>
      <c r="U1355" s="36">
        <v>160</v>
      </c>
      <c r="V1355" s="36" t="str">
        <f t="shared" si="214"/>
        <v>160,</v>
      </c>
      <c r="W1355" s="36"/>
      <c r="X1355" s="36"/>
      <c r="Y1355" s="36"/>
      <c r="Z1355" s="36"/>
      <c r="AA1355" s="36"/>
      <c r="AB1355" s="36"/>
      <c r="AC1355" s="36"/>
      <c r="AD1355" s="36"/>
      <c r="AE1355" s="36"/>
      <c r="AF1355" s="36"/>
      <c r="AG1355" s="36"/>
      <c r="AH1355" s="36"/>
      <c r="AI1355" s="36"/>
      <c r="AJ1355" s="36"/>
      <c r="AK1355" s="36"/>
      <c r="AL1355" s="36"/>
      <c r="AM1355" s="36"/>
      <c r="AN1355" s="36"/>
      <c r="AO1355" s="36"/>
      <c r="AP1355" s="36"/>
      <c r="AQ1355" s="36"/>
      <c r="AR1355" s="36"/>
      <c r="AS1355" s="36"/>
      <c r="AT1355" s="36"/>
      <c r="AU1355" s="36"/>
      <c r="AV1355" s="36"/>
      <c r="AW1355" s="36"/>
      <c r="AX1355" s="36"/>
      <c r="AY1355" s="36"/>
      <c r="AZ1355" s="36"/>
      <c r="BA1355" s="36"/>
      <c r="BB1355" s="36"/>
      <c r="BC1355" s="36"/>
      <c r="BD1355" s="36"/>
      <c r="BE1355" s="36"/>
      <c r="BF1355" s="36"/>
      <c r="BG1355" s="36"/>
      <c r="BH1355" s="36"/>
      <c r="BI1355" s="36"/>
      <c r="BJ1355" s="36"/>
      <c r="BL1355" s="36"/>
      <c r="BM1355" s="36"/>
      <c r="BN1355" s="36"/>
      <c r="BO1355" s="36"/>
    </row>
    <row r="1356" spans="2:67">
      <c r="B1356" s="36"/>
      <c r="D1356" s="36"/>
      <c r="E1356" s="36"/>
      <c r="G1356" s="36"/>
      <c r="H1356" s="36"/>
      <c r="I1356" s="36"/>
      <c r="J1356" s="36"/>
      <c r="K1356" s="36"/>
      <c r="L1356" s="36"/>
      <c r="M1356" s="36"/>
      <c r="N1356" s="36" t="e">
        <f>SUMIF(#REF!,K1356,#REF!)</f>
        <v>#REF!</v>
      </c>
      <c r="O1356" s="36">
        <f t="shared" si="215"/>
        <v>0</v>
      </c>
      <c r="P1356" s="36">
        <f>COUNTIF($T$1:T1356,T1356)</f>
        <v>8</v>
      </c>
      <c r="Q1356" s="36" t="str">
        <f t="shared" ref="Q1356:Q1406" si="216">CONCATENATE(P1356,"-",T1356)</f>
        <v>8-KVENG-50</v>
      </c>
      <c r="R1356" s="36" t="s">
        <v>721</v>
      </c>
      <c r="S1356" s="36">
        <v>50</v>
      </c>
      <c r="T1356" s="36" t="str">
        <f t="shared" si="213"/>
        <v>KVENG-50</v>
      </c>
      <c r="U1356" s="36">
        <v>200</v>
      </c>
      <c r="V1356" s="36" t="str">
        <f t="shared" si="214"/>
        <v>200,</v>
      </c>
      <c r="W1356" s="36"/>
      <c r="X1356" s="36"/>
      <c r="Y1356" s="36"/>
      <c r="Z1356" s="36"/>
      <c r="AA1356" s="36"/>
      <c r="AB1356" s="36"/>
      <c r="AC1356" s="36"/>
      <c r="AD1356" s="36"/>
      <c r="AE1356" s="36"/>
      <c r="AF1356" s="36"/>
      <c r="AG1356" s="36"/>
      <c r="AH1356" s="36"/>
      <c r="AI1356" s="36"/>
      <c r="AJ1356" s="36"/>
      <c r="AK1356" s="36"/>
      <c r="AL1356" s="36"/>
      <c r="AM1356" s="36"/>
      <c r="AN1356" s="36"/>
      <c r="AO1356" s="36"/>
      <c r="AP1356" s="36"/>
      <c r="AQ1356" s="36"/>
      <c r="AR1356" s="36"/>
      <c r="AS1356" s="36"/>
      <c r="AT1356" s="36"/>
      <c r="AU1356" s="36"/>
      <c r="AV1356" s="36"/>
      <c r="AW1356" s="36"/>
      <c r="AX1356" s="36"/>
      <c r="AY1356" s="36"/>
      <c r="AZ1356" s="36"/>
      <c r="BA1356" s="36"/>
      <c r="BB1356" s="36"/>
      <c r="BC1356" s="36"/>
      <c r="BD1356" s="36"/>
      <c r="BE1356" s="36"/>
      <c r="BF1356" s="36"/>
      <c r="BG1356" s="36"/>
      <c r="BH1356" s="36"/>
      <c r="BI1356" s="36"/>
      <c r="BJ1356" s="36"/>
      <c r="BL1356" s="36"/>
      <c r="BM1356" s="36"/>
      <c r="BN1356" s="36"/>
      <c r="BO1356" s="36"/>
    </row>
    <row r="1357" spans="2:67">
      <c r="B1357" s="36"/>
      <c r="D1357" s="36"/>
      <c r="E1357" s="36"/>
      <c r="G1357" s="36"/>
      <c r="H1357" s="36"/>
      <c r="I1357" s="36"/>
      <c r="J1357" s="36"/>
      <c r="K1357" s="36"/>
      <c r="L1357" s="36"/>
      <c r="M1357" s="36"/>
      <c r="N1357" s="36" t="e">
        <f>SUMIF(#REF!,K1357,#REF!)</f>
        <v>#REF!</v>
      </c>
      <c r="O1357" s="36">
        <f t="shared" si="215"/>
        <v>0</v>
      </c>
      <c r="P1357" s="36">
        <f>COUNTIF($T$1:T1357,T1357)</f>
        <v>9</v>
      </c>
      <c r="Q1357" s="36" t="str">
        <f t="shared" si="216"/>
        <v>9-KVENG-50</v>
      </c>
      <c r="R1357" s="36" t="s">
        <v>721</v>
      </c>
      <c r="S1357" s="36">
        <v>50</v>
      </c>
      <c r="T1357" s="36" t="str">
        <f t="shared" si="213"/>
        <v>KVENG-50</v>
      </c>
      <c r="U1357" s="36">
        <v>250</v>
      </c>
      <c r="V1357" s="36" t="str">
        <f t="shared" si="214"/>
        <v>250,</v>
      </c>
      <c r="W1357" s="36"/>
      <c r="X1357" s="36"/>
      <c r="Y1357" s="36"/>
      <c r="Z1357" s="36"/>
      <c r="AA1357" s="36"/>
      <c r="AB1357" s="36"/>
      <c r="AC1357" s="36"/>
      <c r="AD1357" s="36"/>
      <c r="AE1357" s="36"/>
      <c r="AF1357" s="36"/>
      <c r="AG1357" s="36"/>
      <c r="AH1357" s="36"/>
      <c r="AI1357" s="36"/>
      <c r="AJ1357" s="36"/>
      <c r="AK1357" s="36"/>
      <c r="AL1357" s="36"/>
      <c r="AM1357" s="36"/>
      <c r="AN1357" s="36"/>
      <c r="AO1357" s="36"/>
      <c r="AP1357" s="36"/>
      <c r="AQ1357" s="36"/>
      <c r="AR1357" s="36"/>
      <c r="AS1357" s="36"/>
      <c r="AT1357" s="36"/>
      <c r="AU1357" s="36"/>
      <c r="AV1357" s="36"/>
      <c r="AW1357" s="36"/>
      <c r="AX1357" s="36"/>
      <c r="AY1357" s="36"/>
      <c r="AZ1357" s="36"/>
      <c r="BA1357" s="36"/>
      <c r="BB1357" s="36"/>
      <c r="BC1357" s="36"/>
      <c r="BD1357" s="36"/>
      <c r="BE1357" s="36"/>
      <c r="BF1357" s="36"/>
      <c r="BG1357" s="36"/>
      <c r="BH1357" s="36"/>
      <c r="BI1357" s="36"/>
      <c r="BJ1357" s="36"/>
      <c r="BL1357" s="36"/>
      <c r="BM1357" s="36"/>
      <c r="BN1357" s="36"/>
      <c r="BO1357" s="36"/>
    </row>
    <row r="1358" spans="2:67">
      <c r="B1358" s="36"/>
      <c r="D1358" s="36"/>
      <c r="E1358" s="36"/>
      <c r="G1358" s="36"/>
      <c r="H1358" s="36"/>
      <c r="I1358" s="36"/>
      <c r="J1358" s="36"/>
      <c r="K1358" s="36"/>
      <c r="L1358" s="36"/>
      <c r="M1358" s="36"/>
      <c r="N1358" s="36" t="e">
        <f>SUMIF(#REF!,K1358,#REF!)</f>
        <v>#REF!</v>
      </c>
      <c r="O1358" s="36">
        <f t="shared" si="215"/>
        <v>0</v>
      </c>
      <c r="P1358" s="36">
        <f>COUNTIF($T$1:T1358,T1358)</f>
        <v>10</v>
      </c>
      <c r="Q1358" s="36" t="str">
        <f t="shared" si="216"/>
        <v>10-KVENG-50</v>
      </c>
      <c r="R1358" s="36" t="s">
        <v>721</v>
      </c>
      <c r="S1358" s="36">
        <v>50</v>
      </c>
      <c r="T1358" s="36" t="str">
        <f t="shared" si="213"/>
        <v>KVENG-50</v>
      </c>
      <c r="U1358" s="36">
        <v>300</v>
      </c>
      <c r="V1358" s="36" t="str">
        <f t="shared" si="214"/>
        <v>300,</v>
      </c>
      <c r="W1358" s="36"/>
      <c r="X1358" s="36"/>
      <c r="Y1358" s="36"/>
      <c r="Z1358" s="36"/>
      <c r="AA1358" s="36"/>
      <c r="AB1358" s="36"/>
      <c r="AC1358" s="36"/>
      <c r="AD1358" s="36"/>
      <c r="AE1358" s="36"/>
      <c r="AF1358" s="36"/>
      <c r="AG1358" s="36"/>
      <c r="AH1358" s="36"/>
      <c r="AI1358" s="36"/>
      <c r="AJ1358" s="36"/>
      <c r="AK1358" s="36"/>
      <c r="AL1358" s="36"/>
      <c r="AM1358" s="36"/>
      <c r="AN1358" s="36"/>
      <c r="AO1358" s="36"/>
      <c r="AP1358" s="36"/>
      <c r="AQ1358" s="36"/>
      <c r="AR1358" s="36"/>
      <c r="AS1358" s="36"/>
      <c r="AT1358" s="36"/>
      <c r="AU1358" s="36"/>
      <c r="AV1358" s="36"/>
      <c r="AW1358" s="36"/>
      <c r="AX1358" s="36"/>
      <c r="AY1358" s="36"/>
      <c r="AZ1358" s="36"/>
      <c r="BA1358" s="36"/>
      <c r="BB1358" s="36"/>
      <c r="BC1358" s="36"/>
      <c r="BD1358" s="36"/>
      <c r="BE1358" s="36"/>
      <c r="BF1358" s="36"/>
      <c r="BG1358" s="36"/>
      <c r="BH1358" s="36"/>
      <c r="BI1358" s="36"/>
      <c r="BJ1358" s="36"/>
      <c r="BL1358" s="36"/>
      <c r="BM1358" s="36"/>
      <c r="BN1358" s="36"/>
      <c r="BO1358" s="36"/>
    </row>
    <row r="1359" spans="2:67">
      <c r="B1359" s="36"/>
      <c r="D1359" s="36"/>
      <c r="E1359" s="36"/>
      <c r="G1359" s="36"/>
      <c r="H1359" s="36"/>
      <c r="I1359" s="36"/>
      <c r="J1359" s="36"/>
      <c r="K1359" s="36"/>
      <c r="L1359" s="36"/>
      <c r="M1359" s="36"/>
      <c r="N1359" s="36" t="e">
        <f>SUMIF(#REF!,K1359,#REF!)</f>
        <v>#REF!</v>
      </c>
      <c r="O1359" s="36">
        <f t="shared" si="215"/>
        <v>0</v>
      </c>
      <c r="P1359" s="36">
        <f>COUNTIF($T$1:T1359,T1359)</f>
        <v>11</v>
      </c>
      <c r="Q1359" s="36" t="str">
        <f t="shared" si="216"/>
        <v>11-KVENG-50</v>
      </c>
      <c r="R1359" s="36" t="s">
        <v>721</v>
      </c>
      <c r="S1359" s="36">
        <v>50</v>
      </c>
      <c r="T1359" s="36" t="str">
        <f t="shared" si="213"/>
        <v>KVENG-50</v>
      </c>
      <c r="U1359" s="36">
        <v>320</v>
      </c>
      <c r="V1359" s="36" t="str">
        <f t="shared" si="214"/>
        <v>320,</v>
      </c>
      <c r="W1359" s="36"/>
      <c r="X1359" s="36"/>
      <c r="Y1359" s="36"/>
      <c r="Z1359" s="36"/>
      <c r="AA1359" s="36"/>
      <c r="AB1359" s="36"/>
      <c r="AC1359" s="36"/>
      <c r="AD1359" s="36"/>
      <c r="AE1359" s="36"/>
      <c r="AF1359" s="36"/>
      <c r="AG1359" s="36"/>
      <c r="AH1359" s="36"/>
      <c r="AI1359" s="36"/>
      <c r="AJ1359" s="36"/>
      <c r="AK1359" s="36"/>
      <c r="AL1359" s="36"/>
      <c r="AM1359" s="36"/>
      <c r="AN1359" s="36"/>
      <c r="AO1359" s="36"/>
      <c r="AP1359" s="36"/>
      <c r="AQ1359" s="36"/>
      <c r="AR1359" s="36"/>
      <c r="AS1359" s="36"/>
      <c r="AT1359" s="36"/>
      <c r="AU1359" s="36"/>
      <c r="AV1359" s="36"/>
      <c r="AW1359" s="36"/>
      <c r="AX1359" s="36"/>
      <c r="AY1359" s="36"/>
      <c r="AZ1359" s="36"/>
      <c r="BA1359" s="36"/>
      <c r="BB1359" s="36"/>
      <c r="BC1359" s="36"/>
      <c r="BD1359" s="36"/>
      <c r="BE1359" s="36"/>
      <c r="BF1359" s="36"/>
      <c r="BG1359" s="36"/>
      <c r="BH1359" s="36"/>
      <c r="BI1359" s="36"/>
      <c r="BJ1359" s="36"/>
      <c r="BL1359" s="36"/>
      <c r="BM1359" s="36"/>
      <c r="BN1359" s="36"/>
      <c r="BO1359" s="36"/>
    </row>
    <row r="1360" spans="2:67">
      <c r="B1360" s="36"/>
      <c r="D1360" s="36"/>
      <c r="E1360" s="36"/>
      <c r="G1360" s="36"/>
      <c r="H1360" s="36"/>
      <c r="I1360" s="36"/>
      <c r="J1360" s="36"/>
      <c r="K1360" s="36"/>
      <c r="L1360" s="36"/>
      <c r="M1360" s="36"/>
      <c r="N1360" s="36" t="e">
        <f>SUMIF(#REF!,K1360,#REF!)</f>
        <v>#REF!</v>
      </c>
      <c r="O1360" s="36">
        <f t="shared" si="215"/>
        <v>0</v>
      </c>
      <c r="P1360" s="36">
        <f>COUNTIF($T$1:T1360,T1360)</f>
        <v>12</v>
      </c>
      <c r="Q1360" s="36" t="str">
        <f t="shared" si="216"/>
        <v>12-KVENG-50</v>
      </c>
      <c r="R1360" s="36" t="s">
        <v>721</v>
      </c>
      <c r="S1360" s="36">
        <v>50</v>
      </c>
      <c r="T1360" s="36" t="str">
        <f t="shared" si="213"/>
        <v>KVENG-50</v>
      </c>
      <c r="U1360" s="36">
        <v>400</v>
      </c>
      <c r="V1360" s="36" t="str">
        <f t="shared" si="214"/>
        <v>400,</v>
      </c>
      <c r="W1360" s="36"/>
      <c r="X1360" s="36"/>
      <c r="Y1360" s="36"/>
      <c r="Z1360" s="36"/>
      <c r="AA1360" s="36"/>
      <c r="AB1360" s="36"/>
      <c r="AC1360" s="36"/>
      <c r="AD1360" s="36"/>
      <c r="AE1360" s="36"/>
      <c r="AF1360" s="36"/>
      <c r="AG1360" s="36"/>
      <c r="AH1360" s="36"/>
      <c r="AI1360" s="36"/>
      <c r="AJ1360" s="36"/>
      <c r="AK1360" s="36"/>
      <c r="AL1360" s="36"/>
      <c r="AM1360" s="36"/>
      <c r="AN1360" s="36"/>
      <c r="AO1360" s="36"/>
      <c r="AP1360" s="36"/>
      <c r="AQ1360" s="36"/>
      <c r="AR1360" s="36"/>
      <c r="AS1360" s="36"/>
      <c r="AT1360" s="36"/>
      <c r="AU1360" s="36"/>
      <c r="AV1360" s="36"/>
      <c r="AW1360" s="36"/>
      <c r="AX1360" s="36"/>
      <c r="AY1360" s="36"/>
      <c r="AZ1360" s="36"/>
      <c r="BA1360" s="36"/>
      <c r="BB1360" s="36"/>
      <c r="BC1360" s="36"/>
      <c r="BD1360" s="36"/>
      <c r="BE1360" s="36"/>
      <c r="BF1360" s="36"/>
      <c r="BG1360" s="36"/>
      <c r="BH1360" s="36"/>
      <c r="BI1360" s="36"/>
      <c r="BJ1360" s="36"/>
      <c r="BL1360" s="36"/>
      <c r="BM1360" s="36"/>
      <c r="BN1360" s="36"/>
      <c r="BO1360" s="36"/>
    </row>
    <row r="1361" spans="2:67">
      <c r="B1361" s="36"/>
      <c r="D1361" s="36"/>
      <c r="E1361" s="36"/>
      <c r="G1361" s="36"/>
      <c r="H1361" s="36"/>
      <c r="I1361" s="36"/>
      <c r="J1361" s="36"/>
      <c r="K1361" s="36"/>
      <c r="L1361" s="36"/>
      <c r="M1361" s="36"/>
      <c r="N1361" s="36" t="e">
        <f>SUMIF(#REF!,K1361,#REF!)</f>
        <v>#REF!</v>
      </c>
      <c r="O1361" s="36">
        <f t="shared" si="215"/>
        <v>0</v>
      </c>
      <c r="P1361" s="36">
        <f>COUNTIF($T$1:T1361,T1361)</f>
        <v>13</v>
      </c>
      <c r="Q1361" s="36" t="str">
        <f t="shared" si="216"/>
        <v>13-KVENG-50</v>
      </c>
      <c r="R1361" s="36" t="s">
        <v>721</v>
      </c>
      <c r="S1361" s="36">
        <v>50</v>
      </c>
      <c r="T1361" s="36" t="str">
        <f t="shared" si="213"/>
        <v>KVENG-50</v>
      </c>
      <c r="U1361" s="36">
        <v>500</v>
      </c>
      <c r="V1361" s="36" t="str">
        <f t="shared" si="214"/>
        <v>500</v>
      </c>
      <c r="W1361" s="36"/>
      <c r="X1361" s="36"/>
      <c r="Y1361" s="36"/>
      <c r="Z1361" s="36"/>
      <c r="AA1361" s="36"/>
      <c r="AB1361" s="36"/>
      <c r="AC1361" s="36"/>
      <c r="AD1361" s="36"/>
      <c r="AE1361" s="36"/>
      <c r="AF1361" s="36"/>
      <c r="AG1361" s="36"/>
      <c r="AH1361" s="36"/>
      <c r="AI1361" s="36"/>
      <c r="AJ1361" s="36"/>
      <c r="AK1361" s="36"/>
      <c r="AL1361" s="36"/>
      <c r="AM1361" s="36"/>
      <c r="AN1361" s="36"/>
      <c r="AO1361" s="36"/>
      <c r="AP1361" s="36"/>
      <c r="AQ1361" s="36"/>
      <c r="AR1361" s="36"/>
      <c r="AS1361" s="36"/>
      <c r="AT1361" s="36"/>
      <c r="AU1361" s="36"/>
      <c r="AV1361" s="36"/>
      <c r="AW1361" s="36"/>
      <c r="AX1361" s="36"/>
      <c r="AY1361" s="36"/>
      <c r="AZ1361" s="36"/>
      <c r="BA1361" s="36"/>
      <c r="BB1361" s="36"/>
      <c r="BC1361" s="36"/>
      <c r="BD1361" s="36"/>
      <c r="BE1361" s="36"/>
      <c r="BF1361" s="36"/>
      <c r="BG1361" s="36"/>
      <c r="BH1361" s="36"/>
      <c r="BI1361" s="36"/>
      <c r="BJ1361" s="36"/>
      <c r="BL1361" s="36"/>
      <c r="BM1361" s="36"/>
      <c r="BN1361" s="36"/>
      <c r="BO1361" s="36"/>
    </row>
    <row r="1362" spans="2:67">
      <c r="B1362" s="36"/>
      <c r="D1362" s="36"/>
      <c r="E1362" s="36"/>
      <c r="G1362" s="36"/>
      <c r="H1362" s="36"/>
      <c r="I1362" s="36"/>
      <c r="J1362" s="36"/>
      <c r="K1362" s="36"/>
      <c r="L1362" s="36"/>
      <c r="M1362" s="36"/>
      <c r="N1362" s="36" t="e">
        <f>SUMIF(#REF!,K1362,#REF!)</f>
        <v>#REF!</v>
      </c>
      <c r="O1362" s="36">
        <f t="shared" si="215"/>
        <v>0</v>
      </c>
      <c r="P1362" s="36">
        <f>COUNTIF($T$1:T1362,T1362)</f>
        <v>1</v>
      </c>
      <c r="Q1362" s="36" t="str">
        <f t="shared" si="216"/>
        <v>1-KVENG-63</v>
      </c>
      <c r="R1362" s="36" t="s">
        <v>721</v>
      </c>
      <c r="S1362" s="36">
        <v>63</v>
      </c>
      <c r="T1362" s="36" t="str">
        <f t="shared" si="213"/>
        <v>KVENG-63</v>
      </c>
      <c r="U1362" s="36">
        <v>25</v>
      </c>
      <c r="V1362" s="36" t="str">
        <f t="shared" si="214"/>
        <v>25,</v>
      </c>
      <c r="W1362" s="36"/>
      <c r="X1362" s="36"/>
      <c r="Y1362" s="36"/>
      <c r="Z1362" s="36"/>
      <c r="AA1362" s="36"/>
      <c r="AB1362" s="36"/>
      <c r="AC1362" s="36"/>
      <c r="AD1362" s="36"/>
      <c r="AE1362" s="36"/>
      <c r="AF1362" s="36"/>
      <c r="AG1362" s="36"/>
      <c r="AH1362" s="36"/>
      <c r="AI1362" s="36"/>
      <c r="AJ1362" s="36"/>
      <c r="AK1362" s="36"/>
      <c r="AL1362" s="36"/>
      <c r="AM1362" s="36"/>
      <c r="AN1362" s="36"/>
      <c r="AO1362" s="36"/>
      <c r="AP1362" s="36"/>
      <c r="AQ1362" s="36"/>
      <c r="AR1362" s="36"/>
      <c r="AS1362" s="36"/>
      <c r="AT1362" s="36"/>
      <c r="AU1362" s="36"/>
      <c r="AV1362" s="36"/>
      <c r="AW1362" s="36"/>
      <c r="AX1362" s="36"/>
      <c r="AY1362" s="36"/>
      <c r="AZ1362" s="36"/>
      <c r="BA1362" s="36"/>
      <c r="BB1362" s="36"/>
      <c r="BC1362" s="36"/>
      <c r="BD1362" s="36"/>
      <c r="BE1362" s="36"/>
      <c r="BF1362" s="36"/>
      <c r="BG1362" s="36"/>
      <c r="BH1362" s="36"/>
      <c r="BI1362" s="36"/>
      <c r="BJ1362" s="36"/>
      <c r="BL1362" s="36"/>
      <c r="BM1362" s="36"/>
      <c r="BN1362" s="36"/>
      <c r="BO1362" s="36"/>
    </row>
    <row r="1363" spans="2:67">
      <c r="B1363" s="36"/>
      <c r="D1363" s="36"/>
      <c r="E1363" s="36"/>
      <c r="G1363" s="36"/>
      <c r="H1363" s="36"/>
      <c r="I1363" s="36"/>
      <c r="J1363" s="36"/>
      <c r="K1363" s="36"/>
      <c r="L1363" s="36"/>
      <c r="M1363" s="36"/>
      <c r="N1363" s="36" t="e">
        <f>SUMIF(#REF!,K1363,#REF!)</f>
        <v>#REF!</v>
      </c>
      <c r="O1363" s="36">
        <f t="shared" si="215"/>
        <v>0</v>
      </c>
      <c r="P1363" s="36">
        <f>COUNTIF($T$1:T1363,T1363)</f>
        <v>2</v>
      </c>
      <c r="Q1363" s="36" t="str">
        <f t="shared" si="216"/>
        <v>2-KVENG-63</v>
      </c>
      <c r="R1363" s="36" t="s">
        <v>721</v>
      </c>
      <c r="S1363" s="36">
        <v>63</v>
      </c>
      <c r="T1363" s="36" t="str">
        <f t="shared" si="213"/>
        <v>KVENG-63</v>
      </c>
      <c r="U1363" s="36">
        <v>40</v>
      </c>
      <c r="V1363" s="36" t="str">
        <f t="shared" si="214"/>
        <v>40,</v>
      </c>
      <c r="W1363" s="36"/>
      <c r="X1363" s="36"/>
      <c r="Y1363" s="36"/>
      <c r="Z1363" s="36"/>
      <c r="AA1363" s="36"/>
      <c r="AB1363" s="36"/>
      <c r="AC1363" s="36"/>
      <c r="AD1363" s="36"/>
      <c r="AE1363" s="36"/>
      <c r="AF1363" s="36"/>
      <c r="AG1363" s="36"/>
      <c r="AH1363" s="36"/>
      <c r="AI1363" s="36"/>
      <c r="AJ1363" s="36"/>
      <c r="AK1363" s="36"/>
      <c r="AL1363" s="36"/>
      <c r="AM1363" s="36"/>
      <c r="AN1363" s="36"/>
      <c r="AO1363" s="36"/>
      <c r="AP1363" s="36"/>
      <c r="AQ1363" s="36"/>
      <c r="AR1363" s="36"/>
      <c r="AS1363" s="36"/>
      <c r="AT1363" s="36"/>
      <c r="AU1363" s="36"/>
      <c r="AV1363" s="36"/>
      <c r="AW1363" s="36"/>
      <c r="AX1363" s="36"/>
      <c r="AY1363" s="36"/>
      <c r="AZ1363" s="36"/>
      <c r="BA1363" s="36"/>
      <c r="BB1363" s="36"/>
      <c r="BC1363" s="36"/>
      <c r="BD1363" s="36"/>
      <c r="BE1363" s="36"/>
      <c r="BF1363" s="36"/>
      <c r="BG1363" s="36"/>
      <c r="BH1363" s="36"/>
      <c r="BI1363" s="36"/>
      <c r="BJ1363" s="36"/>
      <c r="BL1363" s="36"/>
      <c r="BM1363" s="36"/>
      <c r="BN1363" s="36"/>
      <c r="BO1363" s="36"/>
    </row>
    <row r="1364" spans="2:67">
      <c r="B1364" s="36"/>
      <c r="D1364" s="36"/>
      <c r="E1364" s="36"/>
      <c r="G1364" s="36"/>
      <c r="H1364" s="36"/>
      <c r="I1364" s="36"/>
      <c r="J1364" s="36"/>
      <c r="K1364" s="36"/>
      <c r="L1364" s="36"/>
      <c r="M1364" s="36"/>
      <c r="N1364" s="36" t="e">
        <f>SUMIF(#REF!,K1364,#REF!)</f>
        <v>#REF!</v>
      </c>
      <c r="O1364" s="36">
        <f t="shared" si="215"/>
        <v>0</v>
      </c>
      <c r="P1364" s="36">
        <f>COUNTIF($T$1:T1364,T1364)</f>
        <v>3</v>
      </c>
      <c r="Q1364" s="36" t="str">
        <f t="shared" si="216"/>
        <v>3-KVENG-63</v>
      </c>
      <c r="R1364" s="36" t="s">
        <v>721</v>
      </c>
      <c r="S1364" s="36">
        <v>63</v>
      </c>
      <c r="T1364" s="36" t="str">
        <f t="shared" si="213"/>
        <v>KVENG-63</v>
      </c>
      <c r="U1364" s="36">
        <v>50</v>
      </c>
      <c r="V1364" s="36" t="str">
        <f t="shared" si="214"/>
        <v>50,</v>
      </c>
      <c r="W1364" s="36"/>
      <c r="X1364" s="36"/>
      <c r="Y1364" s="36"/>
      <c r="Z1364" s="36"/>
      <c r="AA1364" s="36"/>
      <c r="AB1364" s="36"/>
      <c r="AC1364" s="36"/>
      <c r="AD1364" s="36"/>
      <c r="AE1364" s="36"/>
      <c r="AF1364" s="36"/>
      <c r="AG1364" s="36"/>
      <c r="AH1364" s="36"/>
      <c r="AI1364" s="36"/>
      <c r="AJ1364" s="36"/>
      <c r="AK1364" s="36"/>
      <c r="AL1364" s="36"/>
      <c r="AM1364" s="36"/>
      <c r="AN1364" s="36"/>
      <c r="AO1364" s="36"/>
      <c r="AP1364" s="36"/>
      <c r="AQ1364" s="36"/>
      <c r="AR1364" s="36"/>
      <c r="AS1364" s="36"/>
      <c r="AT1364" s="36"/>
      <c r="AU1364" s="36"/>
      <c r="AV1364" s="36"/>
      <c r="AW1364" s="36"/>
      <c r="AX1364" s="36"/>
      <c r="AY1364" s="36"/>
      <c r="AZ1364" s="36"/>
      <c r="BA1364" s="36"/>
      <c r="BB1364" s="36"/>
      <c r="BC1364" s="36"/>
      <c r="BD1364" s="36"/>
      <c r="BE1364" s="36"/>
      <c r="BF1364" s="36"/>
      <c r="BG1364" s="36"/>
      <c r="BH1364" s="36"/>
      <c r="BI1364" s="36"/>
      <c r="BJ1364" s="36"/>
      <c r="BL1364" s="36"/>
      <c r="BM1364" s="36"/>
      <c r="BN1364" s="36"/>
      <c r="BO1364" s="36"/>
    </row>
    <row r="1365" spans="2:67">
      <c r="B1365" s="36"/>
      <c r="D1365" s="36"/>
      <c r="E1365" s="36"/>
      <c r="G1365" s="36"/>
      <c r="H1365" s="36"/>
      <c r="I1365" s="36"/>
      <c r="J1365" s="36"/>
      <c r="K1365" s="36"/>
      <c r="L1365" s="36"/>
      <c r="M1365" s="36"/>
      <c r="N1365" s="36" t="e">
        <f>SUMIF(#REF!,K1365,#REF!)</f>
        <v>#REF!</v>
      </c>
      <c r="O1365" s="36">
        <f t="shared" si="215"/>
        <v>0</v>
      </c>
      <c r="P1365" s="36">
        <f>COUNTIF($T$1:T1365,T1365)</f>
        <v>4</v>
      </c>
      <c r="Q1365" s="36" t="str">
        <f t="shared" si="216"/>
        <v>4-KVENG-63</v>
      </c>
      <c r="R1365" s="36" t="s">
        <v>721</v>
      </c>
      <c r="S1365" s="36">
        <v>63</v>
      </c>
      <c r="T1365" s="36" t="str">
        <f t="shared" si="213"/>
        <v>KVENG-63</v>
      </c>
      <c r="U1365" s="36">
        <v>80</v>
      </c>
      <c r="V1365" s="36" t="str">
        <f t="shared" si="214"/>
        <v>80,</v>
      </c>
      <c r="W1365" s="36"/>
      <c r="X1365" s="36"/>
      <c r="Y1365" s="36"/>
      <c r="Z1365" s="36"/>
      <c r="AA1365" s="36"/>
      <c r="AB1365" s="36"/>
      <c r="AC1365" s="36"/>
      <c r="AD1365" s="36"/>
      <c r="AE1365" s="36"/>
      <c r="AF1365" s="36"/>
      <c r="AG1365" s="36"/>
      <c r="AH1365" s="36"/>
      <c r="AI1365" s="36"/>
      <c r="AJ1365" s="36"/>
      <c r="AK1365" s="36"/>
      <c r="AL1365" s="36"/>
      <c r="AM1365" s="36"/>
      <c r="AN1365" s="36"/>
      <c r="AO1365" s="36"/>
      <c r="AP1365" s="36"/>
      <c r="AQ1365" s="36"/>
      <c r="AR1365" s="36"/>
      <c r="AS1365" s="36"/>
      <c r="AT1365" s="36"/>
      <c r="AU1365" s="36"/>
      <c r="AV1365" s="36"/>
      <c r="AW1365" s="36"/>
      <c r="AX1365" s="36"/>
      <c r="AY1365" s="36"/>
      <c r="AZ1365" s="36"/>
      <c r="BA1365" s="36"/>
      <c r="BB1365" s="36"/>
      <c r="BC1365" s="36"/>
      <c r="BD1365" s="36"/>
      <c r="BE1365" s="36"/>
      <c r="BF1365" s="36"/>
      <c r="BG1365" s="36"/>
      <c r="BH1365" s="36"/>
      <c r="BI1365" s="36"/>
      <c r="BJ1365" s="36"/>
      <c r="BL1365" s="36"/>
      <c r="BM1365" s="36"/>
      <c r="BN1365" s="36"/>
      <c r="BO1365" s="36"/>
    </row>
    <row r="1366" spans="2:67">
      <c r="B1366" s="36"/>
      <c r="D1366" s="36"/>
      <c r="E1366" s="36"/>
      <c r="G1366" s="36"/>
      <c r="H1366" s="36"/>
      <c r="I1366" s="36"/>
      <c r="J1366" s="36"/>
      <c r="K1366" s="36"/>
      <c r="L1366" s="36"/>
      <c r="M1366" s="36"/>
      <c r="N1366" s="36" t="e">
        <f>SUMIF(#REF!,K1366,#REF!)</f>
        <v>#REF!</v>
      </c>
      <c r="O1366" s="36">
        <f t="shared" si="215"/>
        <v>0</v>
      </c>
      <c r="P1366" s="36">
        <f>COUNTIF($T$1:T1366,T1366)</f>
        <v>5</v>
      </c>
      <c r="Q1366" s="36" t="str">
        <f t="shared" si="216"/>
        <v>5-KVENG-63</v>
      </c>
      <c r="R1366" s="36" t="s">
        <v>721</v>
      </c>
      <c r="S1366" s="36">
        <v>63</v>
      </c>
      <c r="T1366" s="36" t="str">
        <f t="shared" si="213"/>
        <v>KVENG-63</v>
      </c>
      <c r="U1366" s="36">
        <v>100</v>
      </c>
      <c r="V1366" s="36" t="str">
        <f t="shared" si="214"/>
        <v>100,</v>
      </c>
      <c r="W1366" s="36"/>
      <c r="X1366" s="36"/>
      <c r="Y1366" s="36"/>
      <c r="Z1366" s="36"/>
      <c r="AA1366" s="36"/>
      <c r="AB1366" s="36"/>
      <c r="AC1366" s="36"/>
      <c r="AD1366" s="36"/>
      <c r="AE1366" s="36"/>
      <c r="AF1366" s="36"/>
      <c r="AG1366" s="36"/>
      <c r="AH1366" s="36"/>
      <c r="AI1366" s="36"/>
      <c r="AJ1366" s="36"/>
      <c r="AK1366" s="36"/>
      <c r="AL1366" s="36"/>
      <c r="AM1366" s="36"/>
      <c r="AN1366" s="36"/>
      <c r="AO1366" s="36"/>
      <c r="AP1366" s="36"/>
      <c r="AQ1366" s="36"/>
      <c r="AR1366" s="36"/>
      <c r="AS1366" s="36"/>
      <c r="AT1366" s="36"/>
      <c r="AU1366" s="36"/>
      <c r="AV1366" s="36"/>
      <c r="AW1366" s="36"/>
      <c r="AX1366" s="36"/>
      <c r="AY1366" s="36"/>
      <c r="AZ1366" s="36"/>
      <c r="BA1366" s="36"/>
      <c r="BB1366" s="36"/>
      <c r="BC1366" s="36"/>
      <c r="BD1366" s="36"/>
      <c r="BE1366" s="36"/>
      <c r="BF1366" s="36"/>
      <c r="BG1366" s="36"/>
      <c r="BH1366" s="36"/>
      <c r="BI1366" s="36"/>
      <c r="BJ1366" s="36"/>
      <c r="BL1366" s="36"/>
      <c r="BM1366" s="36"/>
      <c r="BN1366" s="36"/>
      <c r="BO1366" s="36"/>
    </row>
    <row r="1367" spans="2:67">
      <c r="B1367" s="36"/>
      <c r="D1367" s="36"/>
      <c r="E1367" s="36"/>
      <c r="G1367" s="36"/>
      <c r="H1367" s="36"/>
      <c r="I1367" s="36"/>
      <c r="J1367" s="36"/>
      <c r="K1367" s="36"/>
      <c r="L1367" s="36"/>
      <c r="M1367" s="36"/>
      <c r="N1367" s="36" t="e">
        <f>SUMIF(#REF!,K1367,#REF!)</f>
        <v>#REF!</v>
      </c>
      <c r="O1367" s="36">
        <f t="shared" si="215"/>
        <v>0</v>
      </c>
      <c r="P1367" s="36">
        <f>COUNTIF($T$1:T1367,T1367)</f>
        <v>6</v>
      </c>
      <c r="Q1367" s="36" t="str">
        <f t="shared" si="216"/>
        <v>6-KVENG-63</v>
      </c>
      <c r="R1367" s="36" t="s">
        <v>721</v>
      </c>
      <c r="S1367" s="36">
        <v>63</v>
      </c>
      <c r="T1367" s="36" t="str">
        <f t="shared" si="213"/>
        <v>KVENG-63</v>
      </c>
      <c r="U1367" s="36">
        <v>120</v>
      </c>
      <c r="V1367" s="36" t="str">
        <f t="shared" si="214"/>
        <v>120,</v>
      </c>
      <c r="W1367" s="36"/>
      <c r="X1367" s="36"/>
      <c r="Y1367" s="36"/>
      <c r="Z1367" s="36"/>
      <c r="AA1367" s="36"/>
      <c r="AB1367" s="36"/>
      <c r="AC1367" s="36"/>
      <c r="AD1367" s="36"/>
      <c r="AE1367" s="36"/>
      <c r="AF1367" s="36"/>
      <c r="AG1367" s="36"/>
      <c r="AH1367" s="36"/>
      <c r="AI1367" s="36"/>
      <c r="AJ1367" s="36"/>
      <c r="AK1367" s="36"/>
      <c r="AL1367" s="36"/>
      <c r="AM1367" s="36"/>
      <c r="AN1367" s="36"/>
      <c r="AO1367" s="36"/>
      <c r="AP1367" s="36"/>
      <c r="AQ1367" s="36"/>
      <c r="AR1367" s="36"/>
      <c r="AS1367" s="36"/>
      <c r="AT1367" s="36"/>
      <c r="AU1367" s="36"/>
      <c r="AV1367" s="36"/>
      <c r="AW1367" s="36"/>
      <c r="AX1367" s="36"/>
      <c r="AY1367" s="36"/>
      <c r="AZ1367" s="36"/>
      <c r="BA1367" s="36"/>
      <c r="BB1367" s="36"/>
      <c r="BC1367" s="36"/>
      <c r="BD1367" s="36"/>
      <c r="BE1367" s="36"/>
      <c r="BF1367" s="36"/>
      <c r="BG1367" s="36"/>
      <c r="BH1367" s="36"/>
      <c r="BI1367" s="36"/>
      <c r="BJ1367" s="36"/>
      <c r="BL1367" s="36"/>
      <c r="BM1367" s="36"/>
      <c r="BN1367" s="36"/>
      <c r="BO1367" s="36"/>
    </row>
    <row r="1368" spans="2:67">
      <c r="B1368" s="36"/>
      <c r="D1368" s="36"/>
      <c r="E1368" s="36"/>
      <c r="G1368" s="36"/>
      <c r="H1368" s="36"/>
      <c r="I1368" s="36"/>
      <c r="J1368" s="36"/>
      <c r="K1368" s="36"/>
      <c r="L1368" s="36"/>
      <c r="M1368" s="36"/>
      <c r="N1368" s="36" t="e">
        <f>SUMIF(#REF!,K1368,#REF!)</f>
        <v>#REF!</v>
      </c>
      <c r="O1368" s="36">
        <f t="shared" si="215"/>
        <v>0</v>
      </c>
      <c r="P1368" s="36">
        <f>COUNTIF($T$1:T1368,T1368)</f>
        <v>7</v>
      </c>
      <c r="Q1368" s="36" t="str">
        <f t="shared" si="216"/>
        <v>7-KVENG-63</v>
      </c>
      <c r="R1368" s="36" t="s">
        <v>721</v>
      </c>
      <c r="S1368" s="36">
        <v>63</v>
      </c>
      <c r="T1368" s="36" t="str">
        <f t="shared" si="213"/>
        <v>KVENG-63</v>
      </c>
      <c r="U1368" s="36">
        <v>160</v>
      </c>
      <c r="V1368" s="36" t="str">
        <f t="shared" si="214"/>
        <v>160,</v>
      </c>
      <c r="W1368" s="36"/>
      <c r="X1368" s="36"/>
      <c r="Y1368" s="36"/>
      <c r="Z1368" s="36"/>
      <c r="AA1368" s="36"/>
      <c r="AB1368" s="36"/>
      <c r="AC1368" s="36"/>
      <c r="AD1368" s="36"/>
      <c r="AE1368" s="36"/>
      <c r="AF1368" s="36"/>
      <c r="AG1368" s="36"/>
      <c r="AH1368" s="36"/>
      <c r="AI1368" s="36"/>
      <c r="AJ1368" s="36"/>
      <c r="AK1368" s="36"/>
      <c r="AL1368" s="36"/>
      <c r="AM1368" s="36"/>
      <c r="AN1368" s="36"/>
      <c r="AO1368" s="36"/>
      <c r="AP1368" s="36"/>
      <c r="AQ1368" s="36"/>
      <c r="AR1368" s="36"/>
      <c r="AS1368" s="36"/>
      <c r="AT1368" s="36"/>
      <c r="AU1368" s="36"/>
      <c r="AV1368" s="36"/>
      <c r="AW1368" s="36"/>
      <c r="AX1368" s="36"/>
      <c r="AY1368" s="36"/>
      <c r="AZ1368" s="36"/>
      <c r="BA1368" s="36"/>
      <c r="BB1368" s="36"/>
      <c r="BC1368" s="36"/>
      <c r="BD1368" s="36"/>
      <c r="BE1368" s="36"/>
      <c r="BF1368" s="36"/>
      <c r="BG1368" s="36"/>
      <c r="BH1368" s="36"/>
      <c r="BI1368" s="36"/>
      <c r="BJ1368" s="36"/>
      <c r="BL1368" s="36"/>
      <c r="BM1368" s="36"/>
      <c r="BN1368" s="36"/>
      <c r="BO1368" s="36"/>
    </row>
    <row r="1369" spans="2:67">
      <c r="B1369" s="36"/>
      <c r="D1369" s="36"/>
      <c r="E1369" s="36"/>
      <c r="G1369" s="36"/>
      <c r="H1369" s="36"/>
      <c r="I1369" s="36"/>
      <c r="J1369" s="36"/>
      <c r="K1369" s="36"/>
      <c r="L1369" s="36"/>
      <c r="M1369" s="36"/>
      <c r="N1369" s="36" t="e">
        <f>SUMIF(#REF!,K1369,#REF!)</f>
        <v>#REF!</v>
      </c>
      <c r="O1369" s="36">
        <f t="shared" si="215"/>
        <v>0</v>
      </c>
      <c r="P1369" s="36">
        <f>COUNTIF($T$1:T1369,T1369)</f>
        <v>8</v>
      </c>
      <c r="Q1369" s="36" t="str">
        <f t="shared" si="216"/>
        <v>8-KVENG-63</v>
      </c>
      <c r="R1369" s="36" t="s">
        <v>721</v>
      </c>
      <c r="S1369" s="36">
        <v>63</v>
      </c>
      <c r="T1369" s="36" t="str">
        <f t="shared" si="213"/>
        <v>KVENG-63</v>
      </c>
      <c r="U1369" s="36">
        <v>200</v>
      </c>
      <c r="V1369" s="36" t="str">
        <f t="shared" si="214"/>
        <v>200,</v>
      </c>
      <c r="W1369" s="36"/>
      <c r="X1369" s="36"/>
      <c r="Y1369" s="36"/>
      <c r="Z1369" s="36"/>
      <c r="AA1369" s="36"/>
      <c r="AB1369" s="36"/>
      <c r="AC1369" s="36"/>
      <c r="AD1369" s="36"/>
      <c r="AE1369" s="36"/>
      <c r="AF1369" s="36"/>
      <c r="AG1369" s="36"/>
      <c r="AH1369" s="36"/>
      <c r="AI1369" s="36"/>
      <c r="AJ1369" s="36"/>
      <c r="AK1369" s="36"/>
      <c r="AL1369" s="36"/>
      <c r="AM1369" s="36"/>
      <c r="AN1369" s="36"/>
      <c r="AO1369" s="36"/>
      <c r="AP1369" s="36"/>
      <c r="AQ1369" s="36"/>
      <c r="AR1369" s="36"/>
      <c r="AS1369" s="36"/>
      <c r="AT1369" s="36"/>
      <c r="AU1369" s="36"/>
      <c r="AV1369" s="36"/>
      <c r="AW1369" s="36"/>
      <c r="AX1369" s="36"/>
      <c r="AY1369" s="36"/>
      <c r="AZ1369" s="36"/>
      <c r="BA1369" s="36"/>
      <c r="BB1369" s="36"/>
      <c r="BC1369" s="36"/>
      <c r="BD1369" s="36"/>
      <c r="BE1369" s="36"/>
      <c r="BF1369" s="36"/>
      <c r="BG1369" s="36"/>
      <c r="BH1369" s="36"/>
      <c r="BI1369" s="36"/>
      <c r="BJ1369" s="36"/>
      <c r="BL1369" s="36"/>
      <c r="BM1369" s="36"/>
      <c r="BN1369" s="36"/>
      <c r="BO1369" s="36"/>
    </row>
    <row r="1370" spans="2:67">
      <c r="B1370" s="36"/>
      <c r="D1370" s="36"/>
      <c r="E1370" s="36"/>
      <c r="G1370" s="36"/>
      <c r="H1370" s="36"/>
      <c r="I1370" s="36"/>
      <c r="J1370" s="36"/>
      <c r="K1370" s="36"/>
      <c r="L1370" s="36"/>
      <c r="M1370" s="36"/>
      <c r="N1370" s="36" t="e">
        <f>SUMIF(#REF!,K1370,#REF!)</f>
        <v>#REF!</v>
      </c>
      <c r="O1370" s="36">
        <f t="shared" si="215"/>
        <v>0</v>
      </c>
      <c r="P1370" s="36">
        <f>COUNTIF($T$1:T1370,T1370)</f>
        <v>9</v>
      </c>
      <c r="Q1370" s="36" t="str">
        <f t="shared" si="216"/>
        <v>9-KVENG-63</v>
      </c>
      <c r="R1370" s="36" t="s">
        <v>721</v>
      </c>
      <c r="S1370" s="36">
        <v>63</v>
      </c>
      <c r="T1370" s="36" t="str">
        <f t="shared" si="213"/>
        <v>KVENG-63</v>
      </c>
      <c r="U1370" s="36">
        <v>250</v>
      </c>
      <c r="V1370" s="36" t="str">
        <f t="shared" si="214"/>
        <v>250,</v>
      </c>
      <c r="W1370" s="36"/>
      <c r="X1370" s="36"/>
      <c r="Y1370" s="36"/>
      <c r="Z1370" s="36"/>
      <c r="AA1370" s="36"/>
      <c r="AB1370" s="36"/>
      <c r="AC1370" s="36"/>
      <c r="AD1370" s="36"/>
      <c r="AE1370" s="36"/>
      <c r="AF1370" s="36"/>
      <c r="AG1370" s="36"/>
      <c r="AH1370" s="36"/>
      <c r="AI1370" s="36"/>
      <c r="AJ1370" s="36"/>
      <c r="AK1370" s="36"/>
      <c r="AL1370" s="36"/>
      <c r="AM1370" s="36"/>
      <c r="AN1370" s="36"/>
      <c r="AO1370" s="36"/>
      <c r="AP1370" s="36"/>
      <c r="AQ1370" s="36"/>
      <c r="AR1370" s="36"/>
      <c r="AS1370" s="36"/>
      <c r="AT1370" s="36"/>
      <c r="AU1370" s="36"/>
      <c r="AV1370" s="36"/>
      <c r="AW1370" s="36"/>
      <c r="AX1370" s="36"/>
      <c r="AY1370" s="36"/>
      <c r="AZ1370" s="36"/>
      <c r="BA1370" s="36"/>
      <c r="BB1370" s="36"/>
      <c r="BC1370" s="36"/>
      <c r="BD1370" s="36"/>
      <c r="BE1370" s="36"/>
      <c r="BF1370" s="36"/>
      <c r="BG1370" s="36"/>
      <c r="BH1370" s="36"/>
      <c r="BI1370" s="36"/>
      <c r="BJ1370" s="36"/>
      <c r="BL1370" s="36"/>
      <c r="BM1370" s="36"/>
      <c r="BN1370" s="36"/>
      <c r="BO1370" s="36"/>
    </row>
    <row r="1371" spans="2:67">
      <c r="B1371" s="36"/>
      <c r="D1371" s="36"/>
      <c r="E1371" s="36"/>
      <c r="G1371" s="36"/>
      <c r="H1371" s="36"/>
      <c r="I1371" s="36"/>
      <c r="J1371" s="36"/>
      <c r="K1371" s="36"/>
      <c r="L1371" s="36"/>
      <c r="M1371" s="36"/>
      <c r="N1371" s="36" t="e">
        <f>SUMIF(#REF!,K1371,#REF!)</f>
        <v>#REF!</v>
      </c>
      <c r="O1371" s="36">
        <f t="shared" si="215"/>
        <v>0</v>
      </c>
      <c r="P1371" s="36">
        <f>COUNTIF($T$1:T1371,T1371)</f>
        <v>10</v>
      </c>
      <c r="Q1371" s="36" t="str">
        <f t="shared" si="216"/>
        <v>10-KVENG-63</v>
      </c>
      <c r="R1371" s="36" t="s">
        <v>721</v>
      </c>
      <c r="S1371" s="36">
        <v>63</v>
      </c>
      <c r="T1371" s="36" t="str">
        <f t="shared" si="213"/>
        <v>KVENG-63</v>
      </c>
      <c r="U1371" s="36">
        <v>300</v>
      </c>
      <c r="V1371" s="36" t="str">
        <f t="shared" si="214"/>
        <v>300,</v>
      </c>
      <c r="W1371" s="36"/>
      <c r="X1371" s="36"/>
      <c r="Y1371" s="36"/>
      <c r="Z1371" s="36"/>
      <c r="AA1371" s="36"/>
      <c r="AB1371" s="36"/>
      <c r="AC1371" s="36"/>
      <c r="AD1371" s="36"/>
      <c r="AE1371" s="36"/>
      <c r="AF1371" s="36"/>
      <c r="AG1371" s="36"/>
      <c r="AH1371" s="36"/>
      <c r="AI1371" s="36"/>
      <c r="AJ1371" s="36"/>
      <c r="AK1371" s="36"/>
      <c r="AL1371" s="36"/>
      <c r="AM1371" s="36"/>
      <c r="AN1371" s="36"/>
      <c r="AO1371" s="36"/>
      <c r="AP1371" s="36"/>
      <c r="AQ1371" s="36"/>
      <c r="AR1371" s="36"/>
      <c r="AS1371" s="36"/>
      <c r="AT1371" s="36"/>
      <c r="AU1371" s="36"/>
      <c r="AV1371" s="36"/>
      <c r="AW1371" s="36"/>
      <c r="AX1371" s="36"/>
      <c r="AY1371" s="36"/>
      <c r="AZ1371" s="36"/>
      <c r="BA1371" s="36"/>
      <c r="BB1371" s="36"/>
      <c r="BC1371" s="36"/>
      <c r="BD1371" s="36"/>
      <c r="BE1371" s="36"/>
      <c r="BF1371" s="36"/>
      <c r="BG1371" s="36"/>
      <c r="BH1371" s="36"/>
      <c r="BI1371" s="36"/>
      <c r="BJ1371" s="36"/>
      <c r="BL1371" s="36"/>
      <c r="BM1371" s="36"/>
      <c r="BN1371" s="36"/>
      <c r="BO1371" s="36"/>
    </row>
    <row r="1372" spans="2:67">
      <c r="B1372" s="36"/>
      <c r="D1372" s="36"/>
      <c r="E1372" s="36"/>
      <c r="G1372" s="36"/>
      <c r="H1372" s="36"/>
      <c r="I1372" s="36"/>
      <c r="J1372" s="36"/>
      <c r="K1372" s="36"/>
      <c r="L1372" s="36"/>
      <c r="M1372" s="36"/>
      <c r="N1372" s="36" t="e">
        <f>SUMIF(#REF!,K1372,#REF!)</f>
        <v>#REF!</v>
      </c>
      <c r="O1372" s="36">
        <f t="shared" si="215"/>
        <v>0</v>
      </c>
      <c r="P1372" s="36">
        <f>COUNTIF($T$1:T1372,T1372)</f>
        <v>11</v>
      </c>
      <c r="Q1372" s="36" t="str">
        <f t="shared" si="216"/>
        <v>11-KVENG-63</v>
      </c>
      <c r="R1372" s="36" t="s">
        <v>721</v>
      </c>
      <c r="S1372" s="36">
        <v>63</v>
      </c>
      <c r="T1372" s="36" t="str">
        <f t="shared" si="213"/>
        <v>KVENG-63</v>
      </c>
      <c r="U1372" s="36">
        <v>320</v>
      </c>
      <c r="V1372" s="36" t="str">
        <f t="shared" si="214"/>
        <v>320,</v>
      </c>
      <c r="W1372" s="36"/>
      <c r="X1372" s="36"/>
      <c r="Y1372" s="36"/>
      <c r="Z1372" s="36"/>
      <c r="AA1372" s="36"/>
      <c r="AB1372" s="36"/>
      <c r="AC1372" s="36"/>
      <c r="AD1372" s="36"/>
      <c r="AE1372" s="36"/>
      <c r="AF1372" s="36"/>
      <c r="AG1372" s="36"/>
      <c r="AH1372" s="36"/>
      <c r="AI1372" s="36"/>
      <c r="AJ1372" s="36"/>
      <c r="AK1372" s="36"/>
      <c r="AL1372" s="36"/>
      <c r="AM1372" s="36"/>
      <c r="AN1372" s="36"/>
      <c r="AO1372" s="36"/>
      <c r="AP1372" s="36"/>
      <c r="AQ1372" s="36"/>
      <c r="AR1372" s="36"/>
      <c r="AS1372" s="36"/>
      <c r="AT1372" s="36"/>
      <c r="AU1372" s="36"/>
      <c r="AV1372" s="36"/>
      <c r="AW1372" s="36"/>
      <c r="AX1372" s="36"/>
      <c r="AY1372" s="36"/>
      <c r="AZ1372" s="36"/>
      <c r="BA1372" s="36"/>
      <c r="BB1372" s="36"/>
      <c r="BC1372" s="36"/>
      <c r="BD1372" s="36"/>
      <c r="BE1372" s="36"/>
      <c r="BF1372" s="36"/>
      <c r="BG1372" s="36"/>
      <c r="BH1372" s="36"/>
      <c r="BI1372" s="36"/>
      <c r="BJ1372" s="36"/>
      <c r="BL1372" s="36"/>
      <c r="BM1372" s="36"/>
      <c r="BN1372" s="36"/>
      <c r="BO1372" s="36"/>
    </row>
    <row r="1373" spans="2:67">
      <c r="B1373" s="36"/>
      <c r="D1373" s="36"/>
      <c r="E1373" s="36"/>
      <c r="G1373" s="36"/>
      <c r="H1373" s="36"/>
      <c r="I1373" s="36"/>
      <c r="J1373" s="36"/>
      <c r="K1373" s="36"/>
      <c r="L1373" s="36"/>
      <c r="M1373" s="36"/>
      <c r="N1373" s="36" t="e">
        <f>SUMIF(#REF!,K1373,#REF!)</f>
        <v>#REF!</v>
      </c>
      <c r="O1373" s="36">
        <f t="shared" si="215"/>
        <v>0</v>
      </c>
      <c r="P1373" s="36">
        <f>COUNTIF($T$1:T1373,T1373)</f>
        <v>12</v>
      </c>
      <c r="Q1373" s="36" t="str">
        <f t="shared" si="216"/>
        <v>12-KVENG-63</v>
      </c>
      <c r="R1373" s="36" t="s">
        <v>721</v>
      </c>
      <c r="S1373" s="36">
        <v>63</v>
      </c>
      <c r="T1373" s="36" t="str">
        <f t="shared" si="213"/>
        <v>KVENG-63</v>
      </c>
      <c r="U1373" s="36">
        <v>400</v>
      </c>
      <c r="V1373" s="36" t="str">
        <f t="shared" si="214"/>
        <v>400,</v>
      </c>
      <c r="W1373" s="36"/>
      <c r="X1373" s="36"/>
      <c r="Y1373" s="36"/>
      <c r="Z1373" s="36"/>
      <c r="AA1373" s="36"/>
      <c r="AB1373" s="36"/>
      <c r="AC1373" s="36"/>
      <c r="AD1373" s="36"/>
      <c r="AE1373" s="36"/>
      <c r="AF1373" s="36"/>
      <c r="AG1373" s="36"/>
      <c r="AH1373" s="36"/>
      <c r="AI1373" s="36"/>
      <c r="AJ1373" s="36"/>
      <c r="AK1373" s="36"/>
      <c r="AL1373" s="36"/>
      <c r="AM1373" s="36"/>
      <c r="AN1373" s="36"/>
      <c r="AO1373" s="36"/>
      <c r="AP1373" s="36"/>
      <c r="AQ1373" s="36"/>
      <c r="AR1373" s="36"/>
      <c r="AS1373" s="36"/>
      <c r="AT1373" s="36"/>
      <c r="AU1373" s="36"/>
      <c r="AV1373" s="36"/>
      <c r="AW1373" s="36"/>
      <c r="AX1373" s="36"/>
      <c r="AY1373" s="36"/>
      <c r="AZ1373" s="36"/>
      <c r="BA1373" s="36"/>
      <c r="BB1373" s="36"/>
      <c r="BC1373" s="36"/>
      <c r="BD1373" s="36"/>
      <c r="BE1373" s="36"/>
      <c r="BF1373" s="36"/>
      <c r="BG1373" s="36"/>
      <c r="BH1373" s="36"/>
      <c r="BI1373" s="36"/>
      <c r="BJ1373" s="36"/>
      <c r="BL1373" s="36"/>
      <c r="BM1373" s="36"/>
      <c r="BN1373" s="36"/>
      <c r="BO1373" s="36"/>
    </row>
    <row r="1374" spans="2:67">
      <c r="B1374" s="36"/>
      <c r="D1374" s="36"/>
      <c r="E1374" s="36"/>
      <c r="G1374" s="36"/>
      <c r="H1374" s="36"/>
      <c r="I1374" s="36"/>
      <c r="J1374" s="36"/>
      <c r="K1374" s="36"/>
      <c r="L1374" s="36"/>
      <c r="M1374" s="36"/>
      <c r="N1374" s="36" t="e">
        <f>SUMIF(#REF!,K1374,#REF!)</f>
        <v>#REF!</v>
      </c>
      <c r="O1374" s="36">
        <f t="shared" si="215"/>
        <v>0</v>
      </c>
      <c r="P1374" s="36">
        <f>COUNTIF($T$1:T1374,T1374)</f>
        <v>13</v>
      </c>
      <c r="Q1374" s="36" t="str">
        <f t="shared" si="216"/>
        <v>13-KVENG-63</v>
      </c>
      <c r="R1374" s="36" t="s">
        <v>721</v>
      </c>
      <c r="S1374" s="36">
        <v>63</v>
      </c>
      <c r="T1374" s="36" t="str">
        <f t="shared" si="213"/>
        <v>KVENG-63</v>
      </c>
      <c r="U1374" s="36">
        <v>500</v>
      </c>
      <c r="V1374" s="36" t="str">
        <f t="shared" si="214"/>
        <v>500</v>
      </c>
      <c r="W1374" s="36"/>
      <c r="X1374" s="36"/>
      <c r="Y1374" s="36"/>
      <c r="Z1374" s="36"/>
      <c r="AA1374" s="36"/>
      <c r="AB1374" s="36"/>
      <c r="AC1374" s="36"/>
      <c r="AD1374" s="36"/>
      <c r="AE1374" s="36"/>
      <c r="AF1374" s="36"/>
      <c r="AG1374" s="36"/>
      <c r="AH1374" s="36"/>
      <c r="AI1374" s="36"/>
      <c r="AJ1374" s="36"/>
      <c r="AK1374" s="36"/>
      <c r="AL1374" s="36"/>
      <c r="AM1374" s="36"/>
      <c r="AN1374" s="36"/>
      <c r="AO1374" s="36"/>
      <c r="AP1374" s="36"/>
      <c r="AQ1374" s="36"/>
      <c r="AR1374" s="36"/>
      <c r="AS1374" s="36"/>
      <c r="AT1374" s="36"/>
      <c r="AU1374" s="36"/>
      <c r="AV1374" s="36"/>
      <c r="AW1374" s="36"/>
      <c r="AX1374" s="36"/>
      <c r="AY1374" s="36"/>
      <c r="AZ1374" s="36"/>
      <c r="BA1374" s="36"/>
      <c r="BB1374" s="36"/>
      <c r="BC1374" s="36"/>
      <c r="BD1374" s="36"/>
      <c r="BE1374" s="36"/>
      <c r="BF1374" s="36"/>
      <c r="BG1374" s="36"/>
      <c r="BH1374" s="36"/>
      <c r="BI1374" s="36"/>
      <c r="BJ1374" s="36"/>
      <c r="BL1374" s="36"/>
      <c r="BM1374" s="36"/>
      <c r="BN1374" s="36"/>
      <c r="BO1374" s="36"/>
    </row>
    <row r="1375" spans="2:67">
      <c r="B1375" s="36"/>
      <c r="D1375" s="36"/>
      <c r="E1375" s="36"/>
      <c r="G1375" s="36"/>
      <c r="H1375" s="36"/>
      <c r="I1375" s="36"/>
      <c r="J1375" s="36"/>
      <c r="K1375" s="36"/>
      <c r="L1375" s="36"/>
      <c r="M1375" s="36"/>
      <c r="N1375" s="36" t="e">
        <f>SUMIF(#REF!,K1375,#REF!)</f>
        <v>#REF!</v>
      </c>
      <c r="O1375" s="36">
        <f t="shared" si="215"/>
        <v>0</v>
      </c>
      <c r="P1375" s="36">
        <f>COUNTIF($T$1:T1375,T1375)</f>
        <v>1</v>
      </c>
      <c r="Q1375" s="36" t="str">
        <f t="shared" si="216"/>
        <v>1-KVENG-80</v>
      </c>
      <c r="R1375" s="36" t="s">
        <v>721</v>
      </c>
      <c r="S1375" s="36">
        <v>80</v>
      </c>
      <c r="T1375" s="36" t="str">
        <f t="shared" si="213"/>
        <v>KVENG-80</v>
      </c>
      <c r="U1375" s="36">
        <v>25</v>
      </c>
      <c r="V1375" s="36" t="str">
        <f t="shared" si="214"/>
        <v>25,</v>
      </c>
      <c r="W1375" s="36"/>
      <c r="X1375" s="36"/>
      <c r="Y1375" s="36"/>
      <c r="Z1375" s="36"/>
      <c r="AA1375" s="36"/>
      <c r="AB1375" s="36"/>
      <c r="AC1375" s="36"/>
      <c r="AD1375" s="36"/>
      <c r="AE1375" s="36"/>
      <c r="AF1375" s="36"/>
      <c r="AG1375" s="36"/>
      <c r="AH1375" s="36"/>
      <c r="AI1375" s="36"/>
      <c r="AJ1375" s="36"/>
      <c r="AK1375" s="36"/>
      <c r="AL1375" s="36"/>
      <c r="AM1375" s="36"/>
      <c r="AN1375" s="36"/>
      <c r="AO1375" s="36"/>
      <c r="AP1375" s="36"/>
      <c r="AQ1375" s="36"/>
      <c r="AR1375" s="36"/>
      <c r="AS1375" s="36"/>
      <c r="AT1375" s="36"/>
      <c r="AU1375" s="36"/>
      <c r="AV1375" s="36"/>
      <c r="AW1375" s="36"/>
      <c r="AX1375" s="36"/>
      <c r="AY1375" s="36"/>
      <c r="AZ1375" s="36"/>
      <c r="BA1375" s="36"/>
      <c r="BB1375" s="36"/>
      <c r="BC1375" s="36"/>
      <c r="BD1375" s="36"/>
      <c r="BE1375" s="36"/>
      <c r="BF1375" s="36"/>
      <c r="BG1375" s="36"/>
      <c r="BH1375" s="36"/>
      <c r="BI1375" s="36"/>
      <c r="BJ1375" s="36"/>
      <c r="BL1375" s="36"/>
      <c r="BM1375" s="36"/>
      <c r="BN1375" s="36"/>
      <c r="BO1375" s="36"/>
    </row>
    <row r="1376" spans="2:67">
      <c r="B1376" s="36"/>
      <c r="D1376" s="36"/>
      <c r="E1376" s="36"/>
      <c r="G1376" s="36"/>
      <c r="H1376" s="36"/>
      <c r="I1376" s="36"/>
      <c r="J1376" s="36"/>
      <c r="K1376" s="36"/>
      <c r="L1376" s="36"/>
      <c r="M1376" s="36"/>
      <c r="N1376" s="36" t="e">
        <f>SUMIF(#REF!,K1376,#REF!)</f>
        <v>#REF!</v>
      </c>
      <c r="O1376" s="36">
        <f t="shared" si="215"/>
        <v>0</v>
      </c>
      <c r="P1376" s="36">
        <f>COUNTIF($T$1:T1376,T1376)</f>
        <v>2</v>
      </c>
      <c r="Q1376" s="36" t="str">
        <f t="shared" si="216"/>
        <v>2-KVENG-80</v>
      </c>
      <c r="R1376" s="36" t="s">
        <v>721</v>
      </c>
      <c r="S1376" s="36">
        <v>80</v>
      </c>
      <c r="T1376" s="36" t="str">
        <f t="shared" si="213"/>
        <v>KVENG-80</v>
      </c>
      <c r="U1376" s="36">
        <v>40</v>
      </c>
      <c r="V1376" s="36" t="str">
        <f t="shared" si="214"/>
        <v>40,</v>
      </c>
      <c r="W1376" s="36"/>
      <c r="X1376" s="36"/>
      <c r="Y1376" s="36"/>
      <c r="Z1376" s="36"/>
      <c r="AA1376" s="36"/>
      <c r="AB1376" s="36"/>
      <c r="AC1376" s="36"/>
      <c r="AD1376" s="36"/>
      <c r="AE1376" s="36"/>
      <c r="AF1376" s="36"/>
      <c r="AG1376" s="36"/>
      <c r="AH1376" s="36"/>
      <c r="AI1376" s="36"/>
      <c r="AJ1376" s="36"/>
      <c r="AK1376" s="36"/>
      <c r="AL1376" s="36"/>
      <c r="AM1376" s="36"/>
      <c r="AN1376" s="36"/>
      <c r="AO1376" s="36"/>
      <c r="AP1376" s="36"/>
      <c r="AQ1376" s="36"/>
      <c r="AR1376" s="36"/>
      <c r="AS1376" s="36"/>
      <c r="AT1376" s="36"/>
      <c r="AU1376" s="36"/>
      <c r="AV1376" s="36"/>
      <c r="AW1376" s="36"/>
      <c r="AX1376" s="36"/>
      <c r="AY1376" s="36"/>
      <c r="AZ1376" s="36"/>
      <c r="BA1376" s="36"/>
      <c r="BB1376" s="36"/>
      <c r="BC1376" s="36"/>
      <c r="BD1376" s="36"/>
      <c r="BE1376" s="36"/>
      <c r="BF1376" s="36"/>
      <c r="BG1376" s="36"/>
      <c r="BH1376" s="36"/>
      <c r="BI1376" s="36"/>
      <c r="BJ1376" s="36"/>
      <c r="BL1376" s="36"/>
      <c r="BM1376" s="36"/>
      <c r="BN1376" s="36"/>
      <c r="BO1376" s="36"/>
    </row>
    <row r="1377" spans="2:67">
      <c r="B1377" s="36"/>
      <c r="D1377" s="36"/>
      <c r="E1377" s="36"/>
      <c r="G1377" s="36"/>
      <c r="H1377" s="36"/>
      <c r="I1377" s="36"/>
      <c r="J1377" s="36"/>
      <c r="K1377" s="36"/>
      <c r="L1377" s="36"/>
      <c r="M1377" s="36"/>
      <c r="N1377" s="36" t="e">
        <f>SUMIF(#REF!,K1377,#REF!)</f>
        <v>#REF!</v>
      </c>
      <c r="O1377" s="36">
        <f t="shared" si="215"/>
        <v>0</v>
      </c>
      <c r="P1377" s="36">
        <f>COUNTIF($T$1:T1377,T1377)</f>
        <v>3</v>
      </c>
      <c r="Q1377" s="36" t="str">
        <f t="shared" si="216"/>
        <v>3-KVENG-80</v>
      </c>
      <c r="R1377" s="36" t="s">
        <v>721</v>
      </c>
      <c r="S1377" s="36">
        <v>80</v>
      </c>
      <c r="T1377" s="36" t="str">
        <f t="shared" si="213"/>
        <v>KVENG-80</v>
      </c>
      <c r="U1377" s="36">
        <v>50</v>
      </c>
      <c r="V1377" s="36" t="str">
        <f t="shared" si="214"/>
        <v>50,</v>
      </c>
      <c r="W1377" s="36"/>
      <c r="X1377" s="36"/>
      <c r="Y1377" s="36"/>
      <c r="Z1377" s="36"/>
      <c r="AA1377" s="36"/>
      <c r="AB1377" s="36"/>
      <c r="AC1377" s="36"/>
      <c r="AD1377" s="36"/>
      <c r="AE1377" s="36"/>
      <c r="AF1377" s="36"/>
      <c r="AG1377" s="36"/>
      <c r="AH1377" s="36"/>
      <c r="AI1377" s="36"/>
      <c r="AJ1377" s="36"/>
      <c r="AK1377" s="36"/>
      <c r="AL1377" s="36"/>
      <c r="AM1377" s="36"/>
      <c r="AN1377" s="36"/>
      <c r="AO1377" s="36"/>
      <c r="AP1377" s="36"/>
      <c r="AQ1377" s="36"/>
      <c r="AR1377" s="36"/>
      <c r="AS1377" s="36"/>
      <c r="AT1377" s="36"/>
      <c r="AU1377" s="36"/>
      <c r="AV1377" s="36"/>
      <c r="AW1377" s="36"/>
      <c r="AX1377" s="36"/>
      <c r="AY1377" s="36"/>
      <c r="AZ1377" s="36"/>
      <c r="BA1377" s="36"/>
      <c r="BB1377" s="36"/>
      <c r="BC1377" s="36"/>
      <c r="BD1377" s="36"/>
      <c r="BE1377" s="36"/>
      <c r="BF1377" s="36"/>
      <c r="BG1377" s="36"/>
      <c r="BH1377" s="36"/>
      <c r="BI1377" s="36"/>
      <c r="BJ1377" s="36"/>
      <c r="BL1377" s="36"/>
      <c r="BM1377" s="36"/>
      <c r="BN1377" s="36"/>
      <c r="BO1377" s="36"/>
    </row>
    <row r="1378" spans="2:67">
      <c r="B1378" s="36"/>
      <c r="D1378" s="36"/>
      <c r="E1378" s="36"/>
      <c r="G1378" s="36"/>
      <c r="H1378" s="36"/>
      <c r="I1378" s="36"/>
      <c r="J1378" s="36"/>
      <c r="K1378" s="36"/>
      <c r="L1378" s="36"/>
      <c r="M1378" s="36"/>
      <c r="N1378" s="36" t="e">
        <f>SUMIF(#REF!,K1378,#REF!)</f>
        <v>#REF!</v>
      </c>
      <c r="O1378" s="36">
        <f t="shared" si="215"/>
        <v>0</v>
      </c>
      <c r="P1378" s="36">
        <f>COUNTIF($T$1:T1378,T1378)</f>
        <v>4</v>
      </c>
      <c r="Q1378" s="36" t="str">
        <f t="shared" si="216"/>
        <v>4-KVENG-80</v>
      </c>
      <c r="R1378" s="36" t="s">
        <v>721</v>
      </c>
      <c r="S1378" s="36">
        <v>80</v>
      </c>
      <c r="T1378" s="36" t="str">
        <f t="shared" si="213"/>
        <v>KVENG-80</v>
      </c>
      <c r="U1378" s="36">
        <v>80</v>
      </c>
      <c r="V1378" s="36" t="str">
        <f t="shared" si="214"/>
        <v>80,</v>
      </c>
      <c r="W1378" s="36"/>
      <c r="X1378" s="36"/>
      <c r="Y1378" s="36"/>
      <c r="Z1378" s="36"/>
      <c r="AA1378" s="36"/>
      <c r="AB1378" s="36"/>
      <c r="AC1378" s="36"/>
      <c r="AD1378" s="36"/>
      <c r="AE1378" s="36"/>
      <c r="AF1378" s="36"/>
      <c r="AG1378" s="36"/>
      <c r="AH1378" s="36"/>
      <c r="AI1378" s="36"/>
      <c r="AJ1378" s="36"/>
      <c r="AK1378" s="36"/>
      <c r="AL1378" s="36"/>
      <c r="AM1378" s="36"/>
      <c r="AN1378" s="36"/>
      <c r="AO1378" s="36"/>
      <c r="AP1378" s="36"/>
      <c r="AQ1378" s="36"/>
      <c r="AR1378" s="36"/>
      <c r="AS1378" s="36"/>
      <c r="AT1378" s="36"/>
      <c r="AU1378" s="36"/>
      <c r="AV1378" s="36"/>
      <c r="AW1378" s="36"/>
      <c r="AX1378" s="36"/>
      <c r="AY1378" s="36"/>
      <c r="AZ1378" s="36"/>
      <c r="BA1378" s="36"/>
      <c r="BB1378" s="36"/>
      <c r="BC1378" s="36"/>
      <c r="BD1378" s="36"/>
      <c r="BE1378" s="36"/>
      <c r="BF1378" s="36"/>
      <c r="BG1378" s="36"/>
      <c r="BH1378" s="36"/>
      <c r="BI1378" s="36"/>
      <c r="BJ1378" s="36"/>
      <c r="BL1378" s="36"/>
      <c r="BM1378" s="36"/>
      <c r="BN1378" s="36"/>
      <c r="BO1378" s="36"/>
    </row>
    <row r="1379" spans="2:67">
      <c r="B1379" s="36"/>
      <c r="D1379" s="36"/>
      <c r="E1379" s="36"/>
      <c r="G1379" s="36"/>
      <c r="H1379" s="36"/>
      <c r="I1379" s="36"/>
      <c r="J1379" s="36"/>
      <c r="K1379" s="36"/>
      <c r="L1379" s="36"/>
      <c r="M1379" s="36"/>
      <c r="N1379" s="36" t="e">
        <f>SUMIF(#REF!,K1379,#REF!)</f>
        <v>#REF!</v>
      </c>
      <c r="O1379" s="36">
        <f t="shared" si="215"/>
        <v>0</v>
      </c>
      <c r="P1379" s="36">
        <f>COUNTIF($T$1:T1379,T1379)</f>
        <v>5</v>
      </c>
      <c r="Q1379" s="36" t="str">
        <f t="shared" si="216"/>
        <v>5-KVENG-80</v>
      </c>
      <c r="R1379" s="36" t="s">
        <v>721</v>
      </c>
      <c r="S1379" s="36">
        <v>80</v>
      </c>
      <c r="T1379" s="36" t="str">
        <f t="shared" si="213"/>
        <v>KVENG-80</v>
      </c>
      <c r="U1379" s="36">
        <v>100</v>
      </c>
      <c r="V1379" s="36" t="str">
        <f t="shared" si="214"/>
        <v>100,</v>
      </c>
      <c r="W1379" s="36"/>
      <c r="X1379" s="36"/>
      <c r="Y1379" s="36"/>
      <c r="Z1379" s="36"/>
      <c r="AA1379" s="36"/>
      <c r="AB1379" s="36"/>
      <c r="AC1379" s="36"/>
      <c r="AD1379" s="36"/>
      <c r="AE1379" s="36"/>
      <c r="AF1379" s="36"/>
      <c r="AG1379" s="36"/>
      <c r="AH1379" s="36"/>
      <c r="AI1379" s="36"/>
      <c r="AJ1379" s="36"/>
      <c r="AK1379" s="36"/>
      <c r="AL1379" s="36"/>
      <c r="AM1379" s="36"/>
      <c r="AN1379" s="36"/>
      <c r="AO1379" s="36"/>
      <c r="AP1379" s="36"/>
      <c r="AQ1379" s="36"/>
      <c r="AR1379" s="36"/>
      <c r="AS1379" s="36"/>
      <c r="AT1379" s="36"/>
      <c r="AU1379" s="36"/>
      <c r="AV1379" s="36"/>
      <c r="AW1379" s="36"/>
      <c r="AX1379" s="36"/>
      <c r="AY1379" s="36"/>
      <c r="AZ1379" s="36"/>
      <c r="BA1379" s="36"/>
      <c r="BB1379" s="36"/>
      <c r="BC1379" s="36"/>
      <c r="BD1379" s="36"/>
      <c r="BE1379" s="36"/>
      <c r="BF1379" s="36"/>
      <c r="BG1379" s="36"/>
      <c r="BH1379" s="36"/>
      <c r="BI1379" s="36"/>
      <c r="BJ1379" s="36"/>
      <c r="BL1379" s="36"/>
      <c r="BM1379" s="36"/>
      <c r="BN1379" s="36"/>
      <c r="BO1379" s="36"/>
    </row>
    <row r="1380" spans="2:67">
      <c r="B1380" s="36"/>
      <c r="D1380" s="36"/>
      <c r="E1380" s="36"/>
      <c r="G1380" s="36"/>
      <c r="H1380" s="36"/>
      <c r="I1380" s="36"/>
      <c r="J1380" s="36"/>
      <c r="K1380" s="36"/>
      <c r="L1380" s="36"/>
      <c r="M1380" s="36"/>
      <c r="N1380" s="36" t="e">
        <f>SUMIF(#REF!,K1380,#REF!)</f>
        <v>#REF!</v>
      </c>
      <c r="O1380" s="36">
        <f t="shared" si="215"/>
        <v>0</v>
      </c>
      <c r="P1380" s="36">
        <f>COUNTIF($T$1:T1380,T1380)</f>
        <v>6</v>
      </c>
      <c r="Q1380" s="36" t="str">
        <f t="shared" si="216"/>
        <v>6-KVENG-80</v>
      </c>
      <c r="R1380" s="36" t="s">
        <v>721</v>
      </c>
      <c r="S1380" s="36">
        <v>80</v>
      </c>
      <c r="T1380" s="36" t="str">
        <f t="shared" si="213"/>
        <v>KVENG-80</v>
      </c>
      <c r="U1380" s="36">
        <v>120</v>
      </c>
      <c r="V1380" s="36" t="str">
        <f t="shared" si="214"/>
        <v>120,</v>
      </c>
      <c r="W1380" s="36"/>
      <c r="X1380" s="36"/>
      <c r="Y1380" s="36"/>
      <c r="Z1380" s="36"/>
      <c r="AA1380" s="36"/>
      <c r="AB1380" s="36"/>
      <c r="AC1380" s="36"/>
      <c r="AD1380" s="36"/>
      <c r="AE1380" s="36"/>
      <c r="AF1380" s="36"/>
      <c r="AG1380" s="36"/>
      <c r="AH1380" s="36"/>
      <c r="AI1380" s="36"/>
      <c r="AJ1380" s="36"/>
      <c r="AK1380" s="36"/>
      <c r="AL1380" s="36"/>
      <c r="AM1380" s="36"/>
      <c r="AN1380" s="36"/>
      <c r="AO1380" s="36"/>
      <c r="AP1380" s="36"/>
      <c r="AQ1380" s="36"/>
      <c r="AR1380" s="36"/>
      <c r="AS1380" s="36"/>
      <c r="AT1380" s="36"/>
      <c r="AU1380" s="36"/>
      <c r="AV1380" s="36"/>
      <c r="AW1380" s="36"/>
      <c r="AX1380" s="36"/>
      <c r="AY1380" s="36"/>
      <c r="AZ1380" s="36"/>
      <c r="BA1380" s="36"/>
      <c r="BB1380" s="36"/>
      <c r="BC1380" s="36"/>
      <c r="BD1380" s="36"/>
      <c r="BE1380" s="36"/>
      <c r="BF1380" s="36"/>
      <c r="BG1380" s="36"/>
      <c r="BH1380" s="36"/>
      <c r="BI1380" s="36"/>
      <c r="BJ1380" s="36"/>
      <c r="BL1380" s="36"/>
      <c r="BM1380" s="36"/>
      <c r="BN1380" s="36"/>
      <c r="BO1380" s="36"/>
    </row>
    <row r="1381" spans="2:67">
      <c r="B1381" s="36"/>
      <c r="D1381" s="36"/>
      <c r="E1381" s="36"/>
      <c r="G1381" s="36"/>
      <c r="H1381" s="36"/>
      <c r="I1381" s="36"/>
      <c r="J1381" s="36"/>
      <c r="K1381" s="36"/>
      <c r="L1381" s="36"/>
      <c r="M1381" s="36"/>
      <c r="N1381" s="36" t="e">
        <f>SUMIF(#REF!,K1381,#REF!)</f>
        <v>#REF!</v>
      </c>
      <c r="O1381" s="36">
        <f t="shared" si="215"/>
        <v>0</v>
      </c>
      <c r="P1381" s="36">
        <f>COUNTIF($T$1:T1381,T1381)</f>
        <v>7</v>
      </c>
      <c r="Q1381" s="36" t="str">
        <f t="shared" si="216"/>
        <v>7-KVENG-80</v>
      </c>
      <c r="R1381" s="36" t="s">
        <v>721</v>
      </c>
      <c r="S1381" s="36">
        <v>80</v>
      </c>
      <c r="T1381" s="36" t="str">
        <f t="shared" si="213"/>
        <v>KVENG-80</v>
      </c>
      <c r="U1381" s="36">
        <v>160</v>
      </c>
      <c r="V1381" s="36" t="str">
        <f t="shared" si="214"/>
        <v>160,</v>
      </c>
      <c r="W1381" s="36"/>
      <c r="X1381" s="36"/>
      <c r="Y1381" s="36"/>
      <c r="Z1381" s="36"/>
      <c r="AA1381" s="36"/>
      <c r="AB1381" s="36"/>
      <c r="AC1381" s="36"/>
      <c r="AD1381" s="36"/>
      <c r="AE1381" s="36"/>
      <c r="AF1381" s="36"/>
      <c r="AG1381" s="36"/>
      <c r="AH1381" s="36"/>
      <c r="AI1381" s="36"/>
      <c r="AJ1381" s="36"/>
      <c r="AK1381" s="36"/>
      <c r="AL1381" s="36"/>
      <c r="AM1381" s="36"/>
      <c r="AN1381" s="36"/>
      <c r="AO1381" s="36"/>
      <c r="AP1381" s="36"/>
      <c r="AQ1381" s="36"/>
      <c r="AR1381" s="36"/>
      <c r="AS1381" s="36"/>
      <c r="AT1381" s="36"/>
      <c r="AU1381" s="36"/>
      <c r="AV1381" s="36"/>
      <c r="AW1381" s="36"/>
      <c r="AX1381" s="36"/>
      <c r="AY1381" s="36"/>
      <c r="AZ1381" s="36"/>
      <c r="BA1381" s="36"/>
      <c r="BB1381" s="36"/>
      <c r="BC1381" s="36"/>
      <c r="BD1381" s="36"/>
      <c r="BE1381" s="36"/>
      <c r="BF1381" s="36"/>
      <c r="BG1381" s="36"/>
      <c r="BH1381" s="36"/>
      <c r="BI1381" s="36"/>
      <c r="BJ1381" s="36"/>
      <c r="BL1381" s="36"/>
      <c r="BM1381" s="36"/>
      <c r="BN1381" s="36"/>
      <c r="BO1381" s="36"/>
    </row>
    <row r="1382" spans="2:67">
      <c r="B1382" s="36"/>
      <c r="D1382" s="36"/>
      <c r="E1382" s="36"/>
      <c r="G1382" s="36"/>
      <c r="H1382" s="36"/>
      <c r="I1382" s="36"/>
      <c r="J1382" s="36"/>
      <c r="K1382" s="36"/>
      <c r="L1382" s="36"/>
      <c r="M1382" s="36"/>
      <c r="N1382" s="36" t="e">
        <f>SUMIF(#REF!,K1382,#REF!)</f>
        <v>#REF!</v>
      </c>
      <c r="O1382" s="36">
        <f t="shared" si="215"/>
        <v>0</v>
      </c>
      <c r="P1382" s="36">
        <f>COUNTIF($T$1:T1382,T1382)</f>
        <v>8</v>
      </c>
      <c r="Q1382" s="36" t="str">
        <f t="shared" si="216"/>
        <v>8-KVENG-80</v>
      </c>
      <c r="R1382" s="36" t="s">
        <v>721</v>
      </c>
      <c r="S1382" s="36">
        <v>80</v>
      </c>
      <c r="T1382" s="36" t="str">
        <f t="shared" si="213"/>
        <v>KVENG-80</v>
      </c>
      <c r="U1382" s="36">
        <v>200</v>
      </c>
      <c r="V1382" s="36" t="str">
        <f t="shared" si="214"/>
        <v>200,</v>
      </c>
      <c r="W1382" s="36"/>
      <c r="X1382" s="36"/>
      <c r="Y1382" s="36"/>
      <c r="Z1382" s="36"/>
      <c r="AA1382" s="36"/>
      <c r="AB1382" s="36"/>
      <c r="AC1382" s="36"/>
      <c r="AD1382" s="36"/>
      <c r="AE1382" s="36"/>
      <c r="AF1382" s="36"/>
      <c r="AG1382" s="36"/>
      <c r="AH1382" s="36"/>
      <c r="AI1382" s="36"/>
      <c r="AJ1382" s="36"/>
      <c r="AK1382" s="36"/>
      <c r="AL1382" s="36"/>
      <c r="AM1382" s="36"/>
      <c r="AN1382" s="36"/>
      <c r="AO1382" s="36"/>
      <c r="AP1382" s="36"/>
      <c r="AQ1382" s="36"/>
      <c r="AR1382" s="36"/>
      <c r="AS1382" s="36"/>
      <c r="AT1382" s="36"/>
      <c r="AU1382" s="36"/>
      <c r="AV1382" s="36"/>
      <c r="AW1382" s="36"/>
      <c r="AX1382" s="36"/>
      <c r="AY1382" s="36"/>
      <c r="AZ1382" s="36"/>
      <c r="BA1382" s="36"/>
      <c r="BB1382" s="36"/>
      <c r="BC1382" s="36"/>
      <c r="BD1382" s="36"/>
      <c r="BE1382" s="36"/>
      <c r="BF1382" s="36"/>
      <c r="BG1382" s="36"/>
      <c r="BH1382" s="36"/>
      <c r="BI1382" s="36"/>
      <c r="BJ1382" s="36"/>
      <c r="BL1382" s="36"/>
      <c r="BM1382" s="36"/>
      <c r="BN1382" s="36"/>
      <c r="BO1382" s="36"/>
    </row>
    <row r="1383" spans="2:67">
      <c r="B1383" s="36"/>
      <c r="D1383" s="36"/>
      <c r="E1383" s="36"/>
      <c r="G1383" s="36"/>
      <c r="H1383" s="36"/>
      <c r="I1383" s="36"/>
      <c r="J1383" s="36"/>
      <c r="K1383" s="36"/>
      <c r="L1383" s="36"/>
      <c r="M1383" s="36"/>
      <c r="N1383" s="36" t="e">
        <f>SUMIF(#REF!,K1383,#REF!)</f>
        <v>#REF!</v>
      </c>
      <c r="O1383" s="36">
        <f t="shared" si="215"/>
        <v>0</v>
      </c>
      <c r="P1383" s="36">
        <f>COUNTIF($T$1:T1383,T1383)</f>
        <v>9</v>
      </c>
      <c r="Q1383" s="36" t="str">
        <f t="shared" si="216"/>
        <v>9-KVENG-80</v>
      </c>
      <c r="R1383" s="36" t="s">
        <v>721</v>
      </c>
      <c r="S1383" s="36">
        <v>80</v>
      </c>
      <c r="T1383" s="36" t="str">
        <f t="shared" si="213"/>
        <v>KVENG-80</v>
      </c>
      <c r="U1383" s="36">
        <v>250</v>
      </c>
      <c r="V1383" s="36" t="str">
        <f t="shared" si="214"/>
        <v>250,</v>
      </c>
      <c r="W1383" s="36"/>
      <c r="X1383" s="36"/>
      <c r="Y1383" s="36"/>
      <c r="Z1383" s="36"/>
      <c r="AA1383" s="36"/>
      <c r="AB1383" s="36"/>
      <c r="AC1383" s="36"/>
      <c r="AD1383" s="36"/>
      <c r="AE1383" s="36"/>
      <c r="AF1383" s="36"/>
      <c r="AG1383" s="36"/>
      <c r="AH1383" s="36"/>
      <c r="AI1383" s="36"/>
      <c r="AJ1383" s="36"/>
      <c r="AK1383" s="36"/>
      <c r="AL1383" s="36"/>
      <c r="AM1383" s="36"/>
      <c r="AN1383" s="36"/>
      <c r="AO1383" s="36"/>
      <c r="AP1383" s="36"/>
      <c r="AQ1383" s="36"/>
      <c r="AR1383" s="36"/>
      <c r="AS1383" s="36"/>
      <c r="AT1383" s="36"/>
      <c r="AU1383" s="36"/>
      <c r="AV1383" s="36"/>
      <c r="AW1383" s="36"/>
      <c r="AX1383" s="36"/>
      <c r="AY1383" s="36"/>
      <c r="AZ1383" s="36"/>
      <c r="BA1383" s="36"/>
      <c r="BB1383" s="36"/>
      <c r="BC1383" s="36"/>
      <c r="BD1383" s="36"/>
      <c r="BE1383" s="36"/>
      <c r="BF1383" s="36"/>
      <c r="BG1383" s="36"/>
      <c r="BH1383" s="36"/>
      <c r="BI1383" s="36"/>
      <c r="BJ1383" s="36"/>
      <c r="BL1383" s="36"/>
      <c r="BM1383" s="36"/>
      <c r="BN1383" s="36"/>
      <c r="BO1383" s="36"/>
    </row>
    <row r="1384" spans="2:67">
      <c r="B1384" s="36"/>
      <c r="D1384" s="36"/>
      <c r="E1384" s="36"/>
      <c r="G1384" s="36"/>
      <c r="H1384" s="36"/>
      <c r="I1384" s="36"/>
      <c r="J1384" s="36"/>
      <c r="K1384" s="36"/>
      <c r="L1384" s="36"/>
      <c r="M1384" s="36"/>
      <c r="N1384" s="36" t="e">
        <f>SUMIF(#REF!,K1384,#REF!)</f>
        <v>#REF!</v>
      </c>
      <c r="O1384" s="36">
        <f t="shared" si="215"/>
        <v>0</v>
      </c>
      <c r="P1384" s="36">
        <f>COUNTIF($T$1:T1384,T1384)</f>
        <v>10</v>
      </c>
      <c r="Q1384" s="36" t="str">
        <f t="shared" si="216"/>
        <v>10-KVENG-80</v>
      </c>
      <c r="R1384" s="36" t="s">
        <v>721</v>
      </c>
      <c r="S1384" s="36">
        <v>80</v>
      </c>
      <c r="T1384" s="36" t="str">
        <f t="shared" si="213"/>
        <v>KVENG-80</v>
      </c>
      <c r="U1384" s="36">
        <v>300</v>
      </c>
      <c r="V1384" s="36" t="str">
        <f t="shared" si="214"/>
        <v>300,</v>
      </c>
      <c r="W1384" s="36"/>
      <c r="X1384" s="36"/>
      <c r="Y1384" s="36"/>
      <c r="Z1384" s="36"/>
      <c r="AA1384" s="36"/>
      <c r="AB1384" s="36"/>
      <c r="AC1384" s="36"/>
      <c r="AD1384" s="36"/>
      <c r="AE1384" s="36"/>
      <c r="AF1384" s="36"/>
      <c r="AG1384" s="36"/>
      <c r="AH1384" s="36"/>
      <c r="AI1384" s="36"/>
      <c r="AJ1384" s="36"/>
      <c r="AK1384" s="36"/>
      <c r="AL1384" s="36"/>
      <c r="AM1384" s="36"/>
      <c r="AN1384" s="36"/>
      <c r="AO1384" s="36"/>
      <c r="AP1384" s="36"/>
      <c r="AQ1384" s="36"/>
      <c r="AR1384" s="36"/>
      <c r="AS1384" s="36"/>
      <c r="AT1384" s="36"/>
      <c r="AU1384" s="36"/>
      <c r="AV1384" s="36"/>
      <c r="AW1384" s="36"/>
      <c r="AX1384" s="36"/>
      <c r="AY1384" s="36"/>
      <c r="AZ1384" s="36"/>
      <c r="BA1384" s="36"/>
      <c r="BB1384" s="36"/>
      <c r="BC1384" s="36"/>
      <c r="BD1384" s="36"/>
      <c r="BE1384" s="36"/>
      <c r="BF1384" s="36"/>
      <c r="BG1384" s="36"/>
      <c r="BH1384" s="36"/>
      <c r="BI1384" s="36"/>
      <c r="BJ1384" s="36"/>
      <c r="BL1384" s="36"/>
      <c r="BM1384" s="36"/>
      <c r="BN1384" s="36"/>
      <c r="BO1384" s="36"/>
    </row>
    <row r="1385" spans="2:67">
      <c r="B1385" s="36"/>
      <c r="D1385" s="36"/>
      <c r="E1385" s="36"/>
      <c r="G1385" s="36"/>
      <c r="H1385" s="36"/>
      <c r="I1385" s="36"/>
      <c r="J1385" s="36"/>
      <c r="K1385" s="36"/>
      <c r="L1385" s="36"/>
      <c r="M1385" s="36"/>
      <c r="N1385" s="36" t="e">
        <f>SUMIF(#REF!,K1385,#REF!)</f>
        <v>#REF!</v>
      </c>
      <c r="O1385" s="36">
        <f t="shared" si="215"/>
        <v>0</v>
      </c>
      <c r="P1385" s="36">
        <f>COUNTIF($T$1:T1385,T1385)</f>
        <v>11</v>
      </c>
      <c r="Q1385" s="36" t="str">
        <f t="shared" si="216"/>
        <v>11-KVENG-80</v>
      </c>
      <c r="R1385" s="36" t="s">
        <v>721</v>
      </c>
      <c r="S1385" s="36">
        <v>80</v>
      </c>
      <c r="T1385" s="36" t="str">
        <f t="shared" si="213"/>
        <v>KVENG-80</v>
      </c>
      <c r="U1385" s="36">
        <v>320</v>
      </c>
      <c r="V1385" s="36" t="str">
        <f t="shared" si="214"/>
        <v>320,</v>
      </c>
      <c r="W1385" s="36"/>
      <c r="X1385" s="36"/>
      <c r="Y1385" s="36"/>
      <c r="Z1385" s="36"/>
      <c r="AA1385" s="36"/>
      <c r="AB1385" s="36"/>
      <c r="AC1385" s="36"/>
      <c r="AD1385" s="36"/>
      <c r="AE1385" s="36"/>
      <c r="AF1385" s="36"/>
      <c r="AG1385" s="36"/>
      <c r="AH1385" s="36"/>
      <c r="AI1385" s="36"/>
      <c r="AJ1385" s="36"/>
      <c r="AK1385" s="36"/>
      <c r="AL1385" s="36"/>
      <c r="AM1385" s="36"/>
      <c r="AN1385" s="36"/>
      <c r="AO1385" s="36"/>
      <c r="AP1385" s="36"/>
      <c r="AQ1385" s="36"/>
      <c r="AR1385" s="36"/>
      <c r="AS1385" s="36"/>
      <c r="AT1385" s="36"/>
      <c r="AU1385" s="36"/>
      <c r="AV1385" s="36"/>
      <c r="AW1385" s="36"/>
      <c r="AX1385" s="36"/>
      <c r="AY1385" s="36"/>
      <c r="AZ1385" s="36"/>
      <c r="BA1385" s="36"/>
      <c r="BB1385" s="36"/>
      <c r="BC1385" s="36"/>
      <c r="BD1385" s="36"/>
      <c r="BE1385" s="36"/>
      <c r="BF1385" s="36"/>
      <c r="BG1385" s="36"/>
      <c r="BH1385" s="36"/>
      <c r="BI1385" s="36"/>
      <c r="BJ1385" s="36"/>
      <c r="BL1385" s="36"/>
      <c r="BM1385" s="36"/>
      <c r="BN1385" s="36"/>
      <c r="BO1385" s="36"/>
    </row>
    <row r="1386" spans="2:67">
      <c r="B1386" s="36"/>
      <c r="D1386" s="36"/>
      <c r="E1386" s="36"/>
      <c r="G1386" s="36"/>
      <c r="H1386" s="36"/>
      <c r="I1386" s="36"/>
      <c r="J1386" s="36"/>
      <c r="K1386" s="36"/>
      <c r="L1386" s="36"/>
      <c r="M1386" s="36"/>
      <c r="N1386" s="36" t="e">
        <f>SUMIF(#REF!,K1386,#REF!)</f>
        <v>#REF!</v>
      </c>
      <c r="O1386" s="36">
        <f t="shared" si="215"/>
        <v>0</v>
      </c>
      <c r="P1386" s="36">
        <f>COUNTIF($T$1:T1386,T1386)</f>
        <v>12</v>
      </c>
      <c r="Q1386" s="36" t="str">
        <f t="shared" si="216"/>
        <v>12-KVENG-80</v>
      </c>
      <c r="R1386" s="36" t="s">
        <v>721</v>
      </c>
      <c r="S1386" s="36">
        <v>80</v>
      </c>
      <c r="T1386" s="36" t="str">
        <f t="shared" si="213"/>
        <v>KVENG-80</v>
      </c>
      <c r="U1386" s="36">
        <v>400</v>
      </c>
      <c r="V1386" s="36" t="str">
        <f t="shared" si="214"/>
        <v>400,</v>
      </c>
      <c r="W1386" s="36"/>
      <c r="X1386" s="36"/>
      <c r="Y1386" s="36"/>
      <c r="Z1386" s="36"/>
      <c r="AA1386" s="36"/>
      <c r="AB1386" s="36"/>
      <c r="AC1386" s="36"/>
      <c r="AD1386" s="36"/>
      <c r="AE1386" s="36"/>
      <c r="AF1386" s="36"/>
      <c r="AG1386" s="36"/>
      <c r="AH1386" s="36"/>
      <c r="AI1386" s="36"/>
      <c r="AJ1386" s="36"/>
      <c r="AK1386" s="36"/>
      <c r="AL1386" s="36"/>
      <c r="AM1386" s="36"/>
      <c r="AN1386" s="36"/>
      <c r="AO1386" s="36"/>
      <c r="AP1386" s="36"/>
      <c r="AQ1386" s="36"/>
      <c r="AR1386" s="36"/>
      <c r="AS1386" s="36"/>
      <c r="AT1386" s="36"/>
      <c r="AU1386" s="36"/>
      <c r="AV1386" s="36"/>
      <c r="AW1386" s="36"/>
      <c r="AX1386" s="36"/>
      <c r="AY1386" s="36"/>
      <c r="AZ1386" s="36"/>
      <c r="BA1386" s="36"/>
      <c r="BB1386" s="36"/>
      <c r="BC1386" s="36"/>
      <c r="BD1386" s="36"/>
      <c r="BE1386" s="36"/>
      <c r="BF1386" s="36"/>
      <c r="BG1386" s="36"/>
      <c r="BH1386" s="36"/>
      <c r="BI1386" s="36"/>
      <c r="BJ1386" s="36"/>
      <c r="BL1386" s="36"/>
      <c r="BM1386" s="36"/>
      <c r="BN1386" s="36"/>
      <c r="BO1386" s="36"/>
    </row>
    <row r="1387" spans="2:67">
      <c r="B1387" s="36"/>
      <c r="D1387" s="36"/>
      <c r="E1387" s="36"/>
      <c r="G1387" s="36"/>
      <c r="H1387" s="36"/>
      <c r="I1387" s="36"/>
      <c r="J1387" s="36"/>
      <c r="K1387" s="36"/>
      <c r="L1387" s="36"/>
      <c r="M1387" s="36"/>
      <c r="N1387" s="36" t="e">
        <f>SUMIF(#REF!,K1387,#REF!)</f>
        <v>#REF!</v>
      </c>
      <c r="O1387" s="36">
        <f t="shared" si="215"/>
        <v>0</v>
      </c>
      <c r="P1387" s="36">
        <f>COUNTIF($T$1:T1387,T1387)</f>
        <v>13</v>
      </c>
      <c r="Q1387" s="36" t="str">
        <f t="shared" si="216"/>
        <v>13-KVENG-80</v>
      </c>
      <c r="R1387" s="36" t="s">
        <v>721</v>
      </c>
      <c r="S1387" s="36">
        <v>80</v>
      </c>
      <c r="T1387" s="36" t="str">
        <f t="shared" si="213"/>
        <v>KVENG-80</v>
      </c>
      <c r="U1387" s="36">
        <v>500</v>
      </c>
      <c r="V1387" s="36" t="str">
        <f t="shared" si="214"/>
        <v>500</v>
      </c>
      <c r="W1387" s="36"/>
      <c r="X1387" s="36"/>
      <c r="Y1387" s="36"/>
      <c r="Z1387" s="36"/>
      <c r="AA1387" s="36"/>
      <c r="AB1387" s="36"/>
      <c r="AC1387" s="36"/>
      <c r="AD1387" s="36"/>
      <c r="AE1387" s="36"/>
      <c r="AF1387" s="36"/>
      <c r="AG1387" s="36"/>
      <c r="AH1387" s="36"/>
      <c r="AI1387" s="36"/>
      <c r="AJ1387" s="36"/>
      <c r="AK1387" s="36"/>
      <c r="AL1387" s="36"/>
      <c r="AM1387" s="36"/>
      <c r="AN1387" s="36"/>
      <c r="AO1387" s="36"/>
      <c r="AP1387" s="36"/>
      <c r="AQ1387" s="36"/>
      <c r="AR1387" s="36"/>
      <c r="AS1387" s="36"/>
      <c r="AT1387" s="36"/>
      <c r="AU1387" s="36"/>
      <c r="AV1387" s="36"/>
      <c r="AW1387" s="36"/>
      <c r="AX1387" s="36"/>
      <c r="AY1387" s="36"/>
      <c r="AZ1387" s="36"/>
      <c r="BA1387" s="36"/>
      <c r="BB1387" s="36"/>
      <c r="BC1387" s="36"/>
      <c r="BD1387" s="36"/>
      <c r="BE1387" s="36"/>
      <c r="BF1387" s="36"/>
      <c r="BG1387" s="36"/>
      <c r="BH1387" s="36"/>
      <c r="BI1387" s="36"/>
      <c r="BJ1387" s="36"/>
      <c r="BL1387" s="36"/>
      <c r="BM1387" s="36"/>
      <c r="BN1387" s="36"/>
      <c r="BO1387" s="36"/>
    </row>
    <row r="1388" spans="2:67">
      <c r="B1388" s="36"/>
      <c r="D1388" s="36"/>
      <c r="E1388" s="36"/>
      <c r="G1388" s="36"/>
      <c r="H1388" s="36"/>
      <c r="I1388" s="36"/>
      <c r="J1388" s="36"/>
      <c r="K1388" s="36"/>
      <c r="L1388" s="36"/>
      <c r="M1388" s="36"/>
      <c r="N1388" s="36" t="e">
        <f>SUMIF(#REF!,K1388,#REF!)</f>
        <v>#REF!</v>
      </c>
      <c r="O1388" s="36">
        <f t="shared" si="215"/>
        <v>0</v>
      </c>
      <c r="P1388" s="36">
        <f>COUNTIF($T$1:T1388,T1388)</f>
        <v>1</v>
      </c>
      <c r="Q1388" s="36" t="str">
        <f t="shared" si="216"/>
        <v>1-KVENG-100</v>
      </c>
      <c r="R1388" s="36" t="s">
        <v>721</v>
      </c>
      <c r="S1388" s="36">
        <v>100</v>
      </c>
      <c r="T1388" s="36" t="str">
        <f t="shared" si="213"/>
        <v>KVENG-100</v>
      </c>
      <c r="U1388" s="36">
        <v>25</v>
      </c>
      <c r="V1388" s="36" t="str">
        <f t="shared" si="214"/>
        <v>25,</v>
      </c>
      <c r="W1388" s="36"/>
      <c r="X1388" s="36"/>
      <c r="Y1388" s="36"/>
      <c r="Z1388" s="36"/>
      <c r="AA1388" s="36"/>
      <c r="AB1388" s="36"/>
      <c r="AC1388" s="36"/>
      <c r="AD1388" s="36"/>
      <c r="AE1388" s="36"/>
      <c r="AF1388" s="36"/>
      <c r="AG1388" s="36"/>
      <c r="AH1388" s="36"/>
      <c r="AI1388" s="36"/>
      <c r="AJ1388" s="36"/>
      <c r="AK1388" s="36"/>
      <c r="AL1388" s="36"/>
      <c r="AM1388" s="36"/>
      <c r="AN1388" s="36"/>
      <c r="AO1388" s="36"/>
      <c r="AP1388" s="36"/>
      <c r="AQ1388" s="36"/>
      <c r="AR1388" s="36"/>
      <c r="AS1388" s="36"/>
      <c r="AT1388" s="36"/>
      <c r="AU1388" s="36"/>
      <c r="AV1388" s="36"/>
      <c r="AW1388" s="36"/>
      <c r="AX1388" s="36"/>
      <c r="AY1388" s="36"/>
      <c r="AZ1388" s="36"/>
      <c r="BA1388" s="36"/>
      <c r="BB1388" s="36"/>
      <c r="BC1388" s="36"/>
      <c r="BD1388" s="36"/>
      <c r="BE1388" s="36"/>
      <c r="BF1388" s="36"/>
      <c r="BG1388" s="36"/>
      <c r="BH1388" s="36"/>
      <c r="BI1388" s="36"/>
      <c r="BJ1388" s="36"/>
      <c r="BL1388" s="36"/>
      <c r="BM1388" s="36"/>
      <c r="BN1388" s="36"/>
      <c r="BO1388" s="36"/>
    </row>
    <row r="1389" spans="2:67">
      <c r="B1389" s="36"/>
      <c r="D1389" s="36"/>
      <c r="E1389" s="36"/>
      <c r="G1389" s="36"/>
      <c r="H1389" s="36"/>
      <c r="I1389" s="36"/>
      <c r="J1389" s="36"/>
      <c r="K1389" s="36"/>
      <c r="L1389" s="36"/>
      <c r="M1389" s="36"/>
      <c r="N1389" s="36" t="e">
        <f>SUMIF(#REF!,K1389,#REF!)</f>
        <v>#REF!</v>
      </c>
      <c r="O1389" s="36">
        <f t="shared" si="215"/>
        <v>0</v>
      </c>
      <c r="P1389" s="36">
        <f>COUNTIF($T$1:T1389,T1389)</f>
        <v>2</v>
      </c>
      <c r="Q1389" s="36" t="str">
        <f t="shared" si="216"/>
        <v>2-KVENG-100</v>
      </c>
      <c r="R1389" s="36" t="s">
        <v>721</v>
      </c>
      <c r="S1389" s="36">
        <v>100</v>
      </c>
      <c r="T1389" s="36" t="str">
        <f t="shared" si="213"/>
        <v>KVENG-100</v>
      </c>
      <c r="U1389" s="36">
        <v>40</v>
      </c>
      <c r="V1389" s="36" t="str">
        <f t="shared" si="214"/>
        <v>40,</v>
      </c>
      <c r="W1389" s="36"/>
      <c r="X1389" s="36"/>
      <c r="Y1389" s="36"/>
      <c r="Z1389" s="36"/>
      <c r="AA1389" s="36"/>
      <c r="AB1389" s="36"/>
      <c r="AC1389" s="36"/>
      <c r="AD1389" s="36"/>
      <c r="AE1389" s="36"/>
      <c r="AF1389" s="36"/>
      <c r="AG1389" s="36"/>
      <c r="AH1389" s="36"/>
      <c r="AI1389" s="36"/>
      <c r="AJ1389" s="36"/>
      <c r="AK1389" s="36"/>
      <c r="AL1389" s="36"/>
      <c r="AM1389" s="36"/>
      <c r="AN1389" s="36"/>
      <c r="AO1389" s="36"/>
      <c r="AP1389" s="36"/>
      <c r="AQ1389" s="36"/>
      <c r="AR1389" s="36"/>
      <c r="AS1389" s="36"/>
      <c r="AT1389" s="36"/>
      <c r="AU1389" s="36"/>
      <c r="AV1389" s="36"/>
      <c r="AW1389" s="36"/>
      <c r="AX1389" s="36"/>
      <c r="AY1389" s="36"/>
      <c r="AZ1389" s="36"/>
      <c r="BA1389" s="36"/>
      <c r="BB1389" s="36"/>
      <c r="BC1389" s="36"/>
      <c r="BD1389" s="36"/>
      <c r="BE1389" s="36"/>
      <c r="BF1389" s="36"/>
      <c r="BG1389" s="36"/>
      <c r="BH1389" s="36"/>
      <c r="BI1389" s="36"/>
      <c r="BJ1389" s="36"/>
      <c r="BL1389" s="36"/>
      <c r="BM1389" s="36"/>
      <c r="BN1389" s="36"/>
      <c r="BO1389" s="36"/>
    </row>
    <row r="1390" spans="2:67">
      <c r="B1390" s="36"/>
      <c r="D1390" s="36"/>
      <c r="E1390" s="36"/>
      <c r="G1390" s="36"/>
      <c r="H1390" s="36"/>
      <c r="I1390" s="36"/>
      <c r="J1390" s="36"/>
      <c r="K1390" s="36"/>
      <c r="L1390" s="36"/>
      <c r="M1390" s="36"/>
      <c r="N1390" s="36" t="e">
        <f>SUMIF(#REF!,K1390,#REF!)</f>
        <v>#REF!</v>
      </c>
      <c r="O1390" s="36">
        <f t="shared" si="215"/>
        <v>0</v>
      </c>
      <c r="P1390" s="36">
        <f>COUNTIF($T$1:T1390,T1390)</f>
        <v>3</v>
      </c>
      <c r="Q1390" s="36" t="str">
        <f t="shared" si="216"/>
        <v>3-KVENG-100</v>
      </c>
      <c r="R1390" s="36" t="s">
        <v>721</v>
      </c>
      <c r="S1390" s="36">
        <v>100</v>
      </c>
      <c r="T1390" s="36" t="str">
        <f t="shared" si="213"/>
        <v>KVENG-100</v>
      </c>
      <c r="U1390" s="36">
        <v>50</v>
      </c>
      <c r="V1390" s="36" t="str">
        <f t="shared" si="214"/>
        <v>50,</v>
      </c>
      <c r="W1390" s="36"/>
      <c r="X1390" s="36"/>
      <c r="Y1390" s="36"/>
      <c r="Z1390" s="36"/>
      <c r="AA1390" s="36"/>
      <c r="AB1390" s="36"/>
      <c r="AC1390" s="36"/>
      <c r="AD1390" s="36"/>
      <c r="AE1390" s="36"/>
      <c r="AF1390" s="36"/>
      <c r="AG1390" s="36"/>
      <c r="AH1390" s="36"/>
      <c r="AI1390" s="36"/>
      <c r="AJ1390" s="36"/>
      <c r="AK1390" s="36"/>
      <c r="AL1390" s="36"/>
      <c r="AM1390" s="36"/>
      <c r="AN1390" s="36"/>
      <c r="AO1390" s="36"/>
      <c r="AP1390" s="36"/>
      <c r="AQ1390" s="36"/>
      <c r="AR1390" s="36"/>
      <c r="AS1390" s="36"/>
      <c r="AT1390" s="36"/>
      <c r="AU1390" s="36"/>
      <c r="AV1390" s="36"/>
      <c r="AW1390" s="36"/>
      <c r="AX1390" s="36"/>
      <c r="AY1390" s="36"/>
      <c r="AZ1390" s="36"/>
      <c r="BA1390" s="36"/>
      <c r="BB1390" s="36"/>
      <c r="BC1390" s="36"/>
      <c r="BD1390" s="36"/>
      <c r="BE1390" s="36"/>
      <c r="BF1390" s="36"/>
      <c r="BG1390" s="36"/>
      <c r="BH1390" s="36"/>
      <c r="BI1390" s="36"/>
      <c r="BJ1390" s="36"/>
      <c r="BL1390" s="36"/>
      <c r="BM1390" s="36"/>
      <c r="BN1390" s="36"/>
      <c r="BO1390" s="36"/>
    </row>
    <row r="1391" spans="2:67">
      <c r="B1391" s="36"/>
      <c r="D1391" s="36"/>
      <c r="E1391" s="36"/>
      <c r="G1391" s="36"/>
      <c r="H1391" s="36"/>
      <c r="I1391" s="36"/>
      <c r="J1391" s="36"/>
      <c r="K1391" s="36"/>
      <c r="L1391" s="36"/>
      <c r="M1391" s="36"/>
      <c r="N1391" s="36" t="e">
        <f>SUMIF(#REF!,K1391,#REF!)</f>
        <v>#REF!</v>
      </c>
      <c r="O1391" s="36">
        <f t="shared" si="215"/>
        <v>0</v>
      </c>
      <c r="P1391" s="36">
        <f>COUNTIF($T$1:T1391,T1391)</f>
        <v>4</v>
      </c>
      <c r="Q1391" s="36" t="str">
        <f t="shared" si="216"/>
        <v>4-KVENG-100</v>
      </c>
      <c r="R1391" s="36" t="s">
        <v>721</v>
      </c>
      <c r="S1391" s="36">
        <v>100</v>
      </c>
      <c r="T1391" s="36" t="str">
        <f t="shared" si="213"/>
        <v>KVENG-100</v>
      </c>
      <c r="U1391" s="36">
        <v>80</v>
      </c>
      <c r="V1391" s="36" t="str">
        <f t="shared" si="214"/>
        <v>80,</v>
      </c>
      <c r="W1391" s="36"/>
      <c r="X1391" s="36"/>
      <c r="Y1391" s="36"/>
      <c r="Z1391" s="36"/>
      <c r="AA1391" s="36"/>
      <c r="AB1391" s="36"/>
      <c r="AC1391" s="36"/>
      <c r="AD1391" s="36"/>
      <c r="AE1391" s="36"/>
      <c r="AF1391" s="36"/>
      <c r="AG1391" s="36"/>
      <c r="AH1391" s="36"/>
      <c r="AI1391" s="36"/>
      <c r="AJ1391" s="36"/>
      <c r="AK1391" s="36"/>
      <c r="AL1391" s="36"/>
      <c r="AM1391" s="36"/>
      <c r="AN1391" s="36"/>
      <c r="AO1391" s="36"/>
      <c r="AP1391" s="36"/>
      <c r="AQ1391" s="36"/>
      <c r="AR1391" s="36"/>
      <c r="AS1391" s="36"/>
      <c r="AT1391" s="36"/>
      <c r="AU1391" s="36"/>
      <c r="AV1391" s="36"/>
      <c r="AW1391" s="36"/>
      <c r="AX1391" s="36"/>
      <c r="AY1391" s="36"/>
      <c r="AZ1391" s="36"/>
      <c r="BA1391" s="36"/>
      <c r="BB1391" s="36"/>
      <c r="BC1391" s="36"/>
      <c r="BD1391" s="36"/>
      <c r="BE1391" s="36"/>
      <c r="BF1391" s="36"/>
      <c r="BG1391" s="36"/>
      <c r="BH1391" s="36"/>
      <c r="BI1391" s="36"/>
      <c r="BJ1391" s="36"/>
      <c r="BL1391" s="36"/>
      <c r="BM1391" s="36"/>
      <c r="BN1391" s="36"/>
      <c r="BO1391" s="36"/>
    </row>
    <row r="1392" spans="2:67">
      <c r="B1392" s="36"/>
      <c r="D1392" s="36"/>
      <c r="E1392" s="36"/>
      <c r="G1392" s="36"/>
      <c r="H1392" s="36"/>
      <c r="I1392" s="36"/>
      <c r="J1392" s="36"/>
      <c r="K1392" s="36"/>
      <c r="L1392" s="36"/>
      <c r="M1392" s="36"/>
      <c r="N1392" s="36" t="e">
        <f>SUMIF(#REF!,K1392,#REF!)</f>
        <v>#REF!</v>
      </c>
      <c r="O1392" s="36">
        <f t="shared" si="215"/>
        <v>0</v>
      </c>
      <c r="P1392" s="36">
        <f>COUNTIF($T$1:T1392,T1392)</f>
        <v>5</v>
      </c>
      <c r="Q1392" s="36" t="str">
        <f t="shared" si="216"/>
        <v>5-KVENG-100</v>
      </c>
      <c r="R1392" s="36" t="s">
        <v>721</v>
      </c>
      <c r="S1392" s="36">
        <v>100</v>
      </c>
      <c r="T1392" s="36" t="str">
        <f t="shared" si="213"/>
        <v>KVENG-100</v>
      </c>
      <c r="U1392" s="36">
        <v>100</v>
      </c>
      <c r="V1392" s="36" t="str">
        <f t="shared" si="214"/>
        <v>100,</v>
      </c>
      <c r="W1392" s="36"/>
      <c r="X1392" s="36"/>
      <c r="Y1392" s="36"/>
      <c r="Z1392" s="36"/>
      <c r="AA1392" s="36"/>
      <c r="AB1392" s="36"/>
      <c r="AC1392" s="36"/>
      <c r="AD1392" s="36"/>
      <c r="AE1392" s="36"/>
      <c r="AF1392" s="36"/>
      <c r="AG1392" s="36"/>
      <c r="AH1392" s="36"/>
      <c r="AI1392" s="36"/>
      <c r="AJ1392" s="36"/>
      <c r="AK1392" s="36"/>
      <c r="AL1392" s="36"/>
      <c r="AM1392" s="36"/>
      <c r="AN1392" s="36"/>
      <c r="AO1392" s="36"/>
      <c r="AP1392" s="36"/>
      <c r="AQ1392" s="36"/>
      <c r="AR1392" s="36"/>
      <c r="AS1392" s="36"/>
      <c r="AT1392" s="36"/>
      <c r="AU1392" s="36"/>
      <c r="AV1392" s="36"/>
      <c r="AW1392" s="36"/>
      <c r="AX1392" s="36"/>
      <c r="AY1392" s="36"/>
      <c r="AZ1392" s="36"/>
      <c r="BA1392" s="36"/>
      <c r="BB1392" s="36"/>
      <c r="BC1392" s="36"/>
      <c r="BD1392" s="36"/>
      <c r="BE1392" s="36"/>
      <c r="BF1392" s="36"/>
      <c r="BG1392" s="36"/>
      <c r="BH1392" s="36"/>
      <c r="BI1392" s="36"/>
      <c r="BJ1392" s="36"/>
      <c r="BL1392" s="36"/>
      <c r="BM1392" s="36"/>
      <c r="BN1392" s="36"/>
      <c r="BO1392" s="36"/>
    </row>
    <row r="1393" spans="2:67">
      <c r="B1393" s="36"/>
      <c r="D1393" s="36"/>
      <c r="E1393" s="36"/>
      <c r="G1393" s="36"/>
      <c r="H1393" s="36"/>
      <c r="I1393" s="36"/>
      <c r="J1393" s="36"/>
      <c r="K1393" s="36"/>
      <c r="L1393" s="36"/>
      <c r="M1393" s="36"/>
      <c r="N1393" s="36" t="e">
        <f>SUMIF(#REF!,K1393,#REF!)</f>
        <v>#REF!</v>
      </c>
      <c r="O1393" s="36">
        <f t="shared" si="215"/>
        <v>0</v>
      </c>
      <c r="P1393" s="36">
        <f>COUNTIF($T$1:T1393,T1393)</f>
        <v>6</v>
      </c>
      <c r="Q1393" s="36" t="str">
        <f t="shared" si="216"/>
        <v>6-KVENG-100</v>
      </c>
      <c r="R1393" s="36" t="s">
        <v>721</v>
      </c>
      <c r="S1393" s="36">
        <v>100</v>
      </c>
      <c r="T1393" s="36" t="str">
        <f t="shared" si="213"/>
        <v>KVENG-100</v>
      </c>
      <c r="U1393" s="36">
        <v>120</v>
      </c>
      <c r="V1393" s="36" t="str">
        <f t="shared" si="214"/>
        <v>120,</v>
      </c>
      <c r="W1393" s="36"/>
      <c r="X1393" s="36"/>
      <c r="Y1393" s="36"/>
      <c r="Z1393" s="36"/>
      <c r="AA1393" s="36"/>
      <c r="AB1393" s="36"/>
      <c r="AC1393" s="36"/>
      <c r="AD1393" s="36"/>
      <c r="AE1393" s="36"/>
      <c r="AF1393" s="36"/>
      <c r="AG1393" s="36"/>
      <c r="AH1393" s="36"/>
      <c r="AI1393" s="36"/>
      <c r="AJ1393" s="36"/>
      <c r="AK1393" s="36"/>
      <c r="AL1393" s="36"/>
      <c r="AM1393" s="36"/>
      <c r="AN1393" s="36"/>
      <c r="AO1393" s="36"/>
      <c r="AP1393" s="36"/>
      <c r="AQ1393" s="36"/>
      <c r="AR1393" s="36"/>
      <c r="AS1393" s="36"/>
      <c r="AT1393" s="36"/>
      <c r="AU1393" s="36"/>
      <c r="AV1393" s="36"/>
      <c r="AW1393" s="36"/>
      <c r="AX1393" s="36"/>
      <c r="AY1393" s="36"/>
      <c r="AZ1393" s="36"/>
      <c r="BA1393" s="36"/>
      <c r="BB1393" s="36"/>
      <c r="BC1393" s="36"/>
      <c r="BD1393" s="36"/>
      <c r="BE1393" s="36"/>
      <c r="BF1393" s="36"/>
      <c r="BG1393" s="36"/>
      <c r="BH1393" s="36"/>
      <c r="BI1393" s="36"/>
      <c r="BJ1393" s="36"/>
      <c r="BL1393" s="36"/>
      <c r="BM1393" s="36"/>
      <c r="BN1393" s="36"/>
      <c r="BO1393" s="36"/>
    </row>
    <row r="1394" spans="2:67">
      <c r="B1394" s="36"/>
      <c r="D1394" s="36"/>
      <c r="E1394" s="36"/>
      <c r="G1394" s="36"/>
      <c r="H1394" s="36"/>
      <c r="I1394" s="36"/>
      <c r="J1394" s="36"/>
      <c r="K1394" s="36"/>
      <c r="L1394" s="36"/>
      <c r="M1394" s="36"/>
      <c r="N1394" s="36" t="e">
        <f>SUMIF(#REF!,K1394,#REF!)</f>
        <v>#REF!</v>
      </c>
      <c r="O1394" s="36">
        <f t="shared" si="215"/>
        <v>0</v>
      </c>
      <c r="P1394" s="36">
        <f>COUNTIF($T$1:T1394,T1394)</f>
        <v>7</v>
      </c>
      <c r="Q1394" s="36" t="str">
        <f t="shared" si="216"/>
        <v>7-KVENG-100</v>
      </c>
      <c r="R1394" s="36" t="s">
        <v>721</v>
      </c>
      <c r="S1394" s="36">
        <v>100</v>
      </c>
      <c r="T1394" s="36" t="str">
        <f t="shared" si="213"/>
        <v>KVENG-100</v>
      </c>
      <c r="U1394" s="36">
        <v>160</v>
      </c>
      <c r="V1394" s="36" t="str">
        <f t="shared" si="214"/>
        <v>160,</v>
      </c>
      <c r="W1394" s="36"/>
      <c r="X1394" s="36"/>
      <c r="Y1394" s="36"/>
      <c r="Z1394" s="36"/>
      <c r="AA1394" s="36"/>
      <c r="AB1394" s="36"/>
      <c r="AC1394" s="36"/>
      <c r="AD1394" s="36"/>
      <c r="AE1394" s="36"/>
      <c r="AF1394" s="36"/>
      <c r="AG1394" s="36"/>
      <c r="AH1394" s="36"/>
      <c r="AI1394" s="36"/>
      <c r="AJ1394" s="36"/>
      <c r="AK1394" s="36"/>
      <c r="AL1394" s="36"/>
      <c r="AM1394" s="36"/>
      <c r="AN1394" s="36"/>
      <c r="AO1394" s="36"/>
      <c r="AP1394" s="36"/>
      <c r="AQ1394" s="36"/>
      <c r="AR1394" s="36"/>
      <c r="AS1394" s="36"/>
      <c r="AT1394" s="36"/>
      <c r="AU1394" s="36"/>
      <c r="AV1394" s="36"/>
      <c r="AW1394" s="36"/>
      <c r="AX1394" s="36"/>
      <c r="AY1394" s="36"/>
      <c r="AZ1394" s="36"/>
      <c r="BA1394" s="36"/>
      <c r="BB1394" s="36"/>
      <c r="BC1394" s="36"/>
      <c r="BD1394" s="36"/>
      <c r="BE1394" s="36"/>
      <c r="BF1394" s="36"/>
      <c r="BG1394" s="36"/>
      <c r="BH1394" s="36"/>
      <c r="BI1394" s="36"/>
      <c r="BJ1394" s="36"/>
      <c r="BL1394" s="36"/>
      <c r="BM1394" s="36"/>
      <c r="BN1394" s="36"/>
      <c r="BO1394" s="36"/>
    </row>
    <row r="1395" spans="2:67">
      <c r="B1395" s="36"/>
      <c r="D1395" s="36"/>
      <c r="E1395" s="36"/>
      <c r="G1395" s="36"/>
      <c r="H1395" s="36"/>
      <c r="I1395" s="36"/>
      <c r="J1395" s="36"/>
      <c r="K1395" s="36"/>
      <c r="L1395" s="36"/>
      <c r="M1395" s="36"/>
      <c r="N1395" s="36" t="e">
        <f>SUMIF(#REF!,K1395,#REF!)</f>
        <v>#REF!</v>
      </c>
      <c r="O1395" s="36">
        <f t="shared" si="215"/>
        <v>0</v>
      </c>
      <c r="P1395" s="36">
        <f>COUNTIF($T$1:T1395,T1395)</f>
        <v>8</v>
      </c>
      <c r="Q1395" s="36" t="str">
        <f t="shared" si="216"/>
        <v>8-KVENG-100</v>
      </c>
      <c r="R1395" s="36" t="s">
        <v>721</v>
      </c>
      <c r="S1395" s="36">
        <v>100</v>
      </c>
      <c r="T1395" s="36" t="str">
        <f t="shared" si="213"/>
        <v>KVENG-100</v>
      </c>
      <c r="U1395" s="36">
        <v>200</v>
      </c>
      <c r="V1395" s="36" t="str">
        <f t="shared" si="214"/>
        <v>200,</v>
      </c>
      <c r="W1395" s="36"/>
      <c r="X1395" s="36"/>
      <c r="Y1395" s="36"/>
      <c r="Z1395" s="36"/>
      <c r="AA1395" s="36"/>
      <c r="AB1395" s="36"/>
      <c r="AC1395" s="36"/>
      <c r="AD1395" s="36"/>
      <c r="AE1395" s="36"/>
      <c r="AF1395" s="36"/>
      <c r="AG1395" s="36"/>
      <c r="AH1395" s="36"/>
      <c r="AI1395" s="36"/>
      <c r="AJ1395" s="36"/>
      <c r="AK1395" s="36"/>
      <c r="AL1395" s="36"/>
      <c r="AM1395" s="36"/>
      <c r="AN1395" s="36"/>
      <c r="AO1395" s="36"/>
      <c r="AP1395" s="36"/>
      <c r="AQ1395" s="36"/>
      <c r="AR1395" s="36"/>
      <c r="AS1395" s="36"/>
      <c r="AT1395" s="36"/>
      <c r="AU1395" s="36"/>
      <c r="AV1395" s="36"/>
      <c r="AW1395" s="36"/>
      <c r="AX1395" s="36"/>
      <c r="AY1395" s="36"/>
      <c r="AZ1395" s="36"/>
      <c r="BA1395" s="36"/>
      <c r="BB1395" s="36"/>
      <c r="BC1395" s="36"/>
      <c r="BD1395" s="36"/>
      <c r="BE1395" s="36"/>
      <c r="BF1395" s="36"/>
      <c r="BG1395" s="36"/>
      <c r="BH1395" s="36"/>
      <c r="BI1395" s="36"/>
      <c r="BJ1395" s="36"/>
      <c r="BL1395" s="36"/>
      <c r="BM1395" s="36"/>
      <c r="BN1395" s="36"/>
      <c r="BO1395" s="36"/>
    </row>
    <row r="1396" spans="2:67">
      <c r="B1396" s="36"/>
      <c r="D1396" s="36"/>
      <c r="E1396" s="36"/>
      <c r="G1396" s="36"/>
      <c r="H1396" s="36"/>
      <c r="I1396" s="36"/>
      <c r="J1396" s="36"/>
      <c r="K1396" s="36"/>
      <c r="L1396" s="36"/>
      <c r="M1396" s="36"/>
      <c r="N1396" s="36" t="e">
        <f>SUMIF(#REF!,K1396,#REF!)</f>
        <v>#REF!</v>
      </c>
      <c r="O1396" s="36">
        <f t="shared" si="215"/>
        <v>0</v>
      </c>
      <c r="P1396" s="36">
        <f>COUNTIF($T$1:T1396,T1396)</f>
        <v>9</v>
      </c>
      <c r="Q1396" s="36" t="str">
        <f t="shared" si="216"/>
        <v>9-KVENG-100</v>
      </c>
      <c r="R1396" s="36" t="s">
        <v>721</v>
      </c>
      <c r="S1396" s="36">
        <v>100</v>
      </c>
      <c r="T1396" s="36" t="str">
        <f t="shared" si="213"/>
        <v>KVENG-100</v>
      </c>
      <c r="U1396" s="36">
        <v>250</v>
      </c>
      <c r="V1396" s="36" t="str">
        <f t="shared" si="214"/>
        <v>250,</v>
      </c>
      <c r="W1396" s="36"/>
      <c r="X1396" s="36"/>
      <c r="Y1396" s="36"/>
      <c r="Z1396" s="36"/>
      <c r="AA1396" s="36"/>
      <c r="AB1396" s="36"/>
      <c r="AC1396" s="36"/>
      <c r="AD1396" s="36"/>
      <c r="AE1396" s="36"/>
      <c r="AF1396" s="36"/>
      <c r="AG1396" s="36"/>
      <c r="AH1396" s="36"/>
      <c r="AI1396" s="36"/>
      <c r="AJ1396" s="36"/>
      <c r="AK1396" s="36"/>
      <c r="AL1396" s="36"/>
      <c r="AM1396" s="36"/>
      <c r="AN1396" s="36"/>
      <c r="AO1396" s="36"/>
      <c r="AP1396" s="36"/>
      <c r="AQ1396" s="36"/>
      <c r="AR1396" s="36"/>
      <c r="AS1396" s="36"/>
      <c r="AT1396" s="36"/>
      <c r="AU1396" s="36"/>
      <c r="AV1396" s="36"/>
      <c r="AW1396" s="36"/>
      <c r="AX1396" s="36"/>
      <c r="AY1396" s="36"/>
      <c r="AZ1396" s="36"/>
      <c r="BA1396" s="36"/>
      <c r="BB1396" s="36"/>
      <c r="BC1396" s="36"/>
      <c r="BD1396" s="36"/>
      <c r="BE1396" s="36"/>
      <c r="BF1396" s="36"/>
      <c r="BG1396" s="36"/>
      <c r="BH1396" s="36"/>
      <c r="BI1396" s="36"/>
      <c r="BJ1396" s="36"/>
      <c r="BL1396" s="36"/>
      <c r="BM1396" s="36"/>
      <c r="BN1396" s="36"/>
      <c r="BO1396" s="36"/>
    </row>
    <row r="1397" spans="2:67">
      <c r="B1397" s="36"/>
      <c r="D1397" s="36"/>
      <c r="E1397" s="36"/>
      <c r="G1397" s="36"/>
      <c r="H1397" s="36"/>
      <c r="I1397" s="36"/>
      <c r="J1397" s="36"/>
      <c r="K1397" s="36"/>
      <c r="L1397" s="36"/>
      <c r="M1397" s="36"/>
      <c r="N1397" s="36" t="e">
        <f>SUMIF(#REF!,K1397,#REF!)</f>
        <v>#REF!</v>
      </c>
      <c r="O1397" s="36">
        <f t="shared" si="215"/>
        <v>0</v>
      </c>
      <c r="P1397" s="36">
        <f>COUNTIF($T$1:T1397,T1397)</f>
        <v>10</v>
      </c>
      <c r="Q1397" s="36" t="str">
        <f t="shared" si="216"/>
        <v>10-KVENG-100</v>
      </c>
      <c r="R1397" s="36" t="s">
        <v>721</v>
      </c>
      <c r="S1397" s="36">
        <v>100</v>
      </c>
      <c r="T1397" s="36" t="str">
        <f t="shared" si="213"/>
        <v>KVENG-100</v>
      </c>
      <c r="U1397" s="36">
        <v>300</v>
      </c>
      <c r="V1397" s="36" t="str">
        <f t="shared" si="214"/>
        <v>300,</v>
      </c>
      <c r="W1397" s="36"/>
      <c r="X1397" s="36"/>
      <c r="Y1397" s="36"/>
      <c r="Z1397" s="36"/>
      <c r="AA1397" s="36"/>
      <c r="AB1397" s="36"/>
      <c r="AC1397" s="36"/>
      <c r="AD1397" s="36"/>
      <c r="AE1397" s="36"/>
      <c r="AF1397" s="36"/>
      <c r="AG1397" s="36"/>
      <c r="AH1397" s="36"/>
      <c r="AI1397" s="36"/>
      <c r="AJ1397" s="36"/>
      <c r="AK1397" s="36"/>
      <c r="AL1397" s="36"/>
      <c r="AM1397" s="36"/>
      <c r="AN1397" s="36"/>
      <c r="AO1397" s="36"/>
      <c r="AP1397" s="36"/>
      <c r="AQ1397" s="36"/>
      <c r="AR1397" s="36"/>
      <c r="AS1397" s="36"/>
      <c r="AT1397" s="36"/>
      <c r="AU1397" s="36"/>
      <c r="AV1397" s="36"/>
      <c r="AW1397" s="36"/>
      <c r="AX1397" s="36"/>
      <c r="AY1397" s="36"/>
      <c r="AZ1397" s="36"/>
      <c r="BA1397" s="36"/>
      <c r="BB1397" s="36"/>
      <c r="BC1397" s="36"/>
      <c r="BD1397" s="36"/>
      <c r="BE1397" s="36"/>
      <c r="BF1397" s="36"/>
      <c r="BG1397" s="36"/>
      <c r="BH1397" s="36"/>
      <c r="BI1397" s="36"/>
      <c r="BJ1397" s="36"/>
      <c r="BL1397" s="36"/>
      <c r="BM1397" s="36"/>
      <c r="BN1397" s="36"/>
      <c r="BO1397" s="36"/>
    </row>
    <row r="1398" spans="2:67">
      <c r="B1398" s="36"/>
      <c r="D1398" s="36"/>
      <c r="E1398" s="36"/>
      <c r="G1398" s="36"/>
      <c r="H1398" s="36"/>
      <c r="I1398" s="36"/>
      <c r="J1398" s="36"/>
      <c r="K1398" s="36"/>
      <c r="L1398" s="36"/>
      <c r="M1398" s="36"/>
      <c r="N1398" s="36" t="e">
        <f>SUMIF(#REF!,K1398,#REF!)</f>
        <v>#REF!</v>
      </c>
      <c r="O1398" s="36">
        <f t="shared" si="215"/>
        <v>0</v>
      </c>
      <c r="P1398" s="36">
        <f>COUNTIF($T$1:T1398,T1398)</f>
        <v>11</v>
      </c>
      <c r="Q1398" s="36" t="str">
        <f t="shared" si="216"/>
        <v>11-KVENG-100</v>
      </c>
      <c r="R1398" s="36" t="s">
        <v>721</v>
      </c>
      <c r="S1398" s="36">
        <v>100</v>
      </c>
      <c r="T1398" s="36" t="str">
        <f t="shared" si="213"/>
        <v>KVENG-100</v>
      </c>
      <c r="U1398" s="36">
        <v>320</v>
      </c>
      <c r="V1398" s="36" t="str">
        <f t="shared" si="214"/>
        <v>320,</v>
      </c>
      <c r="W1398" s="36"/>
      <c r="X1398" s="36"/>
      <c r="Y1398" s="36"/>
      <c r="Z1398" s="36"/>
      <c r="AA1398" s="36"/>
      <c r="AB1398" s="36"/>
      <c r="AC1398" s="36"/>
      <c r="AD1398" s="36"/>
      <c r="AE1398" s="36"/>
      <c r="AF1398" s="36"/>
      <c r="AG1398" s="36"/>
      <c r="AH1398" s="36"/>
      <c r="AI1398" s="36"/>
      <c r="AJ1398" s="36"/>
      <c r="AK1398" s="36"/>
      <c r="AL1398" s="36"/>
      <c r="AM1398" s="36"/>
      <c r="AN1398" s="36"/>
      <c r="AO1398" s="36"/>
      <c r="AP1398" s="36"/>
      <c r="AQ1398" s="36"/>
      <c r="AR1398" s="36"/>
      <c r="AS1398" s="36"/>
      <c r="AT1398" s="36"/>
      <c r="AU1398" s="36"/>
      <c r="AV1398" s="36"/>
      <c r="AW1398" s="36"/>
      <c r="AX1398" s="36"/>
      <c r="AY1398" s="36"/>
      <c r="AZ1398" s="36"/>
      <c r="BA1398" s="36"/>
      <c r="BB1398" s="36"/>
      <c r="BC1398" s="36"/>
      <c r="BD1398" s="36"/>
      <c r="BE1398" s="36"/>
      <c r="BF1398" s="36"/>
      <c r="BG1398" s="36"/>
      <c r="BH1398" s="36"/>
      <c r="BI1398" s="36"/>
      <c r="BJ1398" s="36"/>
      <c r="BL1398" s="36"/>
      <c r="BM1398" s="36"/>
      <c r="BN1398" s="36"/>
      <c r="BO1398" s="36"/>
    </row>
    <row r="1399" spans="2:67">
      <c r="B1399" s="36"/>
      <c r="D1399" s="36"/>
      <c r="E1399" s="36"/>
      <c r="G1399" s="36"/>
      <c r="H1399" s="36"/>
      <c r="I1399" s="36"/>
      <c r="J1399" s="36"/>
      <c r="K1399" s="36"/>
      <c r="L1399" s="36"/>
      <c r="M1399" s="36"/>
      <c r="N1399" s="36" t="e">
        <f>SUMIF(#REF!,K1399,#REF!)</f>
        <v>#REF!</v>
      </c>
      <c r="O1399" s="36">
        <f t="shared" si="215"/>
        <v>0</v>
      </c>
      <c r="P1399" s="36">
        <f>COUNTIF($T$1:T1399,T1399)</f>
        <v>12</v>
      </c>
      <c r="Q1399" s="36" t="str">
        <f t="shared" si="216"/>
        <v>12-KVENG-100</v>
      </c>
      <c r="R1399" s="36" t="s">
        <v>721</v>
      </c>
      <c r="S1399" s="36">
        <v>100</v>
      </c>
      <c r="T1399" s="36" t="str">
        <f t="shared" si="213"/>
        <v>KVENG-100</v>
      </c>
      <c r="U1399" s="36">
        <v>400</v>
      </c>
      <c r="V1399" s="36" t="str">
        <f t="shared" si="214"/>
        <v>400,</v>
      </c>
      <c r="W1399" s="36"/>
      <c r="X1399" s="36"/>
      <c r="Y1399" s="36"/>
      <c r="Z1399" s="36"/>
      <c r="AA1399" s="36"/>
      <c r="AB1399" s="36"/>
      <c r="AC1399" s="36"/>
      <c r="AD1399" s="36"/>
      <c r="AE1399" s="36"/>
      <c r="AF1399" s="36"/>
      <c r="AG1399" s="36"/>
      <c r="AH1399" s="36"/>
      <c r="AI1399" s="36"/>
      <c r="AJ1399" s="36"/>
      <c r="AK1399" s="36"/>
      <c r="AL1399" s="36"/>
      <c r="AM1399" s="36"/>
      <c r="AN1399" s="36"/>
      <c r="AO1399" s="36"/>
      <c r="AP1399" s="36"/>
      <c r="AQ1399" s="36"/>
      <c r="AR1399" s="36"/>
      <c r="AS1399" s="36"/>
      <c r="AT1399" s="36"/>
      <c r="AU1399" s="36"/>
      <c r="AV1399" s="36"/>
      <c r="AW1399" s="36"/>
      <c r="AX1399" s="36"/>
      <c r="AY1399" s="36"/>
      <c r="AZ1399" s="36"/>
      <c r="BA1399" s="36"/>
      <c r="BB1399" s="36"/>
      <c r="BC1399" s="36"/>
      <c r="BD1399" s="36"/>
      <c r="BE1399" s="36"/>
      <c r="BF1399" s="36"/>
      <c r="BG1399" s="36"/>
      <c r="BH1399" s="36"/>
      <c r="BI1399" s="36"/>
      <c r="BJ1399" s="36"/>
      <c r="BL1399" s="36"/>
      <c r="BM1399" s="36"/>
      <c r="BN1399" s="36"/>
      <c r="BO1399" s="36"/>
    </row>
    <row r="1400" spans="2:67">
      <c r="B1400" s="36"/>
      <c r="D1400" s="36"/>
      <c r="E1400" s="36"/>
      <c r="G1400" s="36"/>
      <c r="H1400" s="36"/>
      <c r="I1400" s="36"/>
      <c r="J1400" s="36"/>
      <c r="K1400" s="36"/>
      <c r="L1400" s="36"/>
      <c r="M1400" s="36"/>
      <c r="N1400" s="36" t="e">
        <f>SUMIF(#REF!,K1400,#REF!)</f>
        <v>#REF!</v>
      </c>
      <c r="O1400" s="36">
        <f t="shared" si="215"/>
        <v>0</v>
      </c>
      <c r="P1400" s="36">
        <f>COUNTIF($T$1:T1400,T1400)</f>
        <v>13</v>
      </c>
      <c r="Q1400" s="36" t="str">
        <f t="shared" si="216"/>
        <v>13-KVENG-100</v>
      </c>
      <c r="R1400" s="36" t="s">
        <v>721</v>
      </c>
      <c r="S1400" s="36">
        <v>100</v>
      </c>
      <c r="T1400" s="36" t="str">
        <f t="shared" si="213"/>
        <v>KVENG-100</v>
      </c>
      <c r="U1400" s="36">
        <v>500</v>
      </c>
      <c r="V1400" s="36" t="str">
        <f t="shared" si="214"/>
        <v>500</v>
      </c>
      <c r="W1400" s="36"/>
      <c r="X1400" s="36"/>
      <c r="Y1400" s="36"/>
      <c r="Z1400" s="36"/>
      <c r="AA1400" s="36"/>
      <c r="AB1400" s="36"/>
      <c r="AC1400" s="36"/>
      <c r="AD1400" s="36"/>
      <c r="AE1400" s="36"/>
      <c r="AF1400" s="36"/>
      <c r="AG1400" s="36"/>
      <c r="AH1400" s="36"/>
      <c r="AI1400" s="36"/>
      <c r="AJ1400" s="36"/>
      <c r="AK1400" s="36"/>
      <c r="AL1400" s="36"/>
      <c r="AM1400" s="36"/>
      <c r="AN1400" s="36"/>
      <c r="AO1400" s="36"/>
      <c r="AP1400" s="36"/>
      <c r="AQ1400" s="36"/>
      <c r="AR1400" s="36"/>
      <c r="AS1400" s="36"/>
      <c r="AT1400" s="36"/>
      <c r="AU1400" s="36"/>
      <c r="AV1400" s="36"/>
      <c r="AW1400" s="36"/>
      <c r="AX1400" s="36"/>
      <c r="AY1400" s="36"/>
      <c r="AZ1400" s="36"/>
      <c r="BA1400" s="36"/>
      <c r="BB1400" s="36"/>
      <c r="BC1400" s="36"/>
      <c r="BD1400" s="36"/>
      <c r="BE1400" s="36"/>
      <c r="BF1400" s="36"/>
      <c r="BG1400" s="36"/>
      <c r="BH1400" s="36"/>
      <c r="BI1400" s="36"/>
      <c r="BJ1400" s="36"/>
      <c r="BL1400" s="36"/>
      <c r="BM1400" s="36"/>
      <c r="BN1400" s="36"/>
      <c r="BO1400" s="36"/>
    </row>
    <row r="1401" spans="2:67">
      <c r="B1401" s="36"/>
      <c r="D1401" s="36"/>
      <c r="E1401" s="36"/>
      <c r="G1401" s="36"/>
      <c r="H1401" s="36"/>
      <c r="I1401" s="36"/>
      <c r="J1401" s="36"/>
      <c r="K1401" s="36"/>
      <c r="L1401" s="36"/>
      <c r="M1401" s="36"/>
      <c r="N1401" s="36" t="e">
        <f>SUMIF(#REF!,K1401,#REF!)</f>
        <v>#REF!</v>
      </c>
      <c r="O1401" s="36">
        <f t="shared" si="215"/>
        <v>0</v>
      </c>
      <c r="P1401" s="36">
        <f>COUNTIF($T$1:T1401,T1401)</f>
        <v>1</v>
      </c>
      <c r="Q1401" s="36" t="str">
        <f t="shared" si="216"/>
        <v>1-KVDN-12</v>
      </c>
      <c r="R1401" s="36" t="s">
        <v>15</v>
      </c>
      <c r="S1401" s="36">
        <v>12</v>
      </c>
      <c r="T1401" s="36" t="str">
        <f t="shared" si="213"/>
        <v>KVDN-12</v>
      </c>
      <c r="U1401" s="36">
        <v>5</v>
      </c>
      <c r="V1401" s="36" t="str">
        <f t="shared" si="214"/>
        <v>5,</v>
      </c>
      <c r="W1401" s="36"/>
      <c r="X1401" s="36"/>
      <c r="Y1401" s="36"/>
      <c r="Z1401" s="36"/>
      <c r="AA1401" s="36"/>
      <c r="AB1401" s="36"/>
      <c r="AC1401" s="36"/>
      <c r="AD1401" s="36"/>
      <c r="AE1401" s="36"/>
      <c r="AF1401" s="36"/>
      <c r="AG1401" s="36"/>
      <c r="AH1401" s="36"/>
      <c r="AI1401" s="36"/>
      <c r="AJ1401" s="36"/>
      <c r="AK1401" s="36"/>
      <c r="AL1401" s="36"/>
      <c r="AM1401" s="36"/>
      <c r="AN1401" s="36"/>
      <c r="AO1401" s="36"/>
      <c r="AP1401" s="36"/>
      <c r="AQ1401" s="36"/>
      <c r="AR1401" s="36"/>
      <c r="AS1401" s="36"/>
      <c r="AT1401" s="36"/>
      <c r="AU1401" s="36"/>
      <c r="AV1401" s="36"/>
      <c r="AW1401" s="36"/>
      <c r="AX1401" s="36"/>
      <c r="AY1401" s="36"/>
      <c r="AZ1401" s="36"/>
      <c r="BA1401" s="36"/>
      <c r="BB1401" s="36"/>
      <c r="BC1401" s="36"/>
      <c r="BD1401" s="36"/>
      <c r="BE1401" s="36"/>
      <c r="BF1401" s="36"/>
      <c r="BG1401" s="36"/>
      <c r="BH1401" s="36"/>
      <c r="BI1401" s="36"/>
      <c r="BJ1401" s="36"/>
      <c r="BL1401" s="36"/>
      <c r="BM1401" s="36"/>
      <c r="BN1401" s="36"/>
      <c r="BO1401" s="36"/>
    </row>
    <row r="1402" spans="2:67">
      <c r="B1402" s="36"/>
      <c r="D1402" s="36"/>
      <c r="E1402" s="36"/>
      <c r="G1402" s="36"/>
      <c r="H1402" s="36"/>
      <c r="I1402" s="36"/>
      <c r="J1402" s="36"/>
      <c r="K1402" s="36"/>
      <c r="L1402" s="36"/>
      <c r="M1402" s="36"/>
      <c r="N1402" s="36" t="e">
        <f>SUMIF(#REF!,K1402,#REF!)</f>
        <v>#REF!</v>
      </c>
      <c r="O1402" s="36">
        <f t="shared" si="215"/>
        <v>0</v>
      </c>
      <c r="P1402" s="36">
        <f>COUNTIF($T$1:T1402,T1402)</f>
        <v>2</v>
      </c>
      <c r="Q1402" s="36" t="str">
        <f t="shared" si="216"/>
        <v>2-KVDN-12</v>
      </c>
      <c r="R1402" s="36" t="s">
        <v>15</v>
      </c>
      <c r="S1402" s="36">
        <v>12</v>
      </c>
      <c r="T1402" s="36" t="str">
        <f t="shared" si="213"/>
        <v>KVDN-12</v>
      </c>
      <c r="U1402" s="36">
        <v>10</v>
      </c>
      <c r="V1402" s="36" t="str">
        <f t="shared" si="214"/>
        <v>10,</v>
      </c>
      <c r="W1402" s="36"/>
      <c r="X1402" s="36"/>
      <c r="Y1402" s="36"/>
      <c r="Z1402" s="36"/>
      <c r="AA1402" s="36"/>
      <c r="AB1402" s="36"/>
      <c r="AC1402" s="36"/>
      <c r="AD1402" s="36"/>
      <c r="AE1402" s="36"/>
      <c r="AF1402" s="36"/>
      <c r="AG1402" s="36"/>
      <c r="AH1402" s="36"/>
      <c r="AI1402" s="36"/>
      <c r="AJ1402" s="36"/>
      <c r="AK1402" s="36"/>
      <c r="AL1402" s="36"/>
      <c r="AM1402" s="36"/>
      <c r="AN1402" s="36"/>
      <c r="AO1402" s="36"/>
      <c r="AP1402" s="36"/>
      <c r="AQ1402" s="36"/>
      <c r="AR1402" s="36"/>
      <c r="AS1402" s="36"/>
      <c r="AT1402" s="36"/>
      <c r="AU1402" s="36"/>
      <c r="AV1402" s="36"/>
      <c r="AW1402" s="36"/>
      <c r="AX1402" s="36"/>
      <c r="AY1402" s="36"/>
      <c r="AZ1402" s="36"/>
      <c r="BA1402" s="36"/>
      <c r="BB1402" s="36"/>
      <c r="BC1402" s="36"/>
      <c r="BD1402" s="36"/>
      <c r="BE1402" s="36"/>
      <c r="BF1402" s="36"/>
      <c r="BG1402" s="36"/>
      <c r="BH1402" s="36"/>
      <c r="BI1402" s="36"/>
      <c r="BJ1402" s="36"/>
      <c r="BL1402" s="36"/>
      <c r="BM1402" s="36"/>
      <c r="BN1402" s="36"/>
      <c r="BO1402" s="36"/>
    </row>
    <row r="1403" spans="2:67">
      <c r="B1403" s="36"/>
      <c r="D1403" s="36"/>
      <c r="E1403" s="36"/>
      <c r="G1403" s="36"/>
      <c r="H1403" s="36"/>
      <c r="I1403" s="36"/>
      <c r="J1403" s="36"/>
      <c r="K1403" s="36"/>
      <c r="L1403" s="36"/>
      <c r="M1403" s="36"/>
      <c r="N1403" s="36" t="e">
        <f>SUMIF(#REF!,K1403,#REF!)</f>
        <v>#REF!</v>
      </c>
      <c r="O1403" s="36">
        <f t="shared" si="215"/>
        <v>0</v>
      </c>
      <c r="P1403" s="36">
        <f>COUNTIF($T$1:T1403,T1403)</f>
        <v>3</v>
      </c>
      <c r="Q1403" s="36" t="str">
        <f t="shared" si="216"/>
        <v>3-KVDN-12</v>
      </c>
      <c r="R1403" s="36" t="s">
        <v>15</v>
      </c>
      <c r="S1403" s="36">
        <v>12</v>
      </c>
      <c r="T1403" s="36" t="str">
        <f t="shared" si="213"/>
        <v>KVDN-12</v>
      </c>
      <c r="U1403" s="36">
        <v>15</v>
      </c>
      <c r="V1403" s="36" t="str">
        <f t="shared" si="214"/>
        <v>15,</v>
      </c>
      <c r="W1403" s="36"/>
      <c r="X1403" s="36"/>
      <c r="Y1403" s="36"/>
      <c r="Z1403" s="36"/>
      <c r="AA1403" s="36"/>
      <c r="AB1403" s="36"/>
      <c r="AC1403" s="36"/>
      <c r="AD1403" s="36"/>
      <c r="AE1403" s="36"/>
      <c r="AF1403" s="36"/>
      <c r="AG1403" s="36"/>
      <c r="AH1403" s="36"/>
      <c r="AI1403" s="36"/>
      <c r="AJ1403" s="36"/>
      <c r="AK1403" s="36"/>
      <c r="AL1403" s="36"/>
      <c r="AM1403" s="36"/>
      <c r="AN1403" s="36"/>
      <c r="AO1403" s="36"/>
      <c r="AP1403" s="36"/>
      <c r="AQ1403" s="36"/>
      <c r="AR1403" s="36"/>
      <c r="AS1403" s="36"/>
      <c r="AT1403" s="36"/>
      <c r="AU1403" s="36"/>
      <c r="AV1403" s="36"/>
      <c r="AW1403" s="36"/>
      <c r="AX1403" s="36"/>
      <c r="AY1403" s="36"/>
      <c r="AZ1403" s="36"/>
      <c r="BA1403" s="36"/>
      <c r="BB1403" s="36"/>
      <c r="BC1403" s="36"/>
      <c r="BD1403" s="36"/>
      <c r="BE1403" s="36"/>
      <c r="BF1403" s="36"/>
      <c r="BG1403" s="36"/>
      <c r="BH1403" s="36"/>
      <c r="BI1403" s="36"/>
      <c r="BJ1403" s="36"/>
      <c r="BL1403" s="36"/>
      <c r="BM1403" s="36"/>
      <c r="BN1403" s="36"/>
      <c r="BO1403" s="36"/>
    </row>
    <row r="1404" spans="2:67">
      <c r="B1404" s="36"/>
      <c r="D1404" s="36"/>
      <c r="E1404" s="36"/>
      <c r="G1404" s="36"/>
      <c r="H1404" s="36"/>
      <c r="I1404" s="36"/>
      <c r="J1404" s="36"/>
      <c r="K1404" s="36"/>
      <c r="L1404" s="36"/>
      <c r="M1404" s="36"/>
      <c r="N1404" s="36" t="e">
        <f>SUMIF(#REF!,K1404,#REF!)</f>
        <v>#REF!</v>
      </c>
      <c r="O1404" s="36">
        <f t="shared" si="215"/>
        <v>0</v>
      </c>
      <c r="P1404" s="36">
        <f>COUNTIF($T$1:T1404,T1404)</f>
        <v>4</v>
      </c>
      <c r="Q1404" s="36" t="str">
        <f t="shared" si="216"/>
        <v>4-KVDN-12</v>
      </c>
      <c r="R1404" s="36" t="s">
        <v>15</v>
      </c>
      <c r="S1404" s="36">
        <v>12</v>
      </c>
      <c r="T1404" s="36" t="str">
        <f t="shared" si="213"/>
        <v>KVDN-12</v>
      </c>
      <c r="U1404" s="36">
        <v>25</v>
      </c>
      <c r="V1404" s="36" t="str">
        <f t="shared" si="214"/>
        <v>25,</v>
      </c>
      <c r="W1404" s="36"/>
      <c r="X1404" s="36"/>
      <c r="Y1404" s="36"/>
      <c r="Z1404" s="36"/>
      <c r="AA1404" s="36"/>
      <c r="AB1404" s="36"/>
      <c r="AC1404" s="36"/>
      <c r="AD1404" s="36"/>
      <c r="AE1404" s="36"/>
      <c r="AF1404" s="36"/>
      <c r="AG1404" s="36"/>
      <c r="AH1404" s="36"/>
      <c r="AI1404" s="36"/>
      <c r="AJ1404" s="36"/>
      <c r="AK1404" s="36"/>
      <c r="AL1404" s="36"/>
      <c r="AM1404" s="36"/>
      <c r="AN1404" s="36"/>
      <c r="AO1404" s="36"/>
      <c r="AP1404" s="36"/>
      <c r="AQ1404" s="36"/>
      <c r="AR1404" s="36"/>
      <c r="AS1404" s="36"/>
      <c r="AT1404" s="36"/>
      <c r="AU1404" s="36"/>
      <c r="AV1404" s="36"/>
      <c r="AW1404" s="36"/>
      <c r="AX1404" s="36"/>
      <c r="AY1404" s="36"/>
      <c r="AZ1404" s="36"/>
      <c r="BA1404" s="36"/>
      <c r="BB1404" s="36"/>
      <c r="BC1404" s="36"/>
      <c r="BD1404" s="36"/>
      <c r="BE1404" s="36"/>
      <c r="BF1404" s="36"/>
      <c r="BG1404" s="36"/>
      <c r="BH1404" s="36"/>
      <c r="BI1404" s="36"/>
      <c r="BJ1404" s="36"/>
      <c r="BL1404" s="36"/>
      <c r="BM1404" s="36"/>
      <c r="BN1404" s="36"/>
      <c r="BO1404" s="36"/>
    </row>
    <row r="1405" spans="2:67">
      <c r="B1405" s="36"/>
      <c r="D1405" s="36"/>
      <c r="E1405" s="36"/>
      <c r="G1405" s="36"/>
      <c r="H1405" s="36"/>
      <c r="I1405" s="36"/>
      <c r="J1405" s="36"/>
      <c r="K1405" s="36"/>
      <c r="L1405" s="36"/>
      <c r="M1405" s="36"/>
      <c r="N1405" s="36" t="e">
        <f>SUMIF(#REF!,K1405,#REF!)</f>
        <v>#REF!</v>
      </c>
      <c r="O1405" s="36">
        <f t="shared" si="215"/>
        <v>0</v>
      </c>
      <c r="P1405" s="36">
        <f>COUNTIF($T$1:T1405,T1405)</f>
        <v>5</v>
      </c>
      <c r="Q1405" s="36" t="str">
        <f t="shared" si="216"/>
        <v>5-KVDN-12</v>
      </c>
      <c r="R1405" s="36" t="s">
        <v>15</v>
      </c>
      <c r="S1405" s="36">
        <v>12</v>
      </c>
      <c r="T1405" s="36" t="str">
        <f t="shared" si="213"/>
        <v>KVDN-12</v>
      </c>
      <c r="U1405" s="36">
        <v>30</v>
      </c>
      <c r="V1405" s="36" t="str">
        <f t="shared" si="214"/>
        <v>30,</v>
      </c>
      <c r="W1405" s="36"/>
      <c r="X1405" s="36"/>
      <c r="Y1405" s="36"/>
      <c r="Z1405" s="36"/>
      <c r="AA1405" s="36"/>
      <c r="AB1405" s="36"/>
      <c r="AC1405" s="36"/>
      <c r="AD1405" s="36"/>
      <c r="AE1405" s="36"/>
      <c r="AF1405" s="36"/>
      <c r="AG1405" s="36"/>
      <c r="AH1405" s="36"/>
      <c r="AI1405" s="36"/>
      <c r="AJ1405" s="36"/>
      <c r="AK1405" s="36"/>
      <c r="AL1405" s="36"/>
      <c r="AM1405" s="36"/>
      <c r="AN1405" s="36"/>
      <c r="AO1405" s="36"/>
      <c r="AP1405" s="36"/>
      <c r="AQ1405" s="36"/>
      <c r="AR1405" s="36"/>
      <c r="AS1405" s="36"/>
      <c r="AT1405" s="36"/>
      <c r="AU1405" s="36"/>
      <c r="AV1405" s="36"/>
      <c r="AW1405" s="36"/>
      <c r="AX1405" s="36"/>
      <c r="AY1405" s="36"/>
      <c r="AZ1405" s="36"/>
      <c r="BA1405" s="36"/>
      <c r="BB1405" s="36"/>
      <c r="BC1405" s="36"/>
      <c r="BD1405" s="36"/>
      <c r="BE1405" s="36"/>
      <c r="BF1405" s="36"/>
      <c r="BG1405" s="36"/>
      <c r="BH1405" s="36"/>
      <c r="BI1405" s="36"/>
      <c r="BJ1405" s="36"/>
      <c r="BL1405" s="36"/>
      <c r="BM1405" s="36"/>
      <c r="BN1405" s="36"/>
      <c r="BO1405" s="36"/>
    </row>
    <row r="1406" spans="2:67">
      <c r="B1406" s="36"/>
      <c r="D1406" s="36"/>
      <c r="E1406" s="36"/>
      <c r="G1406" s="36"/>
      <c r="H1406" s="36"/>
      <c r="I1406" s="36"/>
      <c r="J1406" s="36"/>
      <c r="K1406" s="36"/>
      <c r="L1406" s="36"/>
      <c r="M1406" s="36"/>
      <c r="N1406" s="36" t="e">
        <f>SUMIF(#REF!,K1406,#REF!)</f>
        <v>#REF!</v>
      </c>
      <c r="O1406" s="36">
        <f t="shared" si="215"/>
        <v>0</v>
      </c>
      <c r="P1406" s="36">
        <f>COUNTIF($T$1:T1406,T1406)</f>
        <v>6</v>
      </c>
      <c r="Q1406" s="36" t="str">
        <f t="shared" si="216"/>
        <v>6-KVDN-12</v>
      </c>
      <c r="R1406" s="36" t="s">
        <v>15</v>
      </c>
      <c r="S1406" s="36">
        <v>12</v>
      </c>
      <c r="T1406" s="36" t="str">
        <f t="shared" si="213"/>
        <v>KVDN-12</v>
      </c>
      <c r="U1406" s="36">
        <v>40</v>
      </c>
      <c r="V1406" s="36" t="str">
        <f t="shared" si="214"/>
        <v>40</v>
      </c>
      <c r="W1406" s="36"/>
      <c r="X1406" s="36"/>
      <c r="Y1406" s="36"/>
      <c r="Z1406" s="36"/>
      <c r="AA1406" s="36"/>
      <c r="AB1406" s="36"/>
      <c r="AC1406" s="36"/>
      <c r="AD1406" s="36"/>
      <c r="AE1406" s="36"/>
      <c r="AF1406" s="36"/>
      <c r="AG1406" s="36"/>
      <c r="AH1406" s="36"/>
      <c r="AI1406" s="36"/>
      <c r="AJ1406" s="36"/>
      <c r="AK1406" s="36"/>
      <c r="AL1406" s="36"/>
      <c r="AM1406" s="36"/>
      <c r="AN1406" s="36"/>
      <c r="AO1406" s="36"/>
      <c r="AP1406" s="36"/>
      <c r="AQ1406" s="36"/>
      <c r="AR1406" s="36"/>
      <c r="AS1406" s="36"/>
      <c r="AT1406" s="36"/>
      <c r="AU1406" s="36"/>
      <c r="AV1406" s="36"/>
      <c r="AW1406" s="36"/>
      <c r="AX1406" s="36"/>
      <c r="AY1406" s="36"/>
      <c r="AZ1406" s="36"/>
      <c r="BA1406" s="36"/>
      <c r="BB1406" s="36"/>
      <c r="BC1406" s="36"/>
      <c r="BD1406" s="36"/>
      <c r="BE1406" s="36"/>
      <c r="BF1406" s="36"/>
      <c r="BG1406" s="36"/>
      <c r="BH1406" s="36"/>
      <c r="BI1406" s="36"/>
      <c r="BJ1406" s="36"/>
      <c r="BL1406" s="36"/>
      <c r="BM1406" s="36"/>
      <c r="BN1406" s="36"/>
      <c r="BO1406" s="36"/>
    </row>
    <row r="1407" spans="2:67">
      <c r="B1407" s="36"/>
      <c r="D1407" s="36"/>
      <c r="E1407" s="36"/>
      <c r="G1407" s="36"/>
      <c r="H1407" s="36"/>
      <c r="I1407" s="36"/>
      <c r="J1407" s="36"/>
      <c r="K1407" s="36"/>
      <c r="L1407" s="36"/>
      <c r="M1407" s="36"/>
      <c r="N1407" s="36" t="e">
        <f>SUMIF(#REF!,K1407,#REF!)</f>
        <v>#REF!</v>
      </c>
      <c r="O1407" s="36">
        <f t="shared" si="215"/>
        <v>0</v>
      </c>
      <c r="P1407" s="36">
        <f>COUNTIF($T$1:T1407,T1407)</f>
        <v>1</v>
      </c>
      <c r="Q1407" s="36" t="str">
        <f t="shared" ref="Q1407:Q1414" si="217">CONCATENATE(P1407,"-",T1407)</f>
        <v>1-KVDN-16</v>
      </c>
      <c r="R1407" s="36" t="s">
        <v>15</v>
      </c>
      <c r="S1407" s="36">
        <v>16</v>
      </c>
      <c r="T1407" s="36" t="str">
        <f t="shared" ref="T1407:T1414" si="218">CONCATENATE(R1407,IF(S1407=0,"","-"),S1407)</f>
        <v>KVDN-16</v>
      </c>
      <c r="U1407" s="36">
        <v>5</v>
      </c>
      <c r="V1407" s="36" t="str">
        <f t="shared" ref="V1407:V1414" si="219">CONCATENATE(U1407,IF(P1407=COUNTIF(T:T,T1407),"",","))</f>
        <v>5,</v>
      </c>
      <c r="W1407" s="36"/>
      <c r="X1407" s="36"/>
      <c r="Y1407" s="36"/>
      <c r="Z1407" s="36"/>
      <c r="AA1407" s="36"/>
      <c r="AB1407" s="36"/>
      <c r="AC1407" s="36"/>
      <c r="AD1407" s="36"/>
      <c r="AE1407" s="36"/>
      <c r="AF1407" s="36"/>
      <c r="AG1407" s="36"/>
      <c r="AH1407" s="36"/>
      <c r="AI1407" s="36"/>
      <c r="AJ1407" s="36"/>
      <c r="AK1407" s="36"/>
      <c r="AL1407" s="36"/>
      <c r="AM1407" s="36"/>
      <c r="AN1407" s="36"/>
      <c r="AO1407" s="36"/>
      <c r="AP1407" s="36"/>
      <c r="AQ1407" s="36"/>
      <c r="AR1407" s="36"/>
      <c r="AS1407" s="36"/>
      <c r="AT1407" s="36"/>
      <c r="AU1407" s="36"/>
      <c r="AV1407" s="36"/>
      <c r="AW1407" s="36"/>
      <c r="AX1407" s="36"/>
      <c r="AY1407" s="36"/>
      <c r="AZ1407" s="36"/>
      <c r="BA1407" s="36"/>
      <c r="BB1407" s="36"/>
      <c r="BC1407" s="36"/>
      <c r="BD1407" s="36"/>
      <c r="BE1407" s="36"/>
      <c r="BF1407" s="36"/>
      <c r="BG1407" s="36"/>
      <c r="BH1407" s="36"/>
      <c r="BI1407" s="36"/>
      <c r="BJ1407" s="36"/>
      <c r="BL1407" s="36"/>
      <c r="BM1407" s="36"/>
      <c r="BN1407" s="36"/>
      <c r="BO1407" s="36"/>
    </row>
    <row r="1408" spans="2:67">
      <c r="B1408" s="36"/>
      <c r="D1408" s="36"/>
      <c r="E1408" s="36"/>
      <c r="G1408" s="36"/>
      <c r="H1408" s="36"/>
      <c r="I1408" s="36"/>
      <c r="J1408" s="36"/>
      <c r="K1408" s="36"/>
      <c r="L1408" s="36"/>
      <c r="M1408" s="36"/>
      <c r="N1408" s="36" t="e">
        <f>SUMIF(#REF!,K1408,#REF!)</f>
        <v>#REF!</v>
      </c>
      <c r="O1408" s="36">
        <f t="shared" si="215"/>
        <v>0</v>
      </c>
      <c r="P1408" s="36">
        <f>COUNTIF($T$1:T1408,T1408)</f>
        <v>2</v>
      </c>
      <c r="Q1408" s="36" t="str">
        <f t="shared" si="217"/>
        <v>2-KVDN-16</v>
      </c>
      <c r="R1408" s="36" t="s">
        <v>15</v>
      </c>
      <c r="S1408" s="36">
        <v>16</v>
      </c>
      <c r="T1408" s="36" t="str">
        <f t="shared" si="218"/>
        <v>KVDN-16</v>
      </c>
      <c r="U1408" s="36">
        <v>10</v>
      </c>
      <c r="V1408" s="36" t="str">
        <f t="shared" si="219"/>
        <v>10,</v>
      </c>
      <c r="W1408" s="36"/>
      <c r="X1408" s="36"/>
      <c r="Y1408" s="36"/>
      <c r="Z1408" s="36"/>
      <c r="AA1408" s="36"/>
      <c r="AB1408" s="36"/>
      <c r="AC1408" s="36"/>
      <c r="AD1408" s="36"/>
      <c r="AE1408" s="36"/>
      <c r="AF1408" s="36"/>
      <c r="AG1408" s="36"/>
      <c r="AH1408" s="36"/>
      <c r="AI1408" s="36"/>
      <c r="AJ1408" s="36"/>
      <c r="AK1408" s="36"/>
      <c r="AL1408" s="36"/>
      <c r="AM1408" s="36"/>
      <c r="AN1408" s="36"/>
      <c r="AO1408" s="36"/>
      <c r="AP1408" s="36"/>
      <c r="AQ1408" s="36"/>
      <c r="AR1408" s="36"/>
      <c r="AS1408" s="36"/>
      <c r="AT1408" s="36"/>
      <c r="AU1408" s="36"/>
      <c r="AV1408" s="36"/>
      <c r="AW1408" s="36"/>
      <c r="AX1408" s="36"/>
      <c r="AY1408" s="36"/>
      <c r="AZ1408" s="36"/>
      <c r="BA1408" s="36"/>
      <c r="BB1408" s="36"/>
      <c r="BC1408" s="36"/>
      <c r="BD1408" s="36"/>
      <c r="BE1408" s="36"/>
      <c r="BF1408" s="36"/>
      <c r="BG1408" s="36"/>
      <c r="BH1408" s="36"/>
      <c r="BI1408" s="36"/>
      <c r="BJ1408" s="36"/>
      <c r="BL1408" s="36"/>
      <c r="BM1408" s="36"/>
      <c r="BN1408" s="36"/>
      <c r="BO1408" s="36"/>
    </row>
    <row r="1409" spans="2:67">
      <c r="B1409" s="36"/>
      <c r="D1409" s="36"/>
      <c r="E1409" s="36"/>
      <c r="G1409" s="36"/>
      <c r="H1409" s="36"/>
      <c r="I1409" s="36"/>
      <c r="J1409" s="36"/>
      <c r="K1409" s="36"/>
      <c r="L1409" s="36"/>
      <c r="M1409" s="36"/>
      <c r="N1409" s="36" t="e">
        <f>SUMIF(#REF!,K1409,#REF!)</f>
        <v>#REF!</v>
      </c>
      <c r="O1409" s="36">
        <f t="shared" si="215"/>
        <v>0</v>
      </c>
      <c r="P1409" s="36">
        <f>COUNTIF($T$1:T1409,T1409)</f>
        <v>3</v>
      </c>
      <c r="Q1409" s="36" t="str">
        <f t="shared" si="217"/>
        <v>3-KVDN-16</v>
      </c>
      <c r="R1409" s="36" t="s">
        <v>15</v>
      </c>
      <c r="S1409" s="36">
        <v>16</v>
      </c>
      <c r="T1409" s="36" t="str">
        <f t="shared" si="218"/>
        <v>KVDN-16</v>
      </c>
      <c r="U1409" s="36">
        <v>15</v>
      </c>
      <c r="V1409" s="36" t="str">
        <f t="shared" si="219"/>
        <v>15,</v>
      </c>
      <c r="W1409" s="36"/>
      <c r="X1409" s="36"/>
      <c r="Y1409" s="36"/>
      <c r="Z1409" s="36"/>
      <c r="AA1409" s="36"/>
      <c r="AB1409" s="36"/>
      <c r="AC1409" s="36"/>
      <c r="AD1409" s="36"/>
      <c r="AE1409" s="36"/>
      <c r="AF1409" s="36"/>
      <c r="AG1409" s="36"/>
      <c r="AH1409" s="36"/>
      <c r="AI1409" s="36"/>
      <c r="AJ1409" s="36"/>
      <c r="AK1409" s="36"/>
      <c r="AL1409" s="36"/>
      <c r="AM1409" s="36"/>
      <c r="AN1409" s="36"/>
      <c r="AO1409" s="36"/>
      <c r="AP1409" s="36"/>
      <c r="AQ1409" s="36"/>
      <c r="AR1409" s="36"/>
      <c r="AS1409" s="36"/>
      <c r="AT1409" s="36"/>
      <c r="AU1409" s="36"/>
      <c r="AV1409" s="36"/>
      <c r="AW1409" s="36"/>
      <c r="AX1409" s="36"/>
      <c r="AY1409" s="36"/>
      <c r="AZ1409" s="36"/>
      <c r="BA1409" s="36"/>
      <c r="BB1409" s="36"/>
      <c r="BC1409" s="36"/>
      <c r="BD1409" s="36"/>
      <c r="BE1409" s="36"/>
      <c r="BF1409" s="36"/>
      <c r="BG1409" s="36"/>
      <c r="BH1409" s="36"/>
      <c r="BI1409" s="36"/>
      <c r="BJ1409" s="36"/>
      <c r="BL1409" s="36"/>
      <c r="BM1409" s="36"/>
      <c r="BN1409" s="36"/>
      <c r="BO1409" s="36"/>
    </row>
    <row r="1410" spans="2:67">
      <c r="B1410" s="36"/>
      <c r="D1410" s="36"/>
      <c r="E1410" s="36"/>
      <c r="G1410" s="36"/>
      <c r="H1410" s="36"/>
      <c r="I1410" s="36"/>
      <c r="J1410" s="36"/>
      <c r="K1410" s="36"/>
      <c r="L1410" s="36"/>
      <c r="M1410" s="36"/>
      <c r="N1410" s="36" t="e">
        <f>SUMIF(#REF!,K1410,#REF!)</f>
        <v>#REF!</v>
      </c>
      <c r="O1410" s="36">
        <f t="shared" si="215"/>
        <v>0</v>
      </c>
      <c r="P1410" s="36">
        <f>COUNTIF($T$1:T1410,T1410)</f>
        <v>4</v>
      </c>
      <c r="Q1410" s="36" t="str">
        <f t="shared" si="217"/>
        <v>4-KVDN-16</v>
      </c>
      <c r="R1410" s="36" t="s">
        <v>15</v>
      </c>
      <c r="S1410" s="36">
        <v>16</v>
      </c>
      <c r="T1410" s="36" t="str">
        <f t="shared" si="218"/>
        <v>KVDN-16</v>
      </c>
      <c r="U1410" s="36">
        <v>20</v>
      </c>
      <c r="V1410" s="36" t="str">
        <f t="shared" si="219"/>
        <v>20,</v>
      </c>
      <c r="W1410" s="36"/>
      <c r="X1410" s="36"/>
      <c r="Y1410" s="36"/>
      <c r="Z1410" s="36"/>
      <c r="AA1410" s="36"/>
      <c r="AB1410" s="36"/>
      <c r="AC1410" s="36"/>
      <c r="AD1410" s="36"/>
      <c r="AE1410" s="36"/>
      <c r="AF1410" s="36"/>
      <c r="AG1410" s="36"/>
      <c r="AH1410" s="36"/>
      <c r="AI1410" s="36"/>
      <c r="AJ1410" s="36"/>
      <c r="AK1410" s="36"/>
      <c r="AL1410" s="36"/>
      <c r="AM1410" s="36"/>
      <c r="AN1410" s="36"/>
      <c r="AO1410" s="36"/>
      <c r="AP1410" s="36"/>
      <c r="AQ1410" s="36"/>
      <c r="AR1410" s="36"/>
      <c r="AS1410" s="36"/>
      <c r="AT1410" s="36"/>
      <c r="AU1410" s="36"/>
      <c r="AV1410" s="36"/>
      <c r="AW1410" s="36"/>
      <c r="AX1410" s="36"/>
      <c r="AY1410" s="36"/>
      <c r="AZ1410" s="36"/>
      <c r="BA1410" s="36"/>
      <c r="BB1410" s="36"/>
      <c r="BC1410" s="36"/>
      <c r="BD1410" s="36"/>
      <c r="BE1410" s="36"/>
      <c r="BF1410" s="36"/>
      <c r="BG1410" s="36"/>
      <c r="BH1410" s="36"/>
      <c r="BI1410" s="36"/>
      <c r="BJ1410" s="36"/>
      <c r="BL1410" s="36"/>
      <c r="BM1410" s="36"/>
      <c r="BN1410" s="36"/>
      <c r="BO1410" s="36"/>
    </row>
    <row r="1411" spans="2:67">
      <c r="B1411" s="36"/>
      <c r="D1411" s="36"/>
      <c r="E1411" s="36"/>
      <c r="G1411" s="36"/>
      <c r="H1411" s="36"/>
      <c r="I1411" s="36"/>
      <c r="J1411" s="36"/>
      <c r="K1411" s="36"/>
      <c r="L1411" s="36"/>
      <c r="M1411" s="36"/>
      <c r="N1411" s="36" t="e">
        <f>SUMIF(#REF!,K1411,#REF!)</f>
        <v>#REF!</v>
      </c>
      <c r="O1411" s="36">
        <f t="shared" ref="O1411:O1414" si="220">COUNTIF(Z:Z,K1411)</f>
        <v>0</v>
      </c>
      <c r="P1411" s="36">
        <f>COUNTIF($T$1:T1411,T1411)</f>
        <v>5</v>
      </c>
      <c r="Q1411" s="36" t="str">
        <f t="shared" si="217"/>
        <v>5-KVDN-16</v>
      </c>
      <c r="R1411" s="36" t="s">
        <v>15</v>
      </c>
      <c r="S1411" s="36">
        <v>16</v>
      </c>
      <c r="T1411" s="36" t="str">
        <f t="shared" si="218"/>
        <v>KVDN-16</v>
      </c>
      <c r="U1411" s="36">
        <v>25</v>
      </c>
      <c r="V1411" s="36" t="str">
        <f t="shared" si="219"/>
        <v>25,</v>
      </c>
      <c r="W1411" s="36"/>
      <c r="X1411" s="36"/>
      <c r="Y1411" s="36"/>
      <c r="Z1411" s="36"/>
      <c r="AA1411" s="36"/>
      <c r="AB1411" s="36"/>
      <c r="AC1411" s="36"/>
      <c r="AD1411" s="36"/>
      <c r="AE1411" s="36"/>
      <c r="AF1411" s="36"/>
      <c r="AG1411" s="36"/>
      <c r="AH1411" s="36"/>
      <c r="AI1411" s="36"/>
      <c r="AJ1411" s="36"/>
      <c r="AK1411" s="36"/>
      <c r="AL1411" s="36"/>
      <c r="AM1411" s="36"/>
      <c r="AN1411" s="36"/>
      <c r="AO1411" s="36"/>
      <c r="AP1411" s="36"/>
      <c r="AQ1411" s="36"/>
      <c r="AR1411" s="36"/>
      <c r="AS1411" s="36"/>
      <c r="AT1411" s="36"/>
      <c r="AU1411" s="36"/>
      <c r="AV1411" s="36"/>
      <c r="AW1411" s="36"/>
      <c r="AX1411" s="36"/>
      <c r="AY1411" s="36"/>
      <c r="AZ1411" s="36"/>
      <c r="BA1411" s="36"/>
      <c r="BB1411" s="36"/>
      <c r="BC1411" s="36"/>
      <c r="BD1411" s="36"/>
      <c r="BE1411" s="36"/>
      <c r="BF1411" s="36"/>
      <c r="BG1411" s="36"/>
      <c r="BH1411" s="36"/>
      <c r="BI1411" s="36"/>
      <c r="BJ1411" s="36"/>
      <c r="BL1411" s="36"/>
      <c r="BM1411" s="36"/>
      <c r="BN1411" s="36"/>
      <c r="BO1411" s="36"/>
    </row>
    <row r="1412" spans="2:67">
      <c r="B1412" s="36"/>
      <c r="D1412" s="36"/>
      <c r="E1412" s="36"/>
      <c r="G1412" s="36"/>
      <c r="H1412" s="36"/>
      <c r="I1412" s="36"/>
      <c r="J1412" s="36"/>
      <c r="K1412" s="36"/>
      <c r="L1412" s="36"/>
      <c r="M1412" s="36"/>
      <c r="N1412" s="36" t="e">
        <f>SUMIF(#REF!,K1412,#REF!)</f>
        <v>#REF!</v>
      </c>
      <c r="O1412" s="36">
        <f t="shared" si="220"/>
        <v>0</v>
      </c>
      <c r="P1412" s="36">
        <f>COUNTIF($T$1:T1412,T1412)</f>
        <v>6</v>
      </c>
      <c r="Q1412" s="36" t="str">
        <f t="shared" si="217"/>
        <v>6-KVDN-16</v>
      </c>
      <c r="R1412" s="36" t="s">
        <v>15</v>
      </c>
      <c r="S1412" s="36">
        <v>16</v>
      </c>
      <c r="T1412" s="36" t="str">
        <f t="shared" si="218"/>
        <v>KVDN-16</v>
      </c>
      <c r="U1412" s="36">
        <v>30</v>
      </c>
      <c r="V1412" s="36" t="str">
        <f t="shared" si="219"/>
        <v>30,</v>
      </c>
      <c r="W1412" s="36"/>
      <c r="X1412" s="36"/>
      <c r="Y1412" s="36"/>
      <c r="Z1412" s="36"/>
      <c r="AA1412" s="36"/>
      <c r="AB1412" s="36"/>
      <c r="AC1412" s="36"/>
      <c r="AD1412" s="36"/>
      <c r="AE1412" s="36"/>
      <c r="AF1412" s="36"/>
      <c r="AG1412" s="36"/>
      <c r="AH1412" s="36"/>
      <c r="AI1412" s="36"/>
      <c r="AJ1412" s="36"/>
      <c r="AK1412" s="36"/>
      <c r="AL1412" s="36"/>
      <c r="AM1412" s="36"/>
      <c r="AN1412" s="36"/>
      <c r="AO1412" s="36"/>
      <c r="AP1412" s="36"/>
      <c r="AQ1412" s="36"/>
      <c r="AR1412" s="36"/>
      <c r="AS1412" s="36"/>
      <c r="AT1412" s="36"/>
      <c r="AU1412" s="36"/>
      <c r="AV1412" s="36"/>
      <c r="AW1412" s="36"/>
      <c r="AX1412" s="36"/>
      <c r="AY1412" s="36"/>
      <c r="AZ1412" s="36"/>
      <c r="BA1412" s="36"/>
      <c r="BB1412" s="36"/>
      <c r="BC1412" s="36"/>
      <c r="BD1412" s="36"/>
      <c r="BE1412" s="36"/>
      <c r="BF1412" s="36"/>
      <c r="BG1412" s="36"/>
      <c r="BH1412" s="36"/>
      <c r="BI1412" s="36"/>
      <c r="BJ1412" s="36"/>
      <c r="BL1412" s="36"/>
      <c r="BM1412" s="36"/>
      <c r="BN1412" s="36"/>
      <c r="BO1412" s="36"/>
    </row>
    <row r="1413" spans="2:67">
      <c r="B1413" s="36"/>
      <c r="D1413" s="36"/>
      <c r="E1413" s="36"/>
      <c r="G1413" s="36"/>
      <c r="H1413" s="36"/>
      <c r="I1413" s="36"/>
      <c r="J1413" s="36"/>
      <c r="K1413" s="36"/>
      <c r="L1413" s="36"/>
      <c r="M1413" s="36"/>
      <c r="N1413" s="36" t="e">
        <f>SUMIF(#REF!,K1413,#REF!)</f>
        <v>#REF!</v>
      </c>
      <c r="O1413" s="36">
        <f t="shared" si="220"/>
        <v>0</v>
      </c>
      <c r="P1413" s="36">
        <f>COUNTIF($T$1:T1413,T1413)</f>
        <v>7</v>
      </c>
      <c r="Q1413" s="36" t="str">
        <f t="shared" si="217"/>
        <v>7-KVDN-16</v>
      </c>
      <c r="R1413" s="36" t="s">
        <v>15</v>
      </c>
      <c r="S1413" s="36">
        <v>16</v>
      </c>
      <c r="T1413" s="36" t="str">
        <f t="shared" si="218"/>
        <v>KVDN-16</v>
      </c>
      <c r="U1413" s="36">
        <v>40</v>
      </c>
      <c r="V1413" s="36" t="str">
        <f t="shared" si="219"/>
        <v>40,</v>
      </c>
      <c r="W1413" s="36"/>
      <c r="X1413" s="36"/>
      <c r="Y1413" s="36"/>
      <c r="Z1413" s="36"/>
      <c r="AA1413" s="36"/>
      <c r="AB1413" s="36"/>
      <c r="AC1413" s="36"/>
      <c r="AD1413" s="36"/>
      <c r="AE1413" s="36"/>
      <c r="AF1413" s="36"/>
      <c r="AG1413" s="36"/>
      <c r="AH1413" s="36"/>
      <c r="AI1413" s="36"/>
      <c r="AJ1413" s="36"/>
      <c r="AK1413" s="36"/>
      <c r="AL1413" s="36"/>
      <c r="AM1413" s="36"/>
      <c r="AN1413" s="36"/>
      <c r="AO1413" s="36"/>
      <c r="AP1413" s="36"/>
      <c r="AQ1413" s="36"/>
      <c r="AR1413" s="36"/>
      <c r="AS1413" s="36"/>
      <c r="AT1413" s="36"/>
      <c r="AU1413" s="36"/>
      <c r="AV1413" s="36"/>
      <c r="AW1413" s="36"/>
      <c r="AX1413" s="36"/>
      <c r="AY1413" s="36"/>
      <c r="AZ1413" s="36"/>
      <c r="BA1413" s="36"/>
      <c r="BB1413" s="36"/>
      <c r="BC1413" s="36"/>
      <c r="BD1413" s="36"/>
      <c r="BE1413" s="36"/>
      <c r="BF1413" s="36"/>
      <c r="BG1413" s="36"/>
      <c r="BH1413" s="36"/>
      <c r="BI1413" s="36"/>
      <c r="BJ1413" s="36"/>
      <c r="BL1413" s="36"/>
      <c r="BM1413" s="36"/>
      <c r="BN1413" s="36"/>
      <c r="BO1413" s="36"/>
    </row>
    <row r="1414" spans="2:67">
      <c r="B1414" s="36"/>
      <c r="D1414" s="36"/>
      <c r="E1414" s="36"/>
      <c r="G1414" s="36"/>
      <c r="H1414" s="36"/>
      <c r="I1414" s="36"/>
      <c r="J1414" s="36"/>
      <c r="K1414" s="36"/>
      <c r="L1414" s="36"/>
      <c r="M1414" s="36"/>
      <c r="N1414" s="36" t="e">
        <f>SUMIF(#REF!,K1414,#REF!)</f>
        <v>#REF!</v>
      </c>
      <c r="O1414" s="36">
        <f t="shared" si="220"/>
        <v>0</v>
      </c>
      <c r="P1414" s="36">
        <f>COUNTIF($T$1:T1414,T1414)</f>
        <v>8</v>
      </c>
      <c r="Q1414" s="36" t="str">
        <f t="shared" si="217"/>
        <v>8-KVDN-16</v>
      </c>
      <c r="R1414" s="36" t="s">
        <v>15</v>
      </c>
      <c r="S1414" s="36">
        <v>16</v>
      </c>
      <c r="T1414" s="36" t="str">
        <f t="shared" si="218"/>
        <v>KVDN-16</v>
      </c>
      <c r="U1414" s="36">
        <v>50</v>
      </c>
      <c r="V1414" s="36" t="str">
        <f t="shared" si="219"/>
        <v>50</v>
      </c>
      <c r="W1414" s="36"/>
      <c r="X1414" s="36"/>
      <c r="Y1414" s="36"/>
      <c r="Z1414" s="36"/>
      <c r="AA1414" s="36"/>
      <c r="AB1414" s="36"/>
      <c r="AC1414" s="36"/>
      <c r="AD1414" s="36"/>
      <c r="AE1414" s="36"/>
      <c r="AF1414" s="36"/>
      <c r="AG1414" s="36"/>
      <c r="AH1414" s="36"/>
      <c r="AI1414" s="36"/>
      <c r="AJ1414" s="36"/>
      <c r="AK1414" s="36"/>
      <c r="AL1414" s="36"/>
      <c r="AM1414" s="36"/>
      <c r="AN1414" s="36"/>
      <c r="AO1414" s="36"/>
      <c r="AP1414" s="36"/>
      <c r="AQ1414" s="36"/>
      <c r="AR1414" s="36"/>
      <c r="AS1414" s="36"/>
      <c r="AT1414" s="36"/>
      <c r="AU1414" s="36"/>
      <c r="AV1414" s="36"/>
      <c r="AW1414" s="36"/>
      <c r="AX1414" s="36"/>
      <c r="AY1414" s="36"/>
      <c r="AZ1414" s="36"/>
      <c r="BA1414" s="36"/>
      <c r="BB1414" s="36"/>
      <c r="BC1414" s="36"/>
      <c r="BD1414" s="36"/>
      <c r="BE1414" s="36"/>
      <c r="BF1414" s="36"/>
      <c r="BG1414" s="36"/>
      <c r="BH1414" s="36"/>
      <c r="BI1414" s="36"/>
      <c r="BJ1414" s="36"/>
      <c r="BL1414" s="36"/>
      <c r="BM1414" s="36"/>
      <c r="BN1414" s="36"/>
      <c r="BO1414" s="36"/>
    </row>
    <row r="1415" spans="2:67">
      <c r="B1415" s="36"/>
      <c r="D1415" s="36"/>
      <c r="E1415" s="36"/>
      <c r="G1415" s="36"/>
      <c r="H1415" s="36"/>
      <c r="I1415" s="36"/>
      <c r="J1415" s="36"/>
      <c r="K1415" s="36"/>
      <c r="L1415" s="36"/>
      <c r="M1415" s="36"/>
      <c r="N1415" s="36"/>
      <c r="O1415" s="36"/>
      <c r="W1415" s="36"/>
      <c r="X1415" s="36"/>
      <c r="Y1415" s="36"/>
      <c r="Z1415" s="36"/>
      <c r="AA1415" s="36"/>
      <c r="AB1415" s="36"/>
      <c r="AC1415" s="36"/>
      <c r="AD1415" s="36"/>
      <c r="AE1415" s="36"/>
      <c r="AF1415" s="36"/>
      <c r="AG1415" s="36"/>
      <c r="AH1415" s="36"/>
      <c r="AI1415" s="36"/>
      <c r="AJ1415" s="36"/>
      <c r="AK1415" s="36"/>
      <c r="AL1415" s="36"/>
      <c r="AM1415" s="36"/>
      <c r="AN1415" s="36"/>
      <c r="AO1415" s="36"/>
      <c r="AP1415" s="36"/>
      <c r="AQ1415" s="36"/>
      <c r="AR1415" s="36"/>
      <c r="AS1415" s="36"/>
      <c r="AT1415" s="36"/>
      <c r="AU1415" s="36"/>
      <c r="AV1415" s="36"/>
      <c r="AW1415" s="36"/>
      <c r="AX1415" s="36"/>
      <c r="AY1415" s="36"/>
      <c r="AZ1415" s="36"/>
      <c r="BA1415" s="36"/>
      <c r="BB1415" s="36"/>
      <c r="BC1415" s="36"/>
      <c r="BD1415" s="36"/>
      <c r="BE1415" s="36"/>
      <c r="BF1415" s="36"/>
      <c r="BG1415" s="36"/>
      <c r="BH1415" s="36"/>
      <c r="BI1415" s="36"/>
      <c r="BJ1415" s="36"/>
      <c r="BL1415" s="36"/>
      <c r="BM1415" s="36"/>
      <c r="BN1415" s="36"/>
      <c r="BO1415" s="36"/>
    </row>
    <row r="1416" spans="2:67">
      <c r="B1416" s="36"/>
      <c r="D1416" s="36"/>
      <c r="E1416" s="36"/>
      <c r="G1416" s="36"/>
      <c r="H1416" s="36"/>
      <c r="I1416" s="36"/>
      <c r="J1416" s="36"/>
      <c r="K1416" s="36"/>
      <c r="L1416" s="36"/>
      <c r="M1416" s="36"/>
      <c r="N1416" s="36"/>
      <c r="O1416" s="36"/>
      <c r="W1416" s="36"/>
      <c r="X1416" s="36"/>
      <c r="Y1416" s="36"/>
      <c r="Z1416" s="36"/>
      <c r="AA1416" s="36"/>
      <c r="AB1416" s="36"/>
      <c r="AC1416" s="36"/>
      <c r="AD1416" s="36"/>
      <c r="AE1416" s="36"/>
      <c r="AF1416" s="36"/>
      <c r="AG1416" s="36"/>
      <c r="AH1416" s="36"/>
      <c r="AI1416" s="36"/>
      <c r="AJ1416" s="36"/>
      <c r="AK1416" s="36"/>
      <c r="AL1416" s="36"/>
      <c r="AM1416" s="36"/>
      <c r="AN1416" s="36"/>
      <c r="AO1416" s="36"/>
      <c r="AP1416" s="36"/>
      <c r="AQ1416" s="36"/>
      <c r="AR1416" s="36"/>
      <c r="AS1416" s="36"/>
      <c r="AT1416" s="36"/>
      <c r="AU1416" s="36"/>
      <c r="AV1416" s="36"/>
      <c r="AW1416" s="36"/>
      <c r="AX1416" s="36"/>
      <c r="AY1416" s="36"/>
      <c r="AZ1416" s="36"/>
      <c r="BA1416" s="36"/>
      <c r="BB1416" s="36"/>
      <c r="BC1416" s="36"/>
      <c r="BD1416" s="36"/>
      <c r="BE1416" s="36"/>
      <c r="BF1416" s="36"/>
      <c r="BG1416" s="36"/>
      <c r="BH1416" s="36"/>
      <c r="BI1416" s="36"/>
      <c r="BJ1416" s="36"/>
      <c r="BL1416" s="36"/>
      <c r="BM1416" s="36"/>
      <c r="BN1416" s="36"/>
      <c r="BO1416" s="36"/>
    </row>
    <row r="1417" spans="2:67"/>
    <row r="1418" spans="2:67">
      <c r="P1418" s="36"/>
      <c r="Q1418" s="36"/>
      <c r="R1418" s="36"/>
      <c r="S1418" s="36"/>
      <c r="T1418" s="36"/>
      <c r="U1418" s="36"/>
      <c r="V1418" s="36"/>
    </row>
    <row r="1419" spans="2:67">
      <c r="P1419" s="36"/>
      <c r="Q1419" s="36"/>
      <c r="R1419" s="36"/>
      <c r="S1419" s="36"/>
      <c r="T1419" s="36"/>
      <c r="U1419" s="36"/>
      <c r="V1419" s="36"/>
    </row>
    <row r="1420" spans="2:67">
      <c r="P1420" s="36"/>
      <c r="Q1420" s="36"/>
      <c r="R1420" s="36"/>
      <c r="S1420" s="36"/>
      <c r="T1420" s="36"/>
      <c r="U1420" s="36"/>
      <c r="V1420" s="36"/>
    </row>
    <row r="1421" spans="2:67">
      <c r="P1421" s="36"/>
      <c r="Q1421" s="36"/>
      <c r="R1421" s="36"/>
      <c r="S1421" s="36"/>
      <c r="T1421" s="36"/>
      <c r="U1421" s="36"/>
      <c r="V1421" s="36"/>
    </row>
    <row r="1422" spans="2:67">
      <c r="P1422" s="36"/>
      <c r="Q1422" s="36"/>
      <c r="R1422" s="36"/>
      <c r="S1422" s="36"/>
      <c r="T1422" s="36"/>
      <c r="U1422" s="36"/>
      <c r="V1422" s="36"/>
    </row>
    <row r="1423" spans="2:67"/>
    <row r="1424" spans="2:67"/>
    <row r="1425"/>
    <row r="1426"/>
  </sheetData>
  <sheetProtection algorithmName="SHA-512" hashValue="7tK2qmY7KjlTKAShkzsrLEEY5CbI0Ri+2hWSpDqtD1MHgbNeG4jWudTAoJMfKLOkRYOrWhOjBHWAwrnmcF0EWw==" saltValue="VqxcCvLuaoTqOPjV+WyFKg==" spinCount="100000" sheet="1" objects="1" scenarios="1"/>
  <dataValidations count="1">
    <dataValidation type="list" allowBlank="1" showInputMessage="1" showErrorMessage="1" sqref="BN13" xr:uid="{00000000-0002-0000-0900-000000000000}">
      <formula1>"Двустороннего действия"</formula1>
    </dataValidation>
  </dataValidations>
  <hyperlinks>
    <hyperlink ref="E4" r:id="rId1" xr:uid="{00000000-0004-0000-0900-000000000000}"/>
    <hyperlink ref="E2" r:id="rId2" xr:uid="{00000000-0004-0000-0900-000001000000}"/>
    <hyperlink ref="E3" r:id="rId3" xr:uid="{00000000-0004-0000-0900-000002000000}"/>
    <hyperlink ref="E9" r:id="rId4" xr:uid="{00000000-0004-0000-0900-000003000000}"/>
    <hyperlink ref="E10" r:id="rId5" xr:uid="{00000000-0004-0000-0900-000004000000}"/>
    <hyperlink ref="E6" r:id="rId6" xr:uid="{00000000-0004-0000-0900-000005000000}"/>
    <hyperlink ref="E11" r:id="rId7" xr:uid="{00000000-0004-0000-0900-000006000000}"/>
    <hyperlink ref="E5" r:id="rId8" xr:uid="{00000000-0004-0000-0900-000007000000}"/>
    <hyperlink ref="E8" r:id="rId9" xr:uid="{00000000-0004-0000-0900-000008000000}"/>
    <hyperlink ref="E13" r:id="rId10" xr:uid="{00000000-0004-0000-0900-000009000000}"/>
    <hyperlink ref="E7" r:id="rId11" xr:uid="{00000000-0004-0000-0900-00000A000000}"/>
    <hyperlink ref="E12" r:id="rId12" xr:uid="{00000000-0004-0000-0900-00000B000000}"/>
    <hyperlink ref="E14" r:id="rId13" xr:uid="{00000000-0004-0000-0900-00000C000000}"/>
  </hyperlinks>
  <pageMargins left="0.7" right="0.7" top="0.75" bottom="0.75" header="0.3" footer="0.3"/>
  <pageSetup paperSize="9" orientation="portrait" r:id="rId1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7"/>
  <dimension ref="A1:F22"/>
  <sheetViews>
    <sheetView topLeftCell="A11" zoomScale="70" zoomScaleNormal="70" workbookViewId="0">
      <selection activeCell="A11" sqref="A11"/>
    </sheetView>
  </sheetViews>
  <sheetFormatPr defaultColWidth="14.7109375" defaultRowHeight="408.95" customHeight="1"/>
  <cols>
    <col min="1" max="1" width="12.85546875" style="5" customWidth="1"/>
    <col min="2" max="2" width="109.28515625" style="5" customWidth="1"/>
    <col min="3" max="3" width="73.85546875" style="1" customWidth="1"/>
    <col min="4" max="16384" width="14.7109375" style="1"/>
  </cols>
  <sheetData>
    <row r="1" spans="1:6" ht="40.5" customHeight="1">
      <c r="A1" s="2" t="s">
        <v>63</v>
      </c>
      <c r="B1" s="2" t="s">
        <v>65</v>
      </c>
    </row>
    <row r="2" spans="1:6" ht="408.75" customHeight="1">
      <c r="A2" s="8" t="s">
        <v>14</v>
      </c>
      <c r="B2" s="3"/>
      <c r="C2" s="1" t="str">
        <f>IF(A2="","",IFERROR(VLOOKUP(A2,'варианты маркировки'!B:B,1,FALSE),"добавьте на вкладку варианты маркировки"))</f>
        <v>KVBC</v>
      </c>
    </row>
    <row r="3" spans="1:6" ht="408.95" customHeight="1">
      <c r="A3" s="8" t="s">
        <v>57</v>
      </c>
      <c r="B3" s="3"/>
      <c r="C3" s="1" t="str">
        <f>IF(A3="","",IFERROR(VLOOKUP(A3,'варианты маркировки'!B:B,1,FALSE),"добавьте на вкладку варианты маркировки"))</f>
        <v>KVDA</v>
      </c>
    </row>
    <row r="4" spans="1:6" ht="408.95" customHeight="1">
      <c r="A4" s="6" t="s">
        <v>15</v>
      </c>
      <c r="B4" s="3"/>
      <c r="C4" s="1" t="str">
        <f>IF(A4="","",IFERROR(VLOOKUP(A4,'варианты маркировки'!B:B,1,FALSE),"добавьте на вкладку варианты маркировки"))</f>
        <v>KVDN</v>
      </c>
    </row>
    <row r="5" spans="1:6" ht="408.95" customHeight="1">
      <c r="A5" s="6" t="s">
        <v>721</v>
      </c>
      <c r="B5" s="3"/>
      <c r="C5" s="1" t="str">
        <f>IF(A5="","",IFERROR(VLOOKUP(A5,'варианты маркировки'!B:B,1,FALSE),"добавьте на вкладку варианты маркировки"))</f>
        <v>KVENG</v>
      </c>
    </row>
    <row r="6" spans="1:6" ht="408.95" customHeight="1">
      <c r="A6" s="6" t="s">
        <v>59</v>
      </c>
      <c r="B6" s="3"/>
      <c r="C6" s="1" t="str">
        <f>IF(A6="","",IFERROR(VLOOKUP(A6,'варианты маркировки'!B:B,1,FALSE),"добавьте на вкладку варианты маркировки"))</f>
        <v>KVFM</v>
      </c>
    </row>
    <row r="7" spans="1:6" ht="408.95" customHeight="1">
      <c r="A7" s="24" t="s">
        <v>17</v>
      </c>
      <c r="B7" s="4"/>
      <c r="C7" s="1" t="str">
        <f>IF(A7="","",IFERROR(VLOOKUP(A7,'варианты маркировки'!B:B,1,FALSE),"добавьте на вкладку варианты маркировки"))</f>
        <v>KVMAL</v>
      </c>
    </row>
    <row r="8" spans="1:6" ht="409.5" customHeight="1">
      <c r="A8" s="25" t="s">
        <v>55</v>
      </c>
      <c r="B8"/>
      <c r="C8" s="1" t="str">
        <f>IF(A8="","",IFERROR(VLOOKUP(A8,'варианты маркировки'!B:B,1,FALSE),"добавьте на вкладку варианты маркировки"))</f>
        <v>KVNC</v>
      </c>
    </row>
    <row r="9" spans="1:6" ht="408.95" customHeight="1">
      <c r="A9" s="6" t="s">
        <v>18</v>
      </c>
      <c r="B9"/>
      <c r="C9" s="1" t="str">
        <f>IF(A9="","",IFERROR(VLOOKUP(A9,'варианты маркировки'!B:B,1,FALSE),"добавьте на вкладку варианты маркировки"))</f>
        <v>KVNG</v>
      </c>
      <c r="D9" s="7"/>
    </row>
    <row r="10" spans="1:6" ht="408.95" customHeight="1">
      <c r="A10" s="8" t="s">
        <v>58</v>
      </c>
      <c r="B10" s="3"/>
      <c r="C10" s="1" t="str">
        <f>IF(A10="","",IFERROR(VLOOKUP(A10,'варианты маркировки'!B:B,1,FALSE),"добавьте на вкладку варианты маркировки"))</f>
        <v>KVVU</v>
      </c>
    </row>
    <row r="11" spans="1:6" ht="408.95" customHeight="1">
      <c r="A11" s="8" t="s">
        <v>9</v>
      </c>
      <c r="B11" s="3"/>
      <c r="C11" s="1" t="str">
        <f>IF(A11="","",IFERROR(VLOOKUP(A11,'варианты маркировки'!B:B,1,FALSE),"добавьте на вкладку варианты маркировки"))</f>
        <v>KVNU</v>
      </c>
    </row>
    <row r="12" spans="1:6" ht="408.95" customHeight="1">
      <c r="A12" s="8" t="s">
        <v>19</v>
      </c>
      <c r="B12" s="3"/>
      <c r="C12" s="1" t="str">
        <f>IF(A12="","",IFERROR(VLOOKUP(A12,'варианты маркировки'!B:B,1,FALSE),"добавьте на вкладку варианты маркировки"))</f>
        <v>KVSC</v>
      </c>
      <c r="E12" s="32"/>
      <c r="F12" s="33"/>
    </row>
    <row r="13" spans="1:6" ht="408.95" customHeight="1">
      <c r="A13" s="6" t="s">
        <v>60</v>
      </c>
      <c r="B13" s="3"/>
      <c r="C13" s="1" t="str">
        <f>IF(A13="","",IFERROR(VLOOKUP(A13,'варианты маркировки'!B:B,1,FALSE),"добавьте на вкладку варианты маркировки"))</f>
        <v>KVSW</v>
      </c>
    </row>
    <row r="14" spans="1:6" ht="408.95" customHeight="1">
      <c r="A14" s="29" t="s">
        <v>20</v>
      </c>
      <c r="C14" s="1" t="str">
        <f>IF(A14="","",IFERROR(VLOOKUP(A14,'варианты маркировки'!B:B,1,FALSE),"добавьте на вкладку варианты маркировки"))</f>
        <v>KVTDN</v>
      </c>
    </row>
    <row r="15" spans="1:6" ht="408.95" customHeight="1">
      <c r="A15" s="29"/>
      <c r="C15" s="1" t="str">
        <f>IF(A15="","",IFERROR(VLOOKUP(A15,'варианты маркировки'!B:B,1,FALSE),"добавьте на вкладку варианты маркировки"))</f>
        <v/>
      </c>
    </row>
    <row r="16" spans="1:6" ht="408.95" customHeight="1">
      <c r="C16" s="1" t="str">
        <f>IF(A16="","",IFERROR(VLOOKUP(A16,'варианты маркировки'!B:B,1,FALSE),"добавьте на вкладку варианты маркировки"))</f>
        <v/>
      </c>
    </row>
    <row r="17" spans="3:3" ht="408.95" customHeight="1">
      <c r="C17" s="1" t="str">
        <f>IF(A17="","",IFERROR(VLOOKUP(A17,'варианты маркировки'!B:B,1,FALSE),"добавьте на вкладку варианты маркировки"))</f>
        <v/>
      </c>
    </row>
    <row r="18" spans="3:3" ht="408.95" customHeight="1">
      <c r="C18" s="1" t="str">
        <f>IF(A18="","",IFERROR(VLOOKUP(A18,'варианты маркировки'!B:B,1,FALSE),"добавьте на вкладку варианты маркировки"))</f>
        <v/>
      </c>
    </row>
    <row r="19" spans="3:3" ht="408.95" customHeight="1">
      <c r="C19" s="1" t="str">
        <f>IF(A19="","",IFERROR(VLOOKUP(A19,'варианты маркировки'!B:B,1,FALSE),"добавьте на вкладку варианты маркировки"))</f>
        <v/>
      </c>
    </row>
    <row r="20" spans="3:3" ht="408.95" customHeight="1">
      <c r="C20" s="1" t="str">
        <f>IF(A20="","",IFERROR(VLOOKUP(A20,'варианты маркировки'!B:B,1,FALSE),"добавьте на вкладку варианты маркировки"))</f>
        <v/>
      </c>
    </row>
    <row r="21" spans="3:3" ht="408.95" customHeight="1">
      <c r="C21" s="1" t="str">
        <f>IF(A21="","",IFERROR(VLOOKUP(A21,'варианты маркировки'!B:B,1,FALSE),"добавьте на вкладку варианты маркировки"))</f>
        <v/>
      </c>
    </row>
    <row r="22" spans="3:3" ht="408.95" customHeight="1">
      <c r="C22" s="1" t="str">
        <f>IF(A22="","",IFERROR(VLOOKUP(A22,'варианты маркировки'!B:B,1,FALSE),"добавьте на вкладку варианты маркировки"))</f>
        <v/>
      </c>
    </row>
  </sheetData>
  <sheetProtection algorithmName="SHA-512" hashValue="+vcj4eLxYwBbQvwHbnHjyLCrjhmdWIL+1mv35b1LGkLkMpsic4x9WQt7QhRgLhWZC7rEKPxoAfmiBLDOuxSuXg==" saltValue="tZH/9G76c+hqarqk16eJhA==" spinCount="100000" sheet="1" objects="1" scenarios="1"/>
  <autoFilter ref="A1:C22" xr:uid="{00000000-0009-0000-0000-00000D000000}"/>
  <conditionalFormatting sqref="A1:A1048576">
    <cfRule type="duplicateValues" dxfId="1" priority="2"/>
  </conditionalFormatting>
  <conditionalFormatting sqref="C1:C1048576">
    <cfRule type="duplicateValues" dxfId="0" priority="1"/>
  </conditionalFormatting>
  <pageMargins left="0.7" right="0.7" top="0.75" bottom="0.75" header="0.3" footer="0.3"/>
  <pageSetup paperSize="9" firstPageNumber="214748364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</vt:i4>
      </vt:variant>
    </vt:vector>
  </HeadingPairs>
  <TitlesOfParts>
    <vt:vector size="8" baseType="lpstr">
      <vt:lpstr>Обзор серий</vt:lpstr>
      <vt:lpstr>Цилиндры</vt:lpstr>
      <vt:lpstr>проверка актуальности</vt:lpstr>
      <vt:lpstr>цены</vt:lpstr>
      <vt:lpstr>варианты маркировки</vt:lpstr>
      <vt:lpstr>изображения</vt:lpstr>
      <vt:lpstr>'проверка актуальности'!materialy_dlya_skachivaniya</vt:lpstr>
      <vt:lpstr>'варианты маркировки'!Область_печати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Pavel</dc:creator>
  <cp:lastModifiedBy>Худяков Дмитрий</cp:lastModifiedBy>
  <cp:revision>1</cp:revision>
  <cp:lastPrinted>2023-10-09T12:35:56Z</cp:lastPrinted>
  <dcterms:created xsi:type="dcterms:W3CDTF">2016-11-21T09:01:02Z</dcterms:created>
  <dcterms:modified xsi:type="dcterms:W3CDTF">2025-08-19T05:00:00Z</dcterms:modified>
</cp:coreProperties>
</file>