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dmitr\Google Диск\Та\цилиндры\11.04.2024\"/>
    </mc:Choice>
  </mc:AlternateContent>
  <xr:revisionPtr revIDLastSave="0" documentId="13_ncr:1_{037278D6-B411-465C-A4FA-25995B69BE45}" xr6:coauthVersionLast="47" xr6:coauthVersionMax="47" xr10:uidLastSave="{00000000-0000-0000-0000-000000000000}"/>
  <workbookProtection workbookAlgorithmName="SHA-512" workbookHashValue="gxYCLZir8jnSMzdCoEpjwFTHFCbHXn/dH2/mQb6LAtr/YaItmEyFfm1Cx03hUfVQm/T8osQ+c1H7/5l7tPcA9g==" workbookSaltValue="pgtbQBRSlbYIy3WDRMHkEw==" workbookSpinCount="100000" lockStructure="1"/>
  <bookViews>
    <workbookView xWindow="-120" yWindow="-120" windowWidth="29040" windowHeight="15840" xr2:uid="{00000000-000D-0000-FFFF-FFFF00000000}"/>
  </bookViews>
  <sheets>
    <sheet name="Обзор серий" sheetId="24" r:id="rId1"/>
    <sheet name="Цилиндры" sheetId="8" r:id="rId2"/>
    <sheet name="проверка актуальности" sheetId="23" state="hidden" r:id="rId3"/>
    <sheet name="цены" sheetId="16" state="hidden" r:id="rId4"/>
    <sheet name="варианты маркировки" sheetId="7" state="hidden" r:id="rId5"/>
    <sheet name="изображения" sheetId="9" state="hidden" r:id="rId6"/>
  </sheets>
  <definedNames>
    <definedName name="_xlnm._FilterDatabase" localSheetId="4" hidden="1">'варианты маркировки'!$BG$1:$BM$1417</definedName>
    <definedName name="_xlnm._FilterDatabase" localSheetId="5" hidden="1">изображения!$A$1:$C$22</definedName>
    <definedName name="_xlnm._FilterDatabase" localSheetId="3" hidden="1">цены!$A$1:$N$647</definedName>
    <definedName name="header" localSheetId="2">'проверка актуальности'!$A$1:$A$22</definedName>
    <definedName name="альбом">OFFSET(изображения!$A$1,1,0,COUNTA(изображения!A:A)-1,1)</definedName>
    <definedName name="_xlnm.Print_Area" localSheetId="4">'варианты маркировки'!$BO$1048563</definedName>
    <definedName name="фото">OFFSET(изображения!$B$2,MATCH(Цилиндры!$A$3,альбом,0)-1,0,1,1)</definedName>
  </definedNames>
  <calcPr calcId="181029"/>
</workbook>
</file>

<file path=xl/calcChain.xml><?xml version="1.0" encoding="utf-8"?>
<calcChain xmlns="http://schemas.openxmlformats.org/spreadsheetml/2006/main">
  <c r="BH124" i="7" l="1"/>
  <c r="BH122" i="7"/>
  <c r="BL122" i="7" s="1"/>
  <c r="BH120" i="7"/>
  <c r="BH118" i="7"/>
  <c r="BH70" i="7"/>
  <c r="BH18" i="7"/>
  <c r="BH17" i="7"/>
  <c r="BL18" i="7" l="1"/>
  <c r="BL124" i="7"/>
  <c r="BL120" i="7"/>
  <c r="BL118" i="7"/>
  <c r="BL70" i="7"/>
  <c r="BL17" i="7"/>
  <c r="BH56" i="7" l="1"/>
  <c r="BH54" i="7"/>
  <c r="BL56" i="7" l="1"/>
  <c r="BL54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14" i="7"/>
  <c r="D13" i="7"/>
  <c r="D12" i="7"/>
  <c r="D11" i="7"/>
  <c r="D10" i="7"/>
  <c r="D9" i="7"/>
  <c r="D8" i="7"/>
  <c r="D7" i="7"/>
  <c r="D6" i="7"/>
  <c r="D5" i="7"/>
  <c r="D4" i="7"/>
  <c r="D3" i="7"/>
  <c r="BU2" i="7"/>
  <c r="Y2" i="7"/>
  <c r="D2" i="7"/>
  <c r="T1391" i="7"/>
  <c r="T1390" i="7"/>
  <c r="T1389" i="7"/>
  <c r="T1388" i="7"/>
  <c r="T1387" i="7"/>
  <c r="T1386" i="7"/>
  <c r="T1385" i="7"/>
  <c r="T1384" i="7"/>
  <c r="T1383" i="7"/>
  <c r="T1382" i="7"/>
  <c r="T1381" i="7"/>
  <c r="T1380" i="7"/>
  <c r="T1379" i="7"/>
  <c r="T1378" i="7"/>
  <c r="T1377" i="7"/>
  <c r="T1376" i="7"/>
  <c r="T1375" i="7"/>
  <c r="T1374" i="7"/>
  <c r="T1373" i="7"/>
  <c r="T1372" i="7"/>
  <c r="T1371" i="7"/>
  <c r="T1370" i="7"/>
  <c r="T1369" i="7"/>
  <c r="T1368" i="7"/>
  <c r="T1367" i="7"/>
  <c r="T1366" i="7"/>
  <c r="T1365" i="7"/>
  <c r="T1364" i="7"/>
  <c r="T1363" i="7"/>
  <c r="T1362" i="7"/>
  <c r="T1361" i="7"/>
  <c r="T1360" i="7"/>
  <c r="T1359" i="7"/>
  <c r="T1358" i="7"/>
  <c r="T1357" i="7"/>
  <c r="T1356" i="7"/>
  <c r="T1355" i="7"/>
  <c r="T1354" i="7"/>
  <c r="T1353" i="7"/>
  <c r="T1352" i="7"/>
  <c r="T1351" i="7"/>
  <c r="T1350" i="7"/>
  <c r="T1349" i="7"/>
  <c r="T1348" i="7"/>
  <c r="T1347" i="7"/>
  <c r="T1346" i="7"/>
  <c r="T1345" i="7"/>
  <c r="T1344" i="7"/>
  <c r="T1343" i="7"/>
  <c r="T1342" i="7"/>
  <c r="T1341" i="7"/>
  <c r="T1340" i="7"/>
  <c r="T1339" i="7"/>
  <c r="T1338" i="7"/>
  <c r="T1337" i="7"/>
  <c r="T1336" i="7"/>
  <c r="T1335" i="7"/>
  <c r="T1334" i="7"/>
  <c r="T1333" i="7"/>
  <c r="T1332" i="7"/>
  <c r="T1331" i="7"/>
  <c r="T1330" i="7"/>
  <c r="T1329" i="7"/>
  <c r="T1328" i="7"/>
  <c r="T1327" i="7"/>
  <c r="T1326" i="7"/>
  <c r="T1325" i="7"/>
  <c r="T1324" i="7"/>
  <c r="T1323" i="7"/>
  <c r="T1322" i="7"/>
  <c r="T1321" i="7"/>
  <c r="T1320" i="7"/>
  <c r="T1319" i="7"/>
  <c r="T1318" i="7"/>
  <c r="T1317" i="7"/>
  <c r="T1316" i="7"/>
  <c r="T1315" i="7"/>
  <c r="T1314" i="7"/>
  <c r="T1313" i="7"/>
  <c r="T1312" i="7"/>
  <c r="T1311" i="7"/>
  <c r="T1310" i="7"/>
  <c r="T1309" i="7"/>
  <c r="T1308" i="7"/>
  <c r="T1307" i="7"/>
  <c r="T1306" i="7"/>
  <c r="T1305" i="7"/>
  <c r="T1304" i="7"/>
  <c r="T1303" i="7"/>
  <c r="T1302" i="7"/>
  <c r="T1301" i="7"/>
  <c r="T1300" i="7"/>
  <c r="T1299" i="7"/>
  <c r="T1298" i="7"/>
  <c r="T1297" i="7"/>
  <c r="T1296" i="7"/>
  <c r="T1295" i="7"/>
  <c r="T1294" i="7"/>
  <c r="T1293" i="7"/>
  <c r="T1292" i="7"/>
  <c r="T1291" i="7"/>
  <c r="T1290" i="7"/>
  <c r="T1289" i="7"/>
  <c r="T1288" i="7"/>
  <c r="T1287" i="7"/>
  <c r="T1286" i="7"/>
  <c r="T1285" i="7"/>
  <c r="T1284" i="7"/>
  <c r="T1283" i="7"/>
  <c r="T1282" i="7"/>
  <c r="T1281" i="7"/>
  <c r="T1280" i="7"/>
  <c r="T1279" i="7"/>
  <c r="T1278" i="7"/>
  <c r="T1277" i="7"/>
  <c r="T1276" i="7"/>
  <c r="T1275" i="7"/>
  <c r="T1274" i="7"/>
  <c r="T1273" i="7"/>
  <c r="T1272" i="7"/>
  <c r="T1271" i="7"/>
  <c r="T1270" i="7"/>
  <c r="T1269" i="7"/>
  <c r="T1268" i="7"/>
  <c r="T1267" i="7"/>
  <c r="T1266" i="7"/>
  <c r="T1265" i="7"/>
  <c r="T1264" i="7"/>
  <c r="T1263" i="7"/>
  <c r="T1262" i="7"/>
  <c r="T1261" i="7"/>
  <c r="Z1260" i="7"/>
  <c r="T1260" i="7"/>
  <c r="Z1259" i="7"/>
  <c r="T1259" i="7"/>
  <c r="Z1258" i="7"/>
  <c r="T1258" i="7"/>
  <c r="Z1257" i="7"/>
  <c r="T1257" i="7"/>
  <c r="Z1256" i="7"/>
  <c r="T1256" i="7"/>
  <c r="Z1255" i="7"/>
  <c r="T1255" i="7"/>
  <c r="Z1254" i="7"/>
  <c r="T1254" i="7"/>
  <c r="Z1253" i="7"/>
  <c r="T1253" i="7"/>
  <c r="Z1252" i="7"/>
  <c r="T1252" i="7"/>
  <c r="Z1251" i="7"/>
  <c r="T1251" i="7"/>
  <c r="Z1250" i="7"/>
  <c r="T1250" i="7"/>
  <c r="Z1249" i="7"/>
  <c r="T1249" i="7"/>
  <c r="Z1248" i="7"/>
  <c r="T1248" i="7"/>
  <c r="Z1247" i="7"/>
  <c r="T1247" i="7"/>
  <c r="Z1246" i="7"/>
  <c r="T1246" i="7"/>
  <c r="Z1245" i="7"/>
  <c r="T1245" i="7"/>
  <c r="Z1244" i="7"/>
  <c r="T1244" i="7"/>
  <c r="Z1243" i="7"/>
  <c r="T1243" i="7"/>
  <c r="Z1242" i="7"/>
  <c r="T1242" i="7"/>
  <c r="Z1241" i="7"/>
  <c r="T1241" i="7"/>
  <c r="Z1240" i="7"/>
  <c r="T1240" i="7"/>
  <c r="Z1239" i="7"/>
  <c r="T1239" i="7"/>
  <c r="Z1238" i="7"/>
  <c r="T1238" i="7"/>
  <c r="Z1237" i="7"/>
  <c r="T1237" i="7"/>
  <c r="Z1236" i="7"/>
  <c r="T1236" i="7"/>
  <c r="Z1235" i="7"/>
  <c r="T1235" i="7"/>
  <c r="Z1234" i="7"/>
  <c r="T1234" i="7"/>
  <c r="Z1233" i="7"/>
  <c r="T1233" i="7"/>
  <c r="Z1232" i="7"/>
  <c r="T1232" i="7"/>
  <c r="Z1231" i="7"/>
  <c r="T1231" i="7"/>
  <c r="Z1230" i="7"/>
  <c r="T1230" i="7"/>
  <c r="Z1229" i="7"/>
  <c r="T1229" i="7"/>
  <c r="Z1228" i="7"/>
  <c r="T1228" i="7"/>
  <c r="Z1227" i="7"/>
  <c r="T1227" i="7"/>
  <c r="Z1226" i="7"/>
  <c r="T1226" i="7"/>
  <c r="Z1225" i="7"/>
  <c r="T1225" i="7"/>
  <c r="Z1224" i="7"/>
  <c r="T1224" i="7"/>
  <c r="Z1223" i="7"/>
  <c r="T1223" i="7"/>
  <c r="Z1222" i="7"/>
  <c r="T1222" i="7"/>
  <c r="Z1221" i="7"/>
  <c r="T1221" i="7"/>
  <c r="Z1220" i="7"/>
  <c r="T1220" i="7"/>
  <c r="Z1219" i="7"/>
  <c r="T1219" i="7"/>
  <c r="Z1218" i="7"/>
  <c r="T1218" i="7"/>
  <c r="Z1217" i="7"/>
  <c r="T1217" i="7"/>
  <c r="Z1216" i="7"/>
  <c r="T1216" i="7"/>
  <c r="Z1215" i="7"/>
  <c r="T1215" i="7"/>
  <c r="Z1214" i="7"/>
  <c r="T1214" i="7"/>
  <c r="Z1213" i="7"/>
  <c r="T1213" i="7"/>
  <c r="Z1212" i="7"/>
  <c r="T1212" i="7"/>
  <c r="Z1211" i="7"/>
  <c r="T1211" i="7"/>
  <c r="Z1210" i="7"/>
  <c r="T1210" i="7"/>
  <c r="Z1209" i="7"/>
  <c r="T1209" i="7"/>
  <c r="Z1208" i="7"/>
  <c r="T1208" i="7"/>
  <c r="Z1207" i="7"/>
  <c r="T1207" i="7"/>
  <c r="Z1206" i="7"/>
  <c r="T1206" i="7"/>
  <c r="Z1205" i="7"/>
  <c r="T1205" i="7"/>
  <c r="Z1204" i="7"/>
  <c r="T1204" i="7"/>
  <c r="Z1203" i="7"/>
  <c r="T1203" i="7"/>
  <c r="Z1202" i="7"/>
  <c r="T1202" i="7"/>
  <c r="Z1201" i="7"/>
  <c r="T1201" i="7"/>
  <c r="Z1200" i="7"/>
  <c r="T1200" i="7"/>
  <c r="Z1199" i="7"/>
  <c r="T1199" i="7"/>
  <c r="Z1198" i="7"/>
  <c r="T1198" i="7"/>
  <c r="Z1197" i="7"/>
  <c r="T1197" i="7"/>
  <c r="Z1196" i="7"/>
  <c r="T1196" i="7"/>
  <c r="Z1195" i="7"/>
  <c r="T1195" i="7"/>
  <c r="Z1194" i="7"/>
  <c r="T1194" i="7"/>
  <c r="Z1193" i="7"/>
  <c r="T1193" i="7"/>
  <c r="Z1192" i="7"/>
  <c r="T1192" i="7"/>
  <c r="Z1191" i="7"/>
  <c r="T1191" i="7"/>
  <c r="Z1190" i="7"/>
  <c r="T1190" i="7"/>
  <c r="Z1189" i="7"/>
  <c r="T1189" i="7"/>
  <c r="Z1188" i="7"/>
  <c r="T1188" i="7"/>
  <c r="Z1187" i="7"/>
  <c r="T1187" i="7"/>
  <c r="Z1186" i="7"/>
  <c r="T1186" i="7"/>
  <c r="Z1185" i="7"/>
  <c r="T1185" i="7"/>
  <c r="Z1184" i="7"/>
  <c r="T1184" i="7"/>
  <c r="Z1183" i="7"/>
  <c r="T1183" i="7"/>
  <c r="Z1182" i="7"/>
  <c r="T1182" i="7"/>
  <c r="Z1181" i="7"/>
  <c r="T1181" i="7"/>
  <c r="Z1180" i="7"/>
  <c r="T1180" i="7"/>
  <c r="Z1179" i="7"/>
  <c r="T1179" i="7"/>
  <c r="Z1178" i="7"/>
  <c r="T1178" i="7"/>
  <c r="Z1177" i="7"/>
  <c r="T1177" i="7"/>
  <c r="Z1176" i="7"/>
  <c r="T1176" i="7"/>
  <c r="Z1175" i="7"/>
  <c r="T1175" i="7"/>
  <c r="Z1174" i="7"/>
  <c r="T1174" i="7"/>
  <c r="Z1173" i="7"/>
  <c r="T1173" i="7"/>
  <c r="Z1172" i="7"/>
  <c r="T1172" i="7"/>
  <c r="Z1171" i="7"/>
  <c r="T1171" i="7"/>
  <c r="Z1170" i="7"/>
  <c r="T1170" i="7"/>
  <c r="Z1169" i="7"/>
  <c r="T1169" i="7"/>
  <c r="Z1168" i="7"/>
  <c r="T1168" i="7"/>
  <c r="Z1167" i="7"/>
  <c r="T1167" i="7"/>
  <c r="Z1166" i="7"/>
  <c r="T1166" i="7"/>
  <c r="Z1165" i="7"/>
  <c r="T1165" i="7"/>
  <c r="Z1164" i="7"/>
  <c r="T1164" i="7"/>
  <c r="Z1163" i="7"/>
  <c r="T1163" i="7"/>
  <c r="Z1162" i="7"/>
  <c r="T1162" i="7"/>
  <c r="Z1161" i="7"/>
  <c r="T1161" i="7"/>
  <c r="Z1160" i="7"/>
  <c r="T1160" i="7"/>
  <c r="Z1159" i="7"/>
  <c r="T1159" i="7"/>
  <c r="Z1158" i="7"/>
  <c r="T1158" i="7"/>
  <c r="Z1157" i="7"/>
  <c r="T1157" i="7"/>
  <c r="Z1156" i="7"/>
  <c r="T1156" i="7"/>
  <c r="Z1155" i="7"/>
  <c r="T1155" i="7"/>
  <c r="Z1154" i="7"/>
  <c r="T1154" i="7"/>
  <c r="Z1153" i="7"/>
  <c r="T1153" i="7"/>
  <c r="Z1152" i="7"/>
  <c r="T1152" i="7"/>
  <c r="Z1151" i="7"/>
  <c r="T1151" i="7"/>
  <c r="Z1150" i="7"/>
  <c r="T1150" i="7"/>
  <c r="Z1149" i="7"/>
  <c r="T1149" i="7"/>
  <c r="Z1148" i="7"/>
  <c r="T1148" i="7"/>
  <c r="Z1147" i="7"/>
  <c r="T1147" i="7"/>
  <c r="Z1146" i="7"/>
  <c r="T1146" i="7"/>
  <c r="Z1145" i="7"/>
  <c r="T1145" i="7"/>
  <c r="Z1144" i="7"/>
  <c r="T1144" i="7"/>
  <c r="Z1143" i="7"/>
  <c r="T1143" i="7"/>
  <c r="Z1142" i="7"/>
  <c r="T1142" i="7"/>
  <c r="Z1141" i="7"/>
  <c r="T1141" i="7"/>
  <c r="Z1140" i="7"/>
  <c r="T1140" i="7"/>
  <c r="Z1139" i="7"/>
  <c r="T1139" i="7"/>
  <c r="Z1138" i="7"/>
  <c r="T1138" i="7"/>
  <c r="Z1137" i="7"/>
  <c r="T1137" i="7"/>
  <c r="Z1136" i="7"/>
  <c r="T1136" i="7"/>
  <c r="Z1135" i="7"/>
  <c r="T1135" i="7"/>
  <c r="Z1134" i="7"/>
  <c r="T1134" i="7"/>
  <c r="Z1133" i="7"/>
  <c r="T1133" i="7"/>
  <c r="Z1132" i="7"/>
  <c r="T1132" i="7"/>
  <c r="Z1131" i="7"/>
  <c r="T1131" i="7"/>
  <c r="Z1130" i="7"/>
  <c r="T1130" i="7"/>
  <c r="Z1129" i="7"/>
  <c r="T1129" i="7"/>
  <c r="Z1128" i="7"/>
  <c r="T1128" i="7"/>
  <c r="Z1127" i="7"/>
  <c r="T1127" i="7"/>
  <c r="Z1126" i="7"/>
  <c r="T1126" i="7"/>
  <c r="Z1125" i="7"/>
  <c r="T1125" i="7"/>
  <c r="Z1124" i="7"/>
  <c r="T1124" i="7"/>
  <c r="Z1123" i="7"/>
  <c r="T1123" i="7"/>
  <c r="Z1122" i="7"/>
  <c r="T1122" i="7"/>
  <c r="Z1121" i="7"/>
  <c r="T1121" i="7"/>
  <c r="Z1120" i="7"/>
  <c r="T1120" i="7"/>
  <c r="Z1119" i="7"/>
  <c r="T1119" i="7"/>
  <c r="Z1118" i="7"/>
  <c r="T1118" i="7"/>
  <c r="Z1117" i="7"/>
  <c r="T1117" i="7"/>
  <c r="Z1116" i="7"/>
  <c r="T1116" i="7"/>
  <c r="Z1115" i="7"/>
  <c r="T1115" i="7"/>
  <c r="Z1114" i="7"/>
  <c r="T1114" i="7"/>
  <c r="Z1113" i="7"/>
  <c r="T1113" i="7"/>
  <c r="Z1112" i="7"/>
  <c r="T1112" i="7"/>
  <c r="Z1111" i="7"/>
  <c r="T1111" i="7"/>
  <c r="Z1110" i="7"/>
  <c r="T1110" i="7"/>
  <c r="Z1109" i="7"/>
  <c r="T1109" i="7"/>
  <c r="Z1108" i="7"/>
  <c r="T1108" i="7"/>
  <c r="Z1107" i="7"/>
  <c r="T1107" i="7"/>
  <c r="Z1106" i="7"/>
  <c r="T1106" i="7"/>
  <c r="Z1105" i="7"/>
  <c r="T1105" i="7"/>
  <c r="Z1104" i="7"/>
  <c r="T1104" i="7"/>
  <c r="Z1103" i="7"/>
  <c r="T1103" i="7"/>
  <c r="Z1102" i="7"/>
  <c r="T1102" i="7"/>
  <c r="Z1101" i="7"/>
  <c r="T1101" i="7"/>
  <c r="Z1100" i="7"/>
  <c r="T1100" i="7"/>
  <c r="Z1099" i="7"/>
  <c r="T1099" i="7"/>
  <c r="Z1098" i="7"/>
  <c r="T1098" i="7"/>
  <c r="Z1097" i="7"/>
  <c r="T1097" i="7"/>
  <c r="Z1096" i="7"/>
  <c r="T1096" i="7"/>
  <c r="Z1095" i="7"/>
  <c r="T1095" i="7"/>
  <c r="Z1094" i="7"/>
  <c r="T1094" i="7"/>
  <c r="Z1093" i="7"/>
  <c r="T1093" i="7"/>
  <c r="Z1092" i="7"/>
  <c r="T1092" i="7"/>
  <c r="Z1091" i="7"/>
  <c r="T1091" i="7"/>
  <c r="Z1090" i="7"/>
  <c r="T1090" i="7"/>
  <c r="Z1089" i="7"/>
  <c r="T1089" i="7"/>
  <c r="Z1088" i="7"/>
  <c r="T1088" i="7"/>
  <c r="Z1087" i="7"/>
  <c r="T1087" i="7"/>
  <c r="Z1086" i="7"/>
  <c r="T1086" i="7"/>
  <c r="Z1085" i="7"/>
  <c r="T1085" i="7"/>
  <c r="Z1084" i="7"/>
  <c r="T1084" i="7"/>
  <c r="Z1083" i="7"/>
  <c r="T1083" i="7"/>
  <c r="Z1082" i="7"/>
  <c r="T1082" i="7"/>
  <c r="Z1081" i="7"/>
  <c r="T1081" i="7"/>
  <c r="Z1080" i="7"/>
  <c r="T1080" i="7"/>
  <c r="Z1079" i="7"/>
  <c r="T1079" i="7"/>
  <c r="Z1078" i="7"/>
  <c r="T1078" i="7"/>
  <c r="Z1077" i="7"/>
  <c r="T1077" i="7"/>
  <c r="Z1076" i="7"/>
  <c r="T1076" i="7"/>
  <c r="Z1075" i="7"/>
  <c r="T1075" i="7"/>
  <c r="Z1074" i="7"/>
  <c r="T1074" i="7"/>
  <c r="Z1073" i="7"/>
  <c r="T1073" i="7"/>
  <c r="Z1072" i="7"/>
  <c r="T1072" i="7"/>
  <c r="Z1071" i="7"/>
  <c r="T1071" i="7"/>
  <c r="Z1070" i="7"/>
  <c r="T1070" i="7"/>
  <c r="Z1069" i="7"/>
  <c r="T1069" i="7"/>
  <c r="Z1068" i="7"/>
  <c r="T1068" i="7"/>
  <c r="Z1067" i="7"/>
  <c r="T1067" i="7"/>
  <c r="Z1066" i="7"/>
  <c r="T1066" i="7"/>
  <c r="Z1065" i="7"/>
  <c r="T1065" i="7"/>
  <c r="Z1064" i="7"/>
  <c r="T1064" i="7"/>
  <c r="Z1063" i="7"/>
  <c r="T1063" i="7"/>
  <c r="Z1062" i="7"/>
  <c r="T1062" i="7"/>
  <c r="Z1061" i="7"/>
  <c r="T1061" i="7"/>
  <c r="Z1060" i="7"/>
  <c r="T1060" i="7"/>
  <c r="Z1059" i="7"/>
  <c r="T1059" i="7"/>
  <c r="Z1058" i="7"/>
  <c r="T1058" i="7"/>
  <c r="Z1057" i="7"/>
  <c r="T1057" i="7"/>
  <c r="Z1056" i="7"/>
  <c r="T1056" i="7"/>
  <c r="Z1055" i="7"/>
  <c r="T1055" i="7"/>
  <c r="Z1054" i="7"/>
  <c r="T1054" i="7"/>
  <c r="Z1053" i="7"/>
  <c r="T1053" i="7"/>
  <c r="Z1052" i="7"/>
  <c r="T1052" i="7"/>
  <c r="Z1051" i="7"/>
  <c r="T1051" i="7"/>
  <c r="Z1050" i="7"/>
  <c r="T1050" i="7"/>
  <c r="Z1049" i="7"/>
  <c r="T1049" i="7"/>
  <c r="Z1048" i="7"/>
  <c r="T1048" i="7"/>
  <c r="Z1047" i="7"/>
  <c r="T1047" i="7"/>
  <c r="Z1046" i="7"/>
  <c r="T1046" i="7"/>
  <c r="Z1045" i="7"/>
  <c r="T1045" i="7"/>
  <c r="Z1044" i="7"/>
  <c r="T1044" i="7"/>
  <c r="Z1043" i="7"/>
  <c r="T1043" i="7"/>
  <c r="Z1042" i="7"/>
  <c r="T1042" i="7"/>
  <c r="Z1041" i="7"/>
  <c r="T1041" i="7"/>
  <c r="Z1040" i="7"/>
  <c r="T1040" i="7"/>
  <c r="Z1039" i="7"/>
  <c r="T1039" i="7"/>
  <c r="Z1038" i="7"/>
  <c r="T1038" i="7"/>
  <c r="Z1037" i="7"/>
  <c r="T1037" i="7"/>
  <c r="Z1036" i="7"/>
  <c r="T1036" i="7"/>
  <c r="Z1035" i="7"/>
  <c r="T1035" i="7"/>
  <c r="Z1034" i="7"/>
  <c r="T1034" i="7"/>
  <c r="Z1033" i="7"/>
  <c r="T1033" i="7"/>
  <c r="Z1032" i="7"/>
  <c r="T1032" i="7"/>
  <c r="Z1031" i="7"/>
  <c r="T1031" i="7"/>
  <c r="Z1030" i="7"/>
  <c r="T1030" i="7"/>
  <c r="Z1029" i="7"/>
  <c r="T1029" i="7"/>
  <c r="Z1028" i="7"/>
  <c r="T1028" i="7"/>
  <c r="Z1027" i="7"/>
  <c r="T1027" i="7"/>
  <c r="Z1026" i="7"/>
  <c r="T1026" i="7"/>
  <c r="Z1025" i="7"/>
  <c r="T1025" i="7"/>
  <c r="Z1024" i="7"/>
  <c r="T1024" i="7"/>
  <c r="Z1023" i="7"/>
  <c r="T1023" i="7"/>
  <c r="Z1022" i="7"/>
  <c r="T1022" i="7"/>
  <c r="Z1021" i="7"/>
  <c r="T1021" i="7"/>
  <c r="Z1020" i="7"/>
  <c r="T1020" i="7"/>
  <c r="Z1019" i="7"/>
  <c r="T1019" i="7"/>
  <c r="Z1018" i="7"/>
  <c r="T1018" i="7"/>
  <c r="Z1017" i="7"/>
  <c r="T1017" i="7"/>
  <c r="Z1016" i="7"/>
  <c r="T1016" i="7"/>
  <c r="Z1015" i="7"/>
  <c r="T1015" i="7"/>
  <c r="Z1014" i="7"/>
  <c r="T1014" i="7"/>
  <c r="Z1013" i="7"/>
  <c r="T1013" i="7"/>
  <c r="Z1012" i="7"/>
  <c r="T1012" i="7"/>
  <c r="Z1011" i="7"/>
  <c r="T1011" i="7"/>
  <c r="Z1010" i="7"/>
  <c r="T1010" i="7"/>
  <c r="Z1009" i="7"/>
  <c r="T1009" i="7"/>
  <c r="Z1008" i="7"/>
  <c r="T1008" i="7"/>
  <c r="Z1007" i="7"/>
  <c r="T1007" i="7"/>
  <c r="Z1006" i="7"/>
  <c r="T1006" i="7"/>
  <c r="Z1005" i="7"/>
  <c r="T1005" i="7"/>
  <c r="Z1004" i="7"/>
  <c r="T1004" i="7"/>
  <c r="Z1003" i="7"/>
  <c r="T1003" i="7"/>
  <c r="Z1002" i="7"/>
  <c r="T1002" i="7"/>
  <c r="Z1001" i="7"/>
  <c r="T1001" i="7"/>
  <c r="Z1000" i="7"/>
  <c r="T1000" i="7"/>
  <c r="Z999" i="7"/>
  <c r="T999" i="7"/>
  <c r="Z998" i="7"/>
  <c r="T998" i="7"/>
  <c r="Z997" i="7"/>
  <c r="T997" i="7"/>
  <c r="Z996" i="7"/>
  <c r="T996" i="7"/>
  <c r="Z995" i="7"/>
  <c r="T995" i="7"/>
  <c r="Z994" i="7"/>
  <c r="T994" i="7"/>
  <c r="Z993" i="7"/>
  <c r="T993" i="7"/>
  <c r="Z992" i="7"/>
  <c r="T992" i="7"/>
  <c r="Z991" i="7"/>
  <c r="T991" i="7"/>
  <c r="Z990" i="7"/>
  <c r="T990" i="7"/>
  <c r="Z989" i="7"/>
  <c r="T989" i="7"/>
  <c r="Z988" i="7"/>
  <c r="T988" i="7"/>
  <c r="Z987" i="7"/>
  <c r="T987" i="7"/>
  <c r="Z986" i="7"/>
  <c r="T986" i="7"/>
  <c r="Z985" i="7"/>
  <c r="T985" i="7"/>
  <c r="Z984" i="7"/>
  <c r="T984" i="7"/>
  <c r="Z983" i="7"/>
  <c r="T983" i="7"/>
  <c r="Z982" i="7"/>
  <c r="T982" i="7"/>
  <c r="Z981" i="7"/>
  <c r="T981" i="7"/>
  <c r="Z980" i="7"/>
  <c r="T980" i="7"/>
  <c r="Z979" i="7"/>
  <c r="T979" i="7"/>
  <c r="Z978" i="7"/>
  <c r="T978" i="7"/>
  <c r="Z977" i="7"/>
  <c r="T977" i="7"/>
  <c r="Z976" i="7"/>
  <c r="T976" i="7"/>
  <c r="Z975" i="7"/>
  <c r="T975" i="7"/>
  <c r="Z974" i="7"/>
  <c r="T974" i="7"/>
  <c r="Z973" i="7"/>
  <c r="T973" i="7"/>
  <c r="Z972" i="7"/>
  <c r="T972" i="7"/>
  <c r="Z971" i="7"/>
  <c r="T971" i="7"/>
  <c r="Z970" i="7"/>
  <c r="T970" i="7"/>
  <c r="Z969" i="7"/>
  <c r="T969" i="7"/>
  <c r="Z968" i="7"/>
  <c r="T968" i="7"/>
  <c r="Z967" i="7"/>
  <c r="T967" i="7"/>
  <c r="Z966" i="7"/>
  <c r="T966" i="7"/>
  <c r="Z965" i="7"/>
  <c r="T965" i="7"/>
  <c r="Z964" i="7"/>
  <c r="T964" i="7"/>
  <c r="Z963" i="7"/>
  <c r="T963" i="7"/>
  <c r="Z962" i="7"/>
  <c r="T962" i="7"/>
  <c r="Z961" i="7"/>
  <c r="T961" i="7"/>
  <c r="Z960" i="7"/>
  <c r="T960" i="7"/>
  <c r="Z959" i="7"/>
  <c r="T959" i="7"/>
  <c r="Z958" i="7"/>
  <c r="T958" i="7"/>
  <c r="Z957" i="7"/>
  <c r="T957" i="7"/>
  <c r="Z956" i="7"/>
  <c r="T956" i="7"/>
  <c r="Z955" i="7"/>
  <c r="T955" i="7"/>
  <c r="Z954" i="7"/>
  <c r="T954" i="7"/>
  <c r="Z953" i="7"/>
  <c r="T953" i="7"/>
  <c r="Z952" i="7"/>
  <c r="T952" i="7"/>
  <c r="Z951" i="7"/>
  <c r="T951" i="7"/>
  <c r="Z950" i="7"/>
  <c r="T950" i="7"/>
  <c r="Z949" i="7"/>
  <c r="T949" i="7"/>
  <c r="Z948" i="7"/>
  <c r="T948" i="7"/>
  <c r="Z947" i="7"/>
  <c r="T947" i="7"/>
  <c r="Z946" i="7"/>
  <c r="T946" i="7"/>
  <c r="Z945" i="7"/>
  <c r="T945" i="7"/>
  <c r="Z944" i="7"/>
  <c r="T944" i="7"/>
  <c r="Z943" i="7"/>
  <c r="T943" i="7"/>
  <c r="Z942" i="7"/>
  <c r="T942" i="7"/>
  <c r="Z941" i="7"/>
  <c r="T941" i="7"/>
  <c r="Z940" i="7"/>
  <c r="T940" i="7"/>
  <c r="Z939" i="7"/>
  <c r="T939" i="7"/>
  <c r="Z938" i="7"/>
  <c r="T938" i="7"/>
  <c r="Z937" i="7"/>
  <c r="T937" i="7"/>
  <c r="Z936" i="7"/>
  <c r="T936" i="7"/>
  <c r="Z935" i="7"/>
  <c r="T935" i="7"/>
  <c r="Z934" i="7"/>
  <c r="T934" i="7"/>
  <c r="Z933" i="7"/>
  <c r="T933" i="7"/>
  <c r="Z932" i="7"/>
  <c r="T932" i="7"/>
  <c r="Z931" i="7"/>
  <c r="T931" i="7"/>
  <c r="Z930" i="7"/>
  <c r="T930" i="7"/>
  <c r="Z929" i="7"/>
  <c r="T929" i="7"/>
  <c r="Z928" i="7"/>
  <c r="T928" i="7"/>
  <c r="Z927" i="7"/>
  <c r="T927" i="7"/>
  <c r="Z926" i="7"/>
  <c r="T926" i="7"/>
  <c r="Z925" i="7"/>
  <c r="T925" i="7"/>
  <c r="Z924" i="7"/>
  <c r="T924" i="7"/>
  <c r="Z923" i="7"/>
  <c r="T923" i="7"/>
  <c r="Z922" i="7"/>
  <c r="T922" i="7"/>
  <c r="Z921" i="7"/>
  <c r="T921" i="7"/>
  <c r="Z920" i="7"/>
  <c r="T920" i="7"/>
  <c r="Z919" i="7"/>
  <c r="T919" i="7"/>
  <c r="Z918" i="7"/>
  <c r="T918" i="7"/>
  <c r="Z917" i="7"/>
  <c r="T917" i="7"/>
  <c r="Z916" i="7"/>
  <c r="T916" i="7"/>
  <c r="Z915" i="7"/>
  <c r="T915" i="7"/>
  <c r="Z914" i="7"/>
  <c r="T914" i="7"/>
  <c r="Z913" i="7"/>
  <c r="T913" i="7"/>
  <c r="Z912" i="7"/>
  <c r="T912" i="7"/>
  <c r="Z911" i="7"/>
  <c r="T911" i="7"/>
  <c r="Z910" i="7"/>
  <c r="T910" i="7"/>
  <c r="Z909" i="7"/>
  <c r="T909" i="7"/>
  <c r="Z908" i="7"/>
  <c r="T908" i="7"/>
  <c r="Z907" i="7"/>
  <c r="T907" i="7"/>
  <c r="Z906" i="7"/>
  <c r="T906" i="7"/>
  <c r="Z905" i="7"/>
  <c r="T905" i="7"/>
  <c r="Z904" i="7"/>
  <c r="T904" i="7"/>
  <c r="Z903" i="7"/>
  <c r="T903" i="7"/>
  <c r="Z902" i="7"/>
  <c r="T902" i="7"/>
  <c r="Z901" i="7"/>
  <c r="T901" i="7"/>
  <c r="Z900" i="7"/>
  <c r="T900" i="7"/>
  <c r="Z899" i="7"/>
  <c r="T899" i="7"/>
  <c r="Z898" i="7"/>
  <c r="T898" i="7"/>
  <c r="Z897" i="7"/>
  <c r="T897" i="7"/>
  <c r="Z896" i="7"/>
  <c r="T896" i="7"/>
  <c r="Z895" i="7"/>
  <c r="T895" i="7"/>
  <c r="Z894" i="7"/>
  <c r="T894" i="7"/>
  <c r="Z893" i="7"/>
  <c r="T893" i="7"/>
  <c r="Z892" i="7"/>
  <c r="T892" i="7"/>
  <c r="Z891" i="7"/>
  <c r="T891" i="7"/>
  <c r="Z890" i="7"/>
  <c r="T890" i="7"/>
  <c r="Z889" i="7"/>
  <c r="T889" i="7"/>
  <c r="Z888" i="7"/>
  <c r="T888" i="7"/>
  <c r="Z887" i="7"/>
  <c r="T887" i="7"/>
  <c r="Z886" i="7"/>
  <c r="T886" i="7"/>
  <c r="Z885" i="7"/>
  <c r="T885" i="7"/>
  <c r="Z884" i="7"/>
  <c r="T884" i="7"/>
  <c r="Z883" i="7"/>
  <c r="T883" i="7"/>
  <c r="Z882" i="7"/>
  <c r="T882" i="7"/>
  <c r="Z881" i="7"/>
  <c r="T881" i="7"/>
  <c r="Z880" i="7"/>
  <c r="T880" i="7"/>
  <c r="Z879" i="7"/>
  <c r="T879" i="7"/>
  <c r="Z878" i="7"/>
  <c r="T878" i="7"/>
  <c r="Z877" i="7"/>
  <c r="T877" i="7"/>
  <c r="Z876" i="7"/>
  <c r="T876" i="7"/>
  <c r="Z875" i="7"/>
  <c r="T875" i="7"/>
  <c r="Z874" i="7"/>
  <c r="T874" i="7"/>
  <c r="Z873" i="7"/>
  <c r="T873" i="7"/>
  <c r="Z872" i="7"/>
  <c r="T872" i="7"/>
  <c r="Z871" i="7"/>
  <c r="T871" i="7"/>
  <c r="Z870" i="7"/>
  <c r="T870" i="7"/>
  <c r="Z869" i="7"/>
  <c r="T869" i="7"/>
  <c r="Z868" i="7"/>
  <c r="T868" i="7"/>
  <c r="Z867" i="7"/>
  <c r="T867" i="7"/>
  <c r="Z866" i="7"/>
  <c r="T866" i="7"/>
  <c r="Z865" i="7"/>
  <c r="T865" i="7"/>
  <c r="Z864" i="7"/>
  <c r="T864" i="7"/>
  <c r="Z863" i="7"/>
  <c r="T863" i="7"/>
  <c r="Z862" i="7"/>
  <c r="T862" i="7"/>
  <c r="Z861" i="7"/>
  <c r="T861" i="7"/>
  <c r="Z860" i="7"/>
  <c r="T860" i="7"/>
  <c r="Z859" i="7"/>
  <c r="T859" i="7"/>
  <c r="Z858" i="7"/>
  <c r="T858" i="7"/>
  <c r="Z857" i="7"/>
  <c r="T857" i="7"/>
  <c r="Z856" i="7"/>
  <c r="T856" i="7"/>
  <c r="Z855" i="7"/>
  <c r="T855" i="7"/>
  <c r="Z854" i="7"/>
  <c r="T854" i="7"/>
  <c r="Z853" i="7"/>
  <c r="T853" i="7"/>
  <c r="Z852" i="7"/>
  <c r="T852" i="7"/>
  <c r="Z851" i="7"/>
  <c r="T851" i="7"/>
  <c r="Z850" i="7"/>
  <c r="T850" i="7"/>
  <c r="Z849" i="7"/>
  <c r="T849" i="7"/>
  <c r="Z848" i="7"/>
  <c r="T848" i="7"/>
  <c r="Z847" i="7"/>
  <c r="T847" i="7"/>
  <c r="Z846" i="7"/>
  <c r="T846" i="7"/>
  <c r="Z845" i="7"/>
  <c r="T845" i="7"/>
  <c r="Z844" i="7"/>
  <c r="T844" i="7"/>
  <c r="Z843" i="7"/>
  <c r="T843" i="7"/>
  <c r="Z842" i="7"/>
  <c r="T842" i="7"/>
  <c r="Z841" i="7"/>
  <c r="T841" i="7"/>
  <c r="Z840" i="7"/>
  <c r="T840" i="7"/>
  <c r="Z839" i="7"/>
  <c r="T839" i="7"/>
  <c r="Z838" i="7"/>
  <c r="T838" i="7"/>
  <c r="Z837" i="7"/>
  <c r="T837" i="7"/>
  <c r="Z836" i="7"/>
  <c r="T836" i="7"/>
  <c r="Z835" i="7"/>
  <c r="T835" i="7"/>
  <c r="Z834" i="7"/>
  <c r="T834" i="7"/>
  <c r="Z833" i="7"/>
  <c r="T833" i="7"/>
  <c r="Z832" i="7"/>
  <c r="T832" i="7"/>
  <c r="Z831" i="7"/>
  <c r="T831" i="7"/>
  <c r="Z830" i="7"/>
  <c r="T830" i="7"/>
  <c r="Z829" i="7"/>
  <c r="T829" i="7"/>
  <c r="Z828" i="7"/>
  <c r="T828" i="7"/>
  <c r="Z827" i="7"/>
  <c r="T827" i="7"/>
  <c r="Z826" i="7"/>
  <c r="T826" i="7"/>
  <c r="Z825" i="7"/>
  <c r="T825" i="7"/>
  <c r="Z824" i="7"/>
  <c r="T824" i="7"/>
  <c r="Z823" i="7"/>
  <c r="T823" i="7"/>
  <c r="Z822" i="7"/>
  <c r="T822" i="7"/>
  <c r="Z821" i="7"/>
  <c r="T821" i="7"/>
  <c r="Z820" i="7"/>
  <c r="T820" i="7"/>
  <c r="Z819" i="7"/>
  <c r="T819" i="7"/>
  <c r="Z818" i="7"/>
  <c r="T818" i="7"/>
  <c r="Z817" i="7"/>
  <c r="T817" i="7"/>
  <c r="Z816" i="7"/>
  <c r="T816" i="7"/>
  <c r="Z815" i="7"/>
  <c r="T815" i="7"/>
  <c r="Z814" i="7"/>
  <c r="T814" i="7"/>
  <c r="Z813" i="7"/>
  <c r="T813" i="7"/>
  <c r="Z812" i="7"/>
  <c r="T812" i="7"/>
  <c r="Z811" i="7"/>
  <c r="T811" i="7"/>
  <c r="Z810" i="7"/>
  <c r="T810" i="7"/>
  <c r="Z809" i="7"/>
  <c r="T809" i="7"/>
  <c r="Z808" i="7"/>
  <c r="T808" i="7"/>
  <c r="Z807" i="7"/>
  <c r="T807" i="7"/>
  <c r="Z806" i="7"/>
  <c r="T806" i="7"/>
  <c r="Z805" i="7"/>
  <c r="T805" i="7"/>
  <c r="Z804" i="7"/>
  <c r="T804" i="7"/>
  <c r="Z803" i="7"/>
  <c r="T803" i="7"/>
  <c r="Z802" i="7"/>
  <c r="T802" i="7"/>
  <c r="Z801" i="7"/>
  <c r="T801" i="7"/>
  <c r="Z800" i="7"/>
  <c r="T800" i="7"/>
  <c r="Z799" i="7"/>
  <c r="T799" i="7"/>
  <c r="Z798" i="7"/>
  <c r="T798" i="7"/>
  <c r="Z797" i="7"/>
  <c r="T797" i="7"/>
  <c r="Z796" i="7"/>
  <c r="T796" i="7"/>
  <c r="Z795" i="7"/>
  <c r="T795" i="7"/>
  <c r="Z794" i="7"/>
  <c r="T794" i="7"/>
  <c r="Z793" i="7"/>
  <c r="T793" i="7"/>
  <c r="Z792" i="7"/>
  <c r="T792" i="7"/>
  <c r="Z791" i="7"/>
  <c r="T791" i="7"/>
  <c r="Z790" i="7"/>
  <c r="T790" i="7"/>
  <c r="Z789" i="7"/>
  <c r="T789" i="7"/>
  <c r="Z788" i="7"/>
  <c r="T788" i="7"/>
  <c r="Z787" i="7"/>
  <c r="T787" i="7"/>
  <c r="Z786" i="7"/>
  <c r="T786" i="7"/>
  <c r="Z785" i="7"/>
  <c r="T785" i="7"/>
  <c r="Z784" i="7"/>
  <c r="T784" i="7"/>
  <c r="Z783" i="7"/>
  <c r="T783" i="7"/>
  <c r="Z782" i="7"/>
  <c r="T782" i="7"/>
  <c r="Z781" i="7"/>
  <c r="T781" i="7"/>
  <c r="Z780" i="7"/>
  <c r="T780" i="7"/>
  <c r="Z779" i="7"/>
  <c r="T779" i="7"/>
  <c r="Z778" i="7"/>
  <c r="T778" i="7"/>
  <c r="Z777" i="7"/>
  <c r="T777" i="7"/>
  <c r="Z776" i="7"/>
  <c r="T776" i="7"/>
  <c r="Z775" i="7"/>
  <c r="T775" i="7"/>
  <c r="Z774" i="7"/>
  <c r="T774" i="7"/>
  <c r="Z773" i="7"/>
  <c r="T773" i="7"/>
  <c r="Z772" i="7"/>
  <c r="T772" i="7"/>
  <c r="Z771" i="7"/>
  <c r="T771" i="7"/>
  <c r="Z770" i="7"/>
  <c r="T770" i="7"/>
  <c r="Z769" i="7"/>
  <c r="T769" i="7"/>
  <c r="Z768" i="7"/>
  <c r="T768" i="7"/>
  <c r="Z767" i="7"/>
  <c r="T767" i="7"/>
  <c r="Z766" i="7"/>
  <c r="T766" i="7"/>
  <c r="Z765" i="7"/>
  <c r="T765" i="7"/>
  <c r="Z764" i="7"/>
  <c r="T764" i="7"/>
  <c r="Z763" i="7"/>
  <c r="T763" i="7"/>
  <c r="Z762" i="7"/>
  <c r="T762" i="7"/>
  <c r="Z761" i="7"/>
  <c r="T761" i="7"/>
  <c r="Z760" i="7"/>
  <c r="T760" i="7"/>
  <c r="Z759" i="7"/>
  <c r="T759" i="7"/>
  <c r="Z758" i="7"/>
  <c r="T758" i="7"/>
  <c r="Z757" i="7"/>
  <c r="T757" i="7"/>
  <c r="Z756" i="7"/>
  <c r="T756" i="7"/>
  <c r="Z755" i="7"/>
  <c r="T755" i="7"/>
  <c r="Z754" i="7"/>
  <c r="T754" i="7"/>
  <c r="Z753" i="7"/>
  <c r="T753" i="7"/>
  <c r="Z752" i="7"/>
  <c r="T752" i="7"/>
  <c r="Z751" i="7"/>
  <c r="T751" i="7"/>
  <c r="Z750" i="7"/>
  <c r="T750" i="7"/>
  <c r="Z749" i="7"/>
  <c r="T749" i="7"/>
  <c r="Z748" i="7"/>
  <c r="T748" i="7"/>
  <c r="Z747" i="7"/>
  <c r="T747" i="7"/>
  <c r="Z746" i="7"/>
  <c r="T746" i="7"/>
  <c r="Z745" i="7"/>
  <c r="T745" i="7"/>
  <c r="Z744" i="7"/>
  <c r="T744" i="7"/>
  <c r="Z743" i="7"/>
  <c r="T743" i="7"/>
  <c r="Z742" i="7"/>
  <c r="T742" i="7"/>
  <c r="Z741" i="7"/>
  <c r="T741" i="7"/>
  <c r="Z740" i="7"/>
  <c r="T740" i="7"/>
  <c r="Z739" i="7"/>
  <c r="T739" i="7"/>
  <c r="Z738" i="7"/>
  <c r="T738" i="7"/>
  <c r="Z737" i="7"/>
  <c r="T737" i="7"/>
  <c r="Z736" i="7"/>
  <c r="T736" i="7"/>
  <c r="Z735" i="7"/>
  <c r="T735" i="7"/>
  <c r="Z734" i="7"/>
  <c r="T734" i="7"/>
  <c r="Z733" i="7"/>
  <c r="T733" i="7"/>
  <c r="Z732" i="7"/>
  <c r="T732" i="7"/>
  <c r="Z731" i="7"/>
  <c r="T731" i="7"/>
  <c r="Z730" i="7"/>
  <c r="T730" i="7"/>
  <c r="Z729" i="7"/>
  <c r="T729" i="7"/>
  <c r="Z728" i="7"/>
  <c r="T728" i="7"/>
  <c r="Z727" i="7"/>
  <c r="T727" i="7"/>
  <c r="Z726" i="7"/>
  <c r="T726" i="7"/>
  <c r="Z725" i="7"/>
  <c r="T725" i="7"/>
  <c r="Z724" i="7"/>
  <c r="T724" i="7"/>
  <c r="Z723" i="7"/>
  <c r="T723" i="7"/>
  <c r="Z722" i="7"/>
  <c r="T722" i="7"/>
  <c r="Z721" i="7"/>
  <c r="T721" i="7"/>
  <c r="Z720" i="7"/>
  <c r="T720" i="7"/>
  <c r="Z719" i="7"/>
  <c r="T719" i="7"/>
  <c r="Z718" i="7"/>
  <c r="T718" i="7"/>
  <c r="Z717" i="7"/>
  <c r="T717" i="7"/>
  <c r="Z716" i="7"/>
  <c r="T716" i="7"/>
  <c r="Z715" i="7"/>
  <c r="T715" i="7"/>
  <c r="Z714" i="7"/>
  <c r="T714" i="7"/>
  <c r="Z713" i="7"/>
  <c r="T713" i="7"/>
  <c r="Z712" i="7"/>
  <c r="T712" i="7"/>
  <c r="Z711" i="7"/>
  <c r="T711" i="7"/>
  <c r="Z710" i="7"/>
  <c r="T710" i="7"/>
  <c r="Z709" i="7"/>
  <c r="T709" i="7"/>
  <c r="Z708" i="7"/>
  <c r="T708" i="7"/>
  <c r="Z707" i="7"/>
  <c r="T707" i="7"/>
  <c r="Z706" i="7"/>
  <c r="T706" i="7"/>
  <c r="Z705" i="7"/>
  <c r="T705" i="7"/>
  <c r="Z704" i="7"/>
  <c r="T704" i="7"/>
  <c r="Z703" i="7"/>
  <c r="T703" i="7"/>
  <c r="Z702" i="7"/>
  <c r="T702" i="7"/>
  <c r="Z701" i="7"/>
  <c r="T701" i="7"/>
  <c r="Z700" i="7"/>
  <c r="T700" i="7"/>
  <c r="Z699" i="7"/>
  <c r="T699" i="7"/>
  <c r="Z698" i="7"/>
  <c r="T698" i="7"/>
  <c r="Z697" i="7"/>
  <c r="T697" i="7"/>
  <c r="Z696" i="7"/>
  <c r="T696" i="7"/>
  <c r="Z695" i="7"/>
  <c r="T695" i="7"/>
  <c r="Z694" i="7"/>
  <c r="T694" i="7"/>
  <c r="Z693" i="7"/>
  <c r="T693" i="7"/>
  <c r="Z692" i="7"/>
  <c r="T692" i="7"/>
  <c r="Z691" i="7"/>
  <c r="T691" i="7"/>
  <c r="Z690" i="7"/>
  <c r="T690" i="7"/>
  <c r="Z689" i="7"/>
  <c r="T689" i="7"/>
  <c r="Z688" i="7"/>
  <c r="T688" i="7"/>
  <c r="Z687" i="7"/>
  <c r="T687" i="7"/>
  <c r="Z686" i="7"/>
  <c r="T686" i="7"/>
  <c r="Z685" i="7"/>
  <c r="T685" i="7"/>
  <c r="Z684" i="7"/>
  <c r="T684" i="7"/>
  <c r="Z683" i="7"/>
  <c r="T683" i="7"/>
  <c r="Z682" i="7"/>
  <c r="T682" i="7"/>
  <c r="Z681" i="7"/>
  <c r="T681" i="7"/>
  <c r="Z680" i="7"/>
  <c r="T680" i="7"/>
  <c r="Z679" i="7"/>
  <c r="T679" i="7"/>
  <c r="Z678" i="7"/>
  <c r="T678" i="7"/>
  <c r="Z677" i="7"/>
  <c r="T677" i="7"/>
  <c r="Z676" i="7"/>
  <c r="T676" i="7"/>
  <c r="Z675" i="7"/>
  <c r="T675" i="7"/>
  <c r="Z674" i="7"/>
  <c r="T674" i="7"/>
  <c r="Z673" i="7"/>
  <c r="T673" i="7"/>
  <c r="Z672" i="7"/>
  <c r="T672" i="7"/>
  <c r="Z671" i="7"/>
  <c r="T671" i="7"/>
  <c r="Z670" i="7"/>
  <c r="T670" i="7"/>
  <c r="Z669" i="7"/>
  <c r="T669" i="7"/>
  <c r="Z668" i="7"/>
  <c r="T668" i="7"/>
  <c r="Z667" i="7"/>
  <c r="T667" i="7"/>
  <c r="Z666" i="7"/>
  <c r="T666" i="7"/>
  <c r="Z665" i="7"/>
  <c r="T665" i="7"/>
  <c r="Z664" i="7"/>
  <c r="T664" i="7"/>
  <c r="Z663" i="7"/>
  <c r="T663" i="7"/>
  <c r="Z662" i="7"/>
  <c r="T662" i="7"/>
  <c r="Z661" i="7"/>
  <c r="T661" i="7"/>
  <c r="Z660" i="7"/>
  <c r="T660" i="7"/>
  <c r="Z659" i="7"/>
  <c r="T659" i="7"/>
  <c r="Z658" i="7"/>
  <c r="T658" i="7"/>
  <c r="Z657" i="7"/>
  <c r="T657" i="7"/>
  <c r="Z656" i="7"/>
  <c r="T656" i="7"/>
  <c r="Z655" i="7"/>
  <c r="T655" i="7"/>
  <c r="Z654" i="7"/>
  <c r="T654" i="7"/>
  <c r="Z653" i="7"/>
  <c r="T653" i="7"/>
  <c r="Z652" i="7"/>
  <c r="T652" i="7"/>
  <c r="Z651" i="7"/>
  <c r="T651" i="7"/>
  <c r="Z650" i="7"/>
  <c r="T650" i="7"/>
  <c r="Z649" i="7"/>
  <c r="T649" i="7"/>
  <c r="Z648" i="7"/>
  <c r="T648" i="7"/>
  <c r="Z647" i="7"/>
  <c r="T647" i="7"/>
  <c r="Z646" i="7"/>
  <c r="T646" i="7"/>
  <c r="Z645" i="7"/>
  <c r="T645" i="7"/>
  <c r="Z644" i="7"/>
  <c r="T644" i="7"/>
  <c r="Z643" i="7"/>
  <c r="T643" i="7"/>
  <c r="Z642" i="7"/>
  <c r="T642" i="7"/>
  <c r="Z641" i="7"/>
  <c r="T641" i="7"/>
  <c r="Z640" i="7"/>
  <c r="T640" i="7"/>
  <c r="Z639" i="7"/>
  <c r="T639" i="7"/>
  <c r="Z638" i="7"/>
  <c r="T638" i="7"/>
  <c r="Z637" i="7"/>
  <c r="T637" i="7"/>
  <c r="Z636" i="7"/>
  <c r="T636" i="7"/>
  <c r="Z635" i="7"/>
  <c r="T635" i="7"/>
  <c r="Z634" i="7"/>
  <c r="T634" i="7"/>
  <c r="Z633" i="7"/>
  <c r="T633" i="7"/>
  <c r="Z632" i="7"/>
  <c r="T632" i="7"/>
  <c r="Z631" i="7"/>
  <c r="T631" i="7"/>
  <c r="Z630" i="7"/>
  <c r="T630" i="7"/>
  <c r="Z629" i="7"/>
  <c r="T629" i="7"/>
  <c r="Z628" i="7"/>
  <c r="T628" i="7"/>
  <c r="Z627" i="7"/>
  <c r="T627" i="7"/>
  <c r="Z626" i="7"/>
  <c r="T626" i="7"/>
  <c r="Z625" i="7"/>
  <c r="T625" i="7"/>
  <c r="Z624" i="7"/>
  <c r="T624" i="7"/>
  <c r="Z623" i="7"/>
  <c r="T623" i="7"/>
  <c r="Z622" i="7"/>
  <c r="T622" i="7"/>
  <c r="Z621" i="7"/>
  <c r="T621" i="7"/>
  <c r="Z620" i="7"/>
  <c r="T620" i="7"/>
  <c r="Z619" i="7"/>
  <c r="T619" i="7"/>
  <c r="Z618" i="7"/>
  <c r="T618" i="7"/>
  <c r="Z617" i="7"/>
  <c r="T617" i="7"/>
  <c r="Z616" i="7"/>
  <c r="T616" i="7"/>
  <c r="Z615" i="7"/>
  <c r="T615" i="7"/>
  <c r="Z614" i="7"/>
  <c r="T614" i="7"/>
  <c r="Z613" i="7"/>
  <c r="T613" i="7"/>
  <c r="Z612" i="7"/>
  <c r="T612" i="7"/>
  <c r="Z611" i="7"/>
  <c r="T611" i="7"/>
  <c r="Z610" i="7"/>
  <c r="T610" i="7"/>
  <c r="Z609" i="7"/>
  <c r="T609" i="7"/>
  <c r="Z608" i="7"/>
  <c r="T608" i="7"/>
  <c r="Z607" i="7"/>
  <c r="T607" i="7"/>
  <c r="Z606" i="7"/>
  <c r="T606" i="7"/>
  <c r="Z605" i="7"/>
  <c r="T605" i="7"/>
  <c r="Z604" i="7"/>
  <c r="T604" i="7"/>
  <c r="Z603" i="7"/>
  <c r="T603" i="7"/>
  <c r="Z602" i="7"/>
  <c r="T602" i="7"/>
  <c r="Z601" i="7"/>
  <c r="T601" i="7"/>
  <c r="Z600" i="7"/>
  <c r="T600" i="7"/>
  <c r="Z599" i="7"/>
  <c r="T599" i="7"/>
  <c r="Z598" i="7"/>
  <c r="T598" i="7"/>
  <c r="Z597" i="7"/>
  <c r="T597" i="7"/>
  <c r="Z596" i="7"/>
  <c r="T596" i="7"/>
  <c r="Z595" i="7"/>
  <c r="T595" i="7"/>
  <c r="Z594" i="7"/>
  <c r="T594" i="7"/>
  <c r="Z593" i="7"/>
  <c r="T593" i="7"/>
  <c r="Z592" i="7"/>
  <c r="T592" i="7"/>
  <c r="Z591" i="7"/>
  <c r="T591" i="7"/>
  <c r="Z590" i="7"/>
  <c r="T590" i="7"/>
  <c r="Z589" i="7"/>
  <c r="T589" i="7"/>
  <c r="Z588" i="7"/>
  <c r="T588" i="7"/>
  <c r="Z587" i="7"/>
  <c r="T587" i="7"/>
  <c r="Z586" i="7"/>
  <c r="T586" i="7"/>
  <c r="Z585" i="7"/>
  <c r="T585" i="7"/>
  <c r="Z584" i="7"/>
  <c r="T584" i="7"/>
  <c r="Z583" i="7"/>
  <c r="T583" i="7"/>
  <c r="Z582" i="7"/>
  <c r="T582" i="7"/>
  <c r="Z581" i="7"/>
  <c r="T581" i="7"/>
  <c r="Z580" i="7"/>
  <c r="T580" i="7"/>
  <c r="Z579" i="7"/>
  <c r="T579" i="7"/>
  <c r="Z578" i="7"/>
  <c r="T578" i="7"/>
  <c r="Z577" i="7"/>
  <c r="T577" i="7"/>
  <c r="Z576" i="7"/>
  <c r="T576" i="7"/>
  <c r="Z575" i="7"/>
  <c r="T575" i="7"/>
  <c r="Z574" i="7"/>
  <c r="T574" i="7"/>
  <c r="Z573" i="7"/>
  <c r="T573" i="7"/>
  <c r="Z572" i="7"/>
  <c r="T572" i="7"/>
  <c r="Z571" i="7"/>
  <c r="T571" i="7"/>
  <c r="Z570" i="7"/>
  <c r="T570" i="7"/>
  <c r="Z569" i="7"/>
  <c r="T569" i="7"/>
  <c r="Z568" i="7"/>
  <c r="T568" i="7"/>
  <c r="Z567" i="7"/>
  <c r="T567" i="7"/>
  <c r="Z566" i="7"/>
  <c r="T566" i="7"/>
  <c r="Z565" i="7"/>
  <c r="T565" i="7"/>
  <c r="Z564" i="7"/>
  <c r="T564" i="7"/>
  <c r="Z563" i="7"/>
  <c r="T563" i="7"/>
  <c r="Z562" i="7"/>
  <c r="T562" i="7"/>
  <c r="Z561" i="7"/>
  <c r="T561" i="7"/>
  <c r="Z560" i="7"/>
  <c r="T560" i="7"/>
  <c r="Z559" i="7"/>
  <c r="T559" i="7"/>
  <c r="Z558" i="7"/>
  <c r="T558" i="7"/>
  <c r="Z557" i="7"/>
  <c r="T557" i="7"/>
  <c r="Z556" i="7"/>
  <c r="T556" i="7"/>
  <c r="Z555" i="7"/>
  <c r="T555" i="7"/>
  <c r="Z554" i="7"/>
  <c r="T554" i="7"/>
  <c r="Z553" i="7"/>
  <c r="T553" i="7"/>
  <c r="Z552" i="7"/>
  <c r="T552" i="7"/>
  <c r="Z551" i="7"/>
  <c r="T551" i="7"/>
  <c r="Z550" i="7"/>
  <c r="T550" i="7"/>
  <c r="Z549" i="7"/>
  <c r="T549" i="7"/>
  <c r="Z548" i="7"/>
  <c r="T548" i="7"/>
  <c r="Z547" i="7"/>
  <c r="T547" i="7"/>
  <c r="Z546" i="7"/>
  <c r="T546" i="7"/>
  <c r="Z545" i="7"/>
  <c r="T545" i="7"/>
  <c r="Z544" i="7"/>
  <c r="T544" i="7"/>
  <c r="Z543" i="7"/>
  <c r="T543" i="7"/>
  <c r="Z542" i="7"/>
  <c r="T542" i="7"/>
  <c r="Z541" i="7"/>
  <c r="T541" i="7"/>
  <c r="Z540" i="7"/>
  <c r="T540" i="7"/>
  <c r="Z539" i="7"/>
  <c r="T539" i="7"/>
  <c r="Z538" i="7"/>
  <c r="T538" i="7"/>
  <c r="Z537" i="7"/>
  <c r="T537" i="7"/>
  <c r="Z536" i="7"/>
  <c r="T536" i="7"/>
  <c r="Z535" i="7"/>
  <c r="T535" i="7"/>
  <c r="Z534" i="7"/>
  <c r="T534" i="7"/>
  <c r="Z533" i="7"/>
  <c r="T533" i="7"/>
  <c r="Z532" i="7"/>
  <c r="T532" i="7"/>
  <c r="Z531" i="7"/>
  <c r="T531" i="7"/>
  <c r="Z530" i="7"/>
  <c r="T530" i="7"/>
  <c r="Z529" i="7"/>
  <c r="T529" i="7"/>
  <c r="Z528" i="7"/>
  <c r="T528" i="7"/>
  <c r="Z527" i="7"/>
  <c r="T527" i="7"/>
  <c r="Z526" i="7"/>
  <c r="T526" i="7"/>
  <c r="Z525" i="7"/>
  <c r="T525" i="7"/>
  <c r="Z524" i="7"/>
  <c r="T524" i="7"/>
  <c r="Z523" i="7"/>
  <c r="T523" i="7"/>
  <c r="Z522" i="7"/>
  <c r="T522" i="7"/>
  <c r="Z521" i="7"/>
  <c r="T521" i="7"/>
  <c r="Z520" i="7"/>
  <c r="T520" i="7"/>
  <c r="Z519" i="7"/>
  <c r="T519" i="7"/>
  <c r="Z518" i="7"/>
  <c r="T518" i="7"/>
  <c r="Z517" i="7"/>
  <c r="T517" i="7"/>
  <c r="Z516" i="7"/>
  <c r="T516" i="7"/>
  <c r="Z515" i="7"/>
  <c r="T515" i="7"/>
  <c r="Z514" i="7"/>
  <c r="T514" i="7"/>
  <c r="Z513" i="7"/>
  <c r="T513" i="7"/>
  <c r="Z512" i="7"/>
  <c r="T512" i="7"/>
  <c r="Z511" i="7"/>
  <c r="T511" i="7"/>
  <c r="Z510" i="7"/>
  <c r="T510" i="7"/>
  <c r="Z509" i="7"/>
  <c r="T509" i="7"/>
  <c r="Z508" i="7"/>
  <c r="T508" i="7"/>
  <c r="Z507" i="7"/>
  <c r="T507" i="7"/>
  <c r="Z506" i="7"/>
  <c r="T506" i="7"/>
  <c r="Z505" i="7"/>
  <c r="T505" i="7"/>
  <c r="Z504" i="7"/>
  <c r="T504" i="7"/>
  <c r="Z503" i="7"/>
  <c r="T503" i="7"/>
  <c r="Z502" i="7"/>
  <c r="T502" i="7"/>
  <c r="Z501" i="7"/>
  <c r="T501" i="7"/>
  <c r="Z500" i="7"/>
  <c r="T500" i="7"/>
  <c r="Z499" i="7"/>
  <c r="T499" i="7"/>
  <c r="Z498" i="7"/>
  <c r="T498" i="7"/>
  <c r="Z497" i="7"/>
  <c r="T497" i="7"/>
  <c r="Z496" i="7"/>
  <c r="T496" i="7"/>
  <c r="Z495" i="7"/>
  <c r="T495" i="7"/>
  <c r="Z494" i="7"/>
  <c r="T494" i="7"/>
  <c r="Z493" i="7"/>
  <c r="T493" i="7"/>
  <c r="Z492" i="7"/>
  <c r="T492" i="7"/>
  <c r="Z491" i="7"/>
  <c r="T491" i="7"/>
  <c r="Z490" i="7"/>
  <c r="T490" i="7"/>
  <c r="Z489" i="7"/>
  <c r="T489" i="7"/>
  <c r="Z488" i="7"/>
  <c r="T488" i="7"/>
  <c r="Z487" i="7"/>
  <c r="T487" i="7"/>
  <c r="Z486" i="7"/>
  <c r="T486" i="7"/>
  <c r="Z485" i="7"/>
  <c r="T485" i="7"/>
  <c r="Z484" i="7"/>
  <c r="T484" i="7"/>
  <c r="Z483" i="7"/>
  <c r="T483" i="7"/>
  <c r="Z482" i="7"/>
  <c r="T482" i="7"/>
  <c r="Z481" i="7"/>
  <c r="T481" i="7"/>
  <c r="Z480" i="7"/>
  <c r="T480" i="7"/>
  <c r="Z479" i="7"/>
  <c r="T479" i="7"/>
  <c r="Z478" i="7"/>
  <c r="T478" i="7"/>
  <c r="Z477" i="7"/>
  <c r="T477" i="7"/>
  <c r="Z476" i="7"/>
  <c r="T476" i="7"/>
  <c r="Z475" i="7"/>
  <c r="T475" i="7"/>
  <c r="Z474" i="7"/>
  <c r="T474" i="7"/>
  <c r="Z473" i="7"/>
  <c r="T473" i="7"/>
  <c r="Z472" i="7"/>
  <c r="T472" i="7"/>
  <c r="Z471" i="7"/>
  <c r="T471" i="7"/>
  <c r="Z470" i="7"/>
  <c r="T470" i="7"/>
  <c r="Z469" i="7"/>
  <c r="T469" i="7"/>
  <c r="Z468" i="7"/>
  <c r="T468" i="7"/>
  <c r="Z467" i="7"/>
  <c r="T467" i="7"/>
  <c r="Z466" i="7"/>
  <c r="T466" i="7"/>
  <c r="Z465" i="7"/>
  <c r="T465" i="7"/>
  <c r="Z464" i="7"/>
  <c r="T464" i="7"/>
  <c r="Z463" i="7"/>
  <c r="T463" i="7"/>
  <c r="Z462" i="7"/>
  <c r="T462" i="7"/>
  <c r="Z461" i="7"/>
  <c r="T461" i="7"/>
  <c r="Z460" i="7"/>
  <c r="T460" i="7"/>
  <c r="Z459" i="7"/>
  <c r="T459" i="7"/>
  <c r="Z458" i="7"/>
  <c r="T458" i="7"/>
  <c r="Z457" i="7"/>
  <c r="T457" i="7"/>
  <c r="Z456" i="7"/>
  <c r="T456" i="7"/>
  <c r="Z455" i="7"/>
  <c r="T455" i="7"/>
  <c r="Z454" i="7"/>
  <c r="T454" i="7"/>
  <c r="Z453" i="7"/>
  <c r="T453" i="7"/>
  <c r="Z452" i="7"/>
  <c r="T452" i="7"/>
  <c r="Z451" i="7"/>
  <c r="T451" i="7"/>
  <c r="Z450" i="7"/>
  <c r="T450" i="7"/>
  <c r="Z449" i="7"/>
  <c r="T449" i="7"/>
  <c r="Z448" i="7"/>
  <c r="T448" i="7"/>
  <c r="Z447" i="7"/>
  <c r="T447" i="7"/>
  <c r="Z446" i="7"/>
  <c r="T446" i="7"/>
  <c r="Z445" i="7"/>
  <c r="T445" i="7"/>
  <c r="Z444" i="7"/>
  <c r="T444" i="7"/>
  <c r="Z443" i="7"/>
  <c r="T443" i="7"/>
  <c r="Z442" i="7"/>
  <c r="T442" i="7"/>
  <c r="Z441" i="7"/>
  <c r="T441" i="7"/>
  <c r="Z440" i="7"/>
  <c r="T440" i="7"/>
  <c r="Z439" i="7"/>
  <c r="T439" i="7"/>
  <c r="Z438" i="7"/>
  <c r="T438" i="7"/>
  <c r="Z437" i="7"/>
  <c r="T437" i="7"/>
  <c r="Z436" i="7"/>
  <c r="T436" i="7"/>
  <c r="Z435" i="7"/>
  <c r="T435" i="7"/>
  <c r="Z434" i="7"/>
  <c r="T434" i="7"/>
  <c r="Z433" i="7"/>
  <c r="T433" i="7"/>
  <c r="Z432" i="7"/>
  <c r="T432" i="7"/>
  <c r="Z431" i="7"/>
  <c r="T431" i="7"/>
  <c r="Z430" i="7"/>
  <c r="T430" i="7"/>
  <c r="Z429" i="7"/>
  <c r="T429" i="7"/>
  <c r="Z428" i="7"/>
  <c r="T428" i="7"/>
  <c r="Z427" i="7"/>
  <c r="T427" i="7"/>
  <c r="Z426" i="7"/>
  <c r="T426" i="7"/>
  <c r="Z425" i="7"/>
  <c r="T425" i="7"/>
  <c r="Z424" i="7"/>
  <c r="T424" i="7"/>
  <c r="Z423" i="7"/>
  <c r="T423" i="7"/>
  <c r="Z422" i="7"/>
  <c r="T422" i="7"/>
  <c r="Z421" i="7"/>
  <c r="T421" i="7"/>
  <c r="Z420" i="7"/>
  <c r="T420" i="7"/>
  <c r="Z419" i="7"/>
  <c r="T419" i="7"/>
  <c r="Z418" i="7"/>
  <c r="T418" i="7"/>
  <c r="Z417" i="7"/>
  <c r="T417" i="7"/>
  <c r="Z416" i="7"/>
  <c r="T416" i="7"/>
  <c r="Z415" i="7"/>
  <c r="T415" i="7"/>
  <c r="Z414" i="7"/>
  <c r="T414" i="7"/>
  <c r="Z413" i="7"/>
  <c r="T413" i="7"/>
  <c r="Z412" i="7"/>
  <c r="T412" i="7"/>
  <c r="Z411" i="7"/>
  <c r="T411" i="7"/>
  <c r="Z410" i="7"/>
  <c r="T410" i="7"/>
  <c r="Z409" i="7"/>
  <c r="T409" i="7"/>
  <c r="Z408" i="7"/>
  <c r="T408" i="7"/>
  <c r="Z407" i="7"/>
  <c r="T407" i="7"/>
  <c r="Z406" i="7"/>
  <c r="T406" i="7"/>
  <c r="Z405" i="7"/>
  <c r="T405" i="7"/>
  <c r="Z404" i="7"/>
  <c r="T404" i="7"/>
  <c r="Z403" i="7"/>
  <c r="T403" i="7"/>
  <c r="Z402" i="7"/>
  <c r="T402" i="7"/>
  <c r="Z401" i="7"/>
  <c r="T401" i="7"/>
  <c r="Z400" i="7"/>
  <c r="T400" i="7"/>
  <c r="Z399" i="7"/>
  <c r="T399" i="7"/>
  <c r="Z398" i="7"/>
  <c r="T398" i="7"/>
  <c r="Z397" i="7"/>
  <c r="T397" i="7"/>
  <c r="Z396" i="7"/>
  <c r="T396" i="7"/>
  <c r="Z395" i="7"/>
  <c r="T395" i="7"/>
  <c r="Z394" i="7"/>
  <c r="T394" i="7"/>
  <c r="Z393" i="7"/>
  <c r="T393" i="7"/>
  <c r="Z392" i="7"/>
  <c r="T392" i="7"/>
  <c r="Z391" i="7"/>
  <c r="T391" i="7"/>
  <c r="Z390" i="7"/>
  <c r="T390" i="7"/>
  <c r="Z389" i="7"/>
  <c r="T389" i="7"/>
  <c r="Z388" i="7"/>
  <c r="T388" i="7"/>
  <c r="Z387" i="7"/>
  <c r="T387" i="7"/>
  <c r="Z386" i="7"/>
  <c r="T386" i="7"/>
  <c r="Z385" i="7"/>
  <c r="T385" i="7"/>
  <c r="Z384" i="7"/>
  <c r="T384" i="7"/>
  <c r="Z383" i="7"/>
  <c r="T383" i="7"/>
  <c r="Z382" i="7"/>
  <c r="T382" i="7"/>
  <c r="Z381" i="7"/>
  <c r="T381" i="7"/>
  <c r="Z380" i="7"/>
  <c r="T380" i="7"/>
  <c r="Z379" i="7"/>
  <c r="T379" i="7"/>
  <c r="Z378" i="7"/>
  <c r="T378" i="7"/>
  <c r="Z377" i="7"/>
  <c r="T377" i="7"/>
  <c r="Z376" i="7"/>
  <c r="T376" i="7"/>
  <c r="Z375" i="7"/>
  <c r="T375" i="7"/>
  <c r="Z374" i="7"/>
  <c r="T374" i="7"/>
  <c r="Z373" i="7"/>
  <c r="T373" i="7"/>
  <c r="Z372" i="7"/>
  <c r="T372" i="7"/>
  <c r="Z371" i="7"/>
  <c r="T371" i="7"/>
  <c r="Z370" i="7"/>
  <c r="T370" i="7"/>
  <c r="Z369" i="7"/>
  <c r="T369" i="7"/>
  <c r="Z368" i="7"/>
  <c r="T368" i="7"/>
  <c r="Z367" i="7"/>
  <c r="T367" i="7"/>
  <c r="Z366" i="7"/>
  <c r="T366" i="7"/>
  <c r="Z365" i="7"/>
  <c r="T365" i="7"/>
  <c r="Z364" i="7"/>
  <c r="T364" i="7"/>
  <c r="Z363" i="7"/>
  <c r="T363" i="7"/>
  <c r="Z362" i="7"/>
  <c r="T362" i="7"/>
  <c r="Z361" i="7"/>
  <c r="T361" i="7"/>
  <c r="Z360" i="7"/>
  <c r="T360" i="7"/>
  <c r="Z359" i="7"/>
  <c r="T359" i="7"/>
  <c r="Z358" i="7"/>
  <c r="T358" i="7"/>
  <c r="Z357" i="7"/>
  <c r="T357" i="7"/>
  <c r="Z356" i="7"/>
  <c r="T356" i="7"/>
  <c r="Z355" i="7"/>
  <c r="T355" i="7"/>
  <c r="Z354" i="7"/>
  <c r="T354" i="7"/>
  <c r="Z353" i="7"/>
  <c r="T353" i="7"/>
  <c r="Z352" i="7"/>
  <c r="T352" i="7"/>
  <c r="Z351" i="7"/>
  <c r="T351" i="7"/>
  <c r="Z350" i="7"/>
  <c r="T350" i="7"/>
  <c r="Z349" i="7"/>
  <c r="T349" i="7"/>
  <c r="Z348" i="7"/>
  <c r="T348" i="7"/>
  <c r="Z347" i="7"/>
  <c r="T347" i="7"/>
  <c r="Z346" i="7"/>
  <c r="T346" i="7"/>
  <c r="Z345" i="7"/>
  <c r="T345" i="7"/>
  <c r="Z344" i="7"/>
  <c r="T344" i="7"/>
  <c r="Z343" i="7"/>
  <c r="T343" i="7"/>
  <c r="Z342" i="7"/>
  <c r="T342" i="7"/>
  <c r="Z341" i="7"/>
  <c r="T341" i="7"/>
  <c r="Z340" i="7"/>
  <c r="T340" i="7"/>
  <c r="Z339" i="7"/>
  <c r="T339" i="7"/>
  <c r="Z338" i="7"/>
  <c r="T338" i="7"/>
  <c r="Z337" i="7"/>
  <c r="T337" i="7"/>
  <c r="Z336" i="7"/>
  <c r="T336" i="7"/>
  <c r="Z335" i="7"/>
  <c r="T335" i="7"/>
  <c r="Z334" i="7"/>
  <c r="T334" i="7"/>
  <c r="Z333" i="7"/>
  <c r="T333" i="7"/>
  <c r="Z332" i="7"/>
  <c r="T332" i="7"/>
  <c r="Z331" i="7"/>
  <c r="T331" i="7"/>
  <c r="Z330" i="7"/>
  <c r="T330" i="7"/>
  <c r="Z329" i="7"/>
  <c r="T329" i="7"/>
  <c r="Z328" i="7"/>
  <c r="T328" i="7"/>
  <c r="Z327" i="7"/>
  <c r="T327" i="7"/>
  <c r="Z326" i="7"/>
  <c r="T326" i="7"/>
  <c r="Z325" i="7"/>
  <c r="T325" i="7"/>
  <c r="Z324" i="7"/>
  <c r="T324" i="7"/>
  <c r="Z323" i="7"/>
  <c r="T323" i="7"/>
  <c r="Z322" i="7"/>
  <c r="T322" i="7"/>
  <c r="Z321" i="7"/>
  <c r="T321" i="7"/>
  <c r="Z320" i="7"/>
  <c r="T320" i="7"/>
  <c r="Z319" i="7"/>
  <c r="T319" i="7"/>
  <c r="Z318" i="7"/>
  <c r="T318" i="7"/>
  <c r="Z317" i="7"/>
  <c r="T317" i="7"/>
  <c r="Z316" i="7"/>
  <c r="T316" i="7"/>
  <c r="Z315" i="7"/>
  <c r="T315" i="7"/>
  <c r="Z314" i="7"/>
  <c r="T314" i="7"/>
  <c r="Z313" i="7"/>
  <c r="T313" i="7"/>
  <c r="Z312" i="7"/>
  <c r="T312" i="7"/>
  <c r="Z311" i="7"/>
  <c r="T311" i="7"/>
  <c r="Z310" i="7"/>
  <c r="T310" i="7"/>
  <c r="Z309" i="7"/>
  <c r="T309" i="7"/>
  <c r="Z308" i="7"/>
  <c r="T308" i="7"/>
  <c r="Z307" i="7"/>
  <c r="T307" i="7"/>
  <c r="Z306" i="7"/>
  <c r="T306" i="7"/>
  <c r="Z305" i="7"/>
  <c r="T305" i="7"/>
  <c r="Z304" i="7"/>
  <c r="T304" i="7"/>
  <c r="Z303" i="7"/>
  <c r="T303" i="7"/>
  <c r="Z302" i="7"/>
  <c r="T302" i="7"/>
  <c r="Z301" i="7"/>
  <c r="T301" i="7"/>
  <c r="Z300" i="7"/>
  <c r="T300" i="7"/>
  <c r="Z299" i="7"/>
  <c r="T299" i="7"/>
  <c r="Z298" i="7"/>
  <c r="T298" i="7"/>
  <c r="Z297" i="7"/>
  <c r="T297" i="7"/>
  <c r="Z296" i="7"/>
  <c r="T296" i="7"/>
  <c r="Z295" i="7"/>
  <c r="T295" i="7"/>
  <c r="Z294" i="7"/>
  <c r="T294" i="7"/>
  <c r="Z293" i="7"/>
  <c r="T293" i="7"/>
  <c r="Z292" i="7"/>
  <c r="T292" i="7"/>
  <c r="Z291" i="7"/>
  <c r="T291" i="7"/>
  <c r="Z290" i="7"/>
  <c r="T290" i="7"/>
  <c r="Z289" i="7"/>
  <c r="T289" i="7"/>
  <c r="Z288" i="7"/>
  <c r="T288" i="7"/>
  <c r="Z287" i="7"/>
  <c r="T287" i="7"/>
  <c r="Z286" i="7"/>
  <c r="T286" i="7"/>
  <c r="Z285" i="7"/>
  <c r="T285" i="7"/>
  <c r="Z284" i="7"/>
  <c r="T284" i="7"/>
  <c r="Z283" i="7"/>
  <c r="T283" i="7"/>
  <c r="Z282" i="7"/>
  <c r="T282" i="7"/>
  <c r="Z281" i="7"/>
  <c r="T281" i="7"/>
  <c r="Z280" i="7"/>
  <c r="T280" i="7"/>
  <c r="Z279" i="7"/>
  <c r="T279" i="7"/>
  <c r="Z278" i="7"/>
  <c r="T278" i="7"/>
  <c r="Z277" i="7"/>
  <c r="T277" i="7"/>
  <c r="Z276" i="7"/>
  <c r="T276" i="7"/>
  <c r="Z275" i="7"/>
  <c r="T275" i="7"/>
  <c r="Z274" i="7"/>
  <c r="T274" i="7"/>
  <c r="Z273" i="7"/>
  <c r="T273" i="7"/>
  <c r="Z272" i="7"/>
  <c r="T272" i="7"/>
  <c r="Z271" i="7"/>
  <c r="T271" i="7"/>
  <c r="Z270" i="7"/>
  <c r="T270" i="7"/>
  <c r="Z269" i="7"/>
  <c r="T269" i="7"/>
  <c r="Z268" i="7"/>
  <c r="T268" i="7"/>
  <c r="Z267" i="7"/>
  <c r="T267" i="7"/>
  <c r="Z266" i="7"/>
  <c r="T266" i="7"/>
  <c r="Z265" i="7"/>
  <c r="T265" i="7"/>
  <c r="Z264" i="7"/>
  <c r="T264" i="7"/>
  <c r="Z263" i="7"/>
  <c r="T263" i="7"/>
  <c r="Z262" i="7"/>
  <c r="T262" i="7"/>
  <c r="Z261" i="7"/>
  <c r="T261" i="7"/>
  <c r="Z260" i="7"/>
  <c r="T260" i="7"/>
  <c r="Z259" i="7"/>
  <c r="T259" i="7"/>
  <c r="Z258" i="7"/>
  <c r="T258" i="7"/>
  <c r="Z257" i="7"/>
  <c r="T257" i="7"/>
  <c r="Z256" i="7"/>
  <c r="T256" i="7"/>
  <c r="Z255" i="7"/>
  <c r="T255" i="7"/>
  <c r="Z254" i="7"/>
  <c r="T254" i="7"/>
  <c r="Z253" i="7"/>
  <c r="T253" i="7"/>
  <c r="Z252" i="7"/>
  <c r="T252" i="7"/>
  <c r="Z251" i="7"/>
  <c r="T251" i="7"/>
  <c r="Z250" i="7"/>
  <c r="T250" i="7"/>
  <c r="Z249" i="7"/>
  <c r="T249" i="7"/>
  <c r="Z248" i="7"/>
  <c r="T248" i="7"/>
  <c r="Z247" i="7"/>
  <c r="T247" i="7"/>
  <c r="Z246" i="7"/>
  <c r="T246" i="7"/>
  <c r="Z245" i="7"/>
  <c r="T245" i="7"/>
  <c r="Z244" i="7"/>
  <c r="T244" i="7"/>
  <c r="Z243" i="7"/>
  <c r="T243" i="7"/>
  <c r="Z242" i="7"/>
  <c r="T242" i="7"/>
  <c r="Z241" i="7"/>
  <c r="T241" i="7"/>
  <c r="Z240" i="7"/>
  <c r="T240" i="7"/>
  <c r="Z239" i="7"/>
  <c r="T239" i="7"/>
  <c r="Z238" i="7"/>
  <c r="T238" i="7"/>
  <c r="Z237" i="7"/>
  <c r="T237" i="7"/>
  <c r="Z236" i="7"/>
  <c r="T236" i="7"/>
  <c r="Z235" i="7"/>
  <c r="T235" i="7"/>
  <c r="Z234" i="7"/>
  <c r="T234" i="7"/>
  <c r="Z233" i="7"/>
  <c r="T233" i="7"/>
  <c r="Z232" i="7"/>
  <c r="T232" i="7"/>
  <c r="Z231" i="7"/>
  <c r="T231" i="7"/>
  <c r="Z230" i="7"/>
  <c r="T230" i="7"/>
  <c r="Z229" i="7"/>
  <c r="T229" i="7"/>
  <c r="Z228" i="7"/>
  <c r="T228" i="7"/>
  <c r="Z227" i="7"/>
  <c r="T227" i="7"/>
  <c r="Z226" i="7"/>
  <c r="T226" i="7"/>
  <c r="Z225" i="7"/>
  <c r="T225" i="7"/>
  <c r="Z224" i="7"/>
  <c r="T224" i="7"/>
  <c r="Z223" i="7"/>
  <c r="T223" i="7"/>
  <c r="Z222" i="7"/>
  <c r="T222" i="7"/>
  <c r="Z221" i="7"/>
  <c r="T221" i="7"/>
  <c r="Z220" i="7"/>
  <c r="T220" i="7"/>
  <c r="Z219" i="7"/>
  <c r="T219" i="7"/>
  <c r="Z218" i="7"/>
  <c r="T218" i="7"/>
  <c r="Z217" i="7"/>
  <c r="T217" i="7"/>
  <c r="Z216" i="7"/>
  <c r="T216" i="7"/>
  <c r="Z215" i="7"/>
  <c r="T215" i="7"/>
  <c r="Z214" i="7"/>
  <c r="T214" i="7"/>
  <c r="Z213" i="7"/>
  <c r="T213" i="7"/>
  <c r="Z212" i="7"/>
  <c r="T212" i="7"/>
  <c r="Z211" i="7"/>
  <c r="T211" i="7"/>
  <c r="Z210" i="7"/>
  <c r="T210" i="7"/>
  <c r="Z209" i="7"/>
  <c r="T209" i="7"/>
  <c r="Z208" i="7"/>
  <c r="T208" i="7"/>
  <c r="Z207" i="7"/>
  <c r="T207" i="7"/>
  <c r="Z206" i="7"/>
  <c r="T206" i="7"/>
  <c r="Z205" i="7"/>
  <c r="T205" i="7"/>
  <c r="Z204" i="7"/>
  <c r="T204" i="7"/>
  <c r="Z203" i="7"/>
  <c r="T203" i="7"/>
  <c r="Z202" i="7"/>
  <c r="T202" i="7"/>
  <c r="Z201" i="7"/>
  <c r="T201" i="7"/>
  <c r="Z200" i="7"/>
  <c r="T200" i="7"/>
  <c r="Z199" i="7"/>
  <c r="T199" i="7"/>
  <c r="Z198" i="7"/>
  <c r="T198" i="7"/>
  <c r="Z197" i="7"/>
  <c r="T197" i="7"/>
  <c r="Z196" i="7"/>
  <c r="T196" i="7"/>
  <c r="Z195" i="7"/>
  <c r="T195" i="7"/>
  <c r="Z194" i="7"/>
  <c r="T194" i="7"/>
  <c r="BH193" i="7"/>
  <c r="Z193" i="7"/>
  <c r="T193" i="7"/>
  <c r="BH192" i="7"/>
  <c r="Z192" i="7"/>
  <c r="T192" i="7"/>
  <c r="BH191" i="7"/>
  <c r="Z191" i="7"/>
  <c r="T191" i="7"/>
  <c r="BH190" i="7"/>
  <c r="Z190" i="7"/>
  <c r="T190" i="7"/>
  <c r="BH189" i="7"/>
  <c r="Z189" i="7"/>
  <c r="T189" i="7"/>
  <c r="BH188" i="7"/>
  <c r="Z188" i="7"/>
  <c r="T188" i="7"/>
  <c r="BH187" i="7"/>
  <c r="Z187" i="7"/>
  <c r="T187" i="7"/>
  <c r="BH186" i="7"/>
  <c r="BL186" i="7" s="1"/>
  <c r="Z186" i="7"/>
  <c r="T186" i="7"/>
  <c r="BH185" i="7"/>
  <c r="Z185" i="7"/>
  <c r="T185" i="7"/>
  <c r="BH184" i="7"/>
  <c r="BL184" i="7" s="1"/>
  <c r="Z184" i="7"/>
  <c r="T184" i="7"/>
  <c r="BH183" i="7"/>
  <c r="BL183" i="7" s="1"/>
  <c r="Z183" i="7"/>
  <c r="T183" i="7"/>
  <c r="BH182" i="7"/>
  <c r="BL182" i="7" s="1"/>
  <c r="Z182" i="7"/>
  <c r="T182" i="7"/>
  <c r="BH181" i="7"/>
  <c r="BL181" i="7" s="1"/>
  <c r="Z181" i="7"/>
  <c r="T181" i="7"/>
  <c r="BH180" i="7"/>
  <c r="Z180" i="7"/>
  <c r="T180" i="7"/>
  <c r="BH179" i="7"/>
  <c r="Z179" i="7"/>
  <c r="T179" i="7"/>
  <c r="BH178" i="7"/>
  <c r="Z178" i="7"/>
  <c r="T178" i="7"/>
  <c r="BH177" i="7"/>
  <c r="BL177" i="7" s="1"/>
  <c r="Z177" i="7"/>
  <c r="T177" i="7"/>
  <c r="BH176" i="7"/>
  <c r="BL176" i="7" s="1"/>
  <c r="Z176" i="7"/>
  <c r="T176" i="7"/>
  <c r="BH175" i="7"/>
  <c r="BL175" i="7" s="1"/>
  <c r="Z175" i="7"/>
  <c r="T175" i="7"/>
  <c r="BH174" i="7"/>
  <c r="BL174" i="7" s="1"/>
  <c r="Z174" i="7"/>
  <c r="T174" i="7"/>
  <c r="BH173" i="7"/>
  <c r="BL173" i="7" s="1"/>
  <c r="Z173" i="7"/>
  <c r="T173" i="7"/>
  <c r="BH172" i="7"/>
  <c r="Z172" i="7"/>
  <c r="T172" i="7"/>
  <c r="BH171" i="7"/>
  <c r="Z171" i="7"/>
  <c r="T171" i="7"/>
  <c r="BH170" i="7"/>
  <c r="AG170" i="7"/>
  <c r="AK170" i="7" s="1"/>
  <c r="Z170" i="7"/>
  <c r="T170" i="7"/>
  <c r="BH169" i="7"/>
  <c r="BL169" i="7" s="1"/>
  <c r="AG169" i="7"/>
  <c r="AK169" i="7" s="1"/>
  <c r="Z169" i="7"/>
  <c r="T169" i="7"/>
  <c r="BH168" i="7"/>
  <c r="BL168" i="7" s="1"/>
  <c r="AG168" i="7"/>
  <c r="Z168" i="7"/>
  <c r="T168" i="7"/>
  <c r="BH167" i="7"/>
  <c r="AG167" i="7"/>
  <c r="AK167" i="7" s="1"/>
  <c r="Z167" i="7"/>
  <c r="T167" i="7"/>
  <c r="BH166" i="7"/>
  <c r="BL166" i="7" s="1"/>
  <c r="AG166" i="7"/>
  <c r="Z166" i="7"/>
  <c r="T166" i="7"/>
  <c r="BH165" i="7"/>
  <c r="BL165" i="7" s="1"/>
  <c r="AG165" i="7"/>
  <c r="AK165" i="7" s="1"/>
  <c r="Z165" i="7"/>
  <c r="T165" i="7"/>
  <c r="BH164" i="7"/>
  <c r="AG164" i="7"/>
  <c r="AK164" i="7" s="1"/>
  <c r="Z164" i="7"/>
  <c r="T164" i="7"/>
  <c r="BH163" i="7"/>
  <c r="BL163" i="7" s="1"/>
  <c r="AG163" i="7"/>
  <c r="Z163" i="7"/>
  <c r="T163" i="7"/>
  <c r="BH162" i="7"/>
  <c r="AG162" i="7"/>
  <c r="AK162" i="7" s="1"/>
  <c r="Z162" i="7"/>
  <c r="T162" i="7"/>
  <c r="BH161" i="7"/>
  <c r="BL161" i="7" s="1"/>
  <c r="AG161" i="7"/>
  <c r="AK161" i="7" s="1"/>
  <c r="Z161" i="7"/>
  <c r="T161" i="7"/>
  <c r="BH160" i="7"/>
  <c r="BL160" i="7" s="1"/>
  <c r="AG160" i="7"/>
  <c r="AK160" i="7" s="1"/>
  <c r="Z160" i="7"/>
  <c r="T160" i="7"/>
  <c r="BH159" i="7"/>
  <c r="AG159" i="7"/>
  <c r="AK159" i="7" s="1"/>
  <c r="Z159" i="7"/>
  <c r="T159" i="7"/>
  <c r="BH158" i="7"/>
  <c r="BL158" i="7" s="1"/>
  <c r="AG158" i="7"/>
  <c r="Z158" i="7"/>
  <c r="T158" i="7"/>
  <c r="BH157" i="7"/>
  <c r="BL157" i="7" s="1"/>
  <c r="AG157" i="7"/>
  <c r="AK157" i="7" s="1"/>
  <c r="Z157" i="7"/>
  <c r="T157" i="7"/>
  <c r="BH156" i="7"/>
  <c r="AG156" i="7"/>
  <c r="AK156" i="7" s="1"/>
  <c r="Z156" i="7"/>
  <c r="T156" i="7"/>
  <c r="BH155" i="7"/>
  <c r="BL155" i="7" s="1"/>
  <c r="AG155" i="7"/>
  <c r="Z155" i="7"/>
  <c r="T155" i="7"/>
  <c r="BH154" i="7"/>
  <c r="AG154" i="7"/>
  <c r="AK154" i="7" s="1"/>
  <c r="Z154" i="7"/>
  <c r="T154" i="7"/>
  <c r="BH153" i="7"/>
  <c r="AG153" i="7"/>
  <c r="AK153" i="7" s="1"/>
  <c r="Z153" i="7"/>
  <c r="T153" i="7"/>
  <c r="BH152" i="7"/>
  <c r="AG152" i="7"/>
  <c r="AK152" i="7" s="1"/>
  <c r="Z152" i="7"/>
  <c r="T152" i="7"/>
  <c r="BH151" i="7"/>
  <c r="AG151" i="7"/>
  <c r="AK151" i="7" s="1"/>
  <c r="Z151" i="7"/>
  <c r="T151" i="7"/>
  <c r="BH150" i="7"/>
  <c r="BL150" i="7" s="1"/>
  <c r="AG150" i="7"/>
  <c r="Z150" i="7"/>
  <c r="T150" i="7"/>
  <c r="BH149" i="7"/>
  <c r="BL149" i="7" s="1"/>
  <c r="AG149" i="7"/>
  <c r="AK149" i="7" s="1"/>
  <c r="Z149" i="7"/>
  <c r="T149" i="7"/>
  <c r="BH148" i="7"/>
  <c r="BL148" i="7" s="1"/>
  <c r="AG148" i="7"/>
  <c r="AK148" i="7" s="1"/>
  <c r="Z148" i="7"/>
  <c r="T148" i="7"/>
  <c r="BH147" i="7"/>
  <c r="BL147" i="7" s="1"/>
  <c r="AG147" i="7"/>
  <c r="Z147" i="7"/>
  <c r="T147" i="7"/>
  <c r="BH146" i="7"/>
  <c r="AG146" i="7"/>
  <c r="AK146" i="7" s="1"/>
  <c r="Z146" i="7"/>
  <c r="T146" i="7"/>
  <c r="BH145" i="7"/>
  <c r="BL145" i="7" s="1"/>
  <c r="AG145" i="7"/>
  <c r="AK145" i="7" s="1"/>
  <c r="Z145" i="7"/>
  <c r="T145" i="7"/>
  <c r="BH144" i="7"/>
  <c r="BL144" i="7" s="1"/>
  <c r="AG144" i="7"/>
  <c r="Z144" i="7"/>
  <c r="T144" i="7"/>
  <c r="BH143" i="7"/>
  <c r="AG143" i="7"/>
  <c r="AK143" i="7" s="1"/>
  <c r="Z143" i="7"/>
  <c r="T143" i="7"/>
  <c r="BH142" i="7"/>
  <c r="BL142" i="7" s="1"/>
  <c r="AG142" i="7"/>
  <c r="Z142" i="7"/>
  <c r="T142" i="7"/>
  <c r="BH141" i="7"/>
  <c r="BL141" i="7" s="1"/>
  <c r="AG141" i="7"/>
  <c r="AK141" i="7" s="1"/>
  <c r="Z141" i="7"/>
  <c r="T141" i="7"/>
  <c r="BH140" i="7"/>
  <c r="BL140" i="7" s="1"/>
  <c r="AG140" i="7"/>
  <c r="AK140" i="7" s="1"/>
  <c r="Z140" i="7"/>
  <c r="T140" i="7"/>
  <c r="BH139" i="7"/>
  <c r="BL139" i="7" s="1"/>
  <c r="AG139" i="7"/>
  <c r="Z139" i="7"/>
  <c r="T139" i="7"/>
  <c r="BH138" i="7"/>
  <c r="AJ138" i="7"/>
  <c r="AG138" i="7"/>
  <c r="Z138" i="7"/>
  <c r="T138" i="7"/>
  <c r="BH137" i="7"/>
  <c r="BL137" i="7" s="1"/>
  <c r="AJ137" i="7"/>
  <c r="AG137" i="7"/>
  <c r="Z137" i="7"/>
  <c r="T137" i="7"/>
  <c r="BH136" i="7"/>
  <c r="BL136" i="7" s="1"/>
  <c r="AJ136" i="7"/>
  <c r="AG136" i="7"/>
  <c r="Z136" i="7"/>
  <c r="T136" i="7"/>
  <c r="BH135" i="7"/>
  <c r="BL135" i="7" s="1"/>
  <c r="AJ135" i="7"/>
  <c r="AG135" i="7"/>
  <c r="Z135" i="7"/>
  <c r="T135" i="7"/>
  <c r="BH134" i="7"/>
  <c r="AG134" i="7"/>
  <c r="AK134" i="7" s="1"/>
  <c r="Z134" i="7"/>
  <c r="T134" i="7"/>
  <c r="BH133" i="7"/>
  <c r="BL133" i="7" s="1"/>
  <c r="AG133" i="7"/>
  <c r="AK133" i="7" s="1"/>
  <c r="Z133" i="7"/>
  <c r="T133" i="7"/>
  <c r="BH132" i="7"/>
  <c r="BL132" i="7" s="1"/>
  <c r="AG132" i="7"/>
  <c r="AK132" i="7" s="1"/>
  <c r="Z132" i="7"/>
  <c r="T132" i="7"/>
  <c r="BH131" i="7"/>
  <c r="AG131" i="7"/>
  <c r="AK131" i="7" s="1"/>
  <c r="Z131" i="7"/>
  <c r="T131" i="7"/>
  <c r="BH130" i="7"/>
  <c r="BL130" i="7" s="1"/>
  <c r="AG130" i="7"/>
  <c r="Z130" i="7"/>
  <c r="T130" i="7"/>
  <c r="BH129" i="7"/>
  <c r="AG129" i="7"/>
  <c r="AK129" i="7" s="1"/>
  <c r="Z129" i="7"/>
  <c r="T129" i="7"/>
  <c r="BH128" i="7"/>
  <c r="AG128" i="7"/>
  <c r="AK128" i="7" s="1"/>
  <c r="Z128" i="7"/>
  <c r="T128" i="7"/>
  <c r="BH127" i="7"/>
  <c r="AG127" i="7"/>
  <c r="Z127" i="7"/>
  <c r="T127" i="7"/>
  <c r="BH126" i="7"/>
  <c r="AG126" i="7"/>
  <c r="AK126" i="7" s="1"/>
  <c r="Z126" i="7"/>
  <c r="T126" i="7"/>
  <c r="BH125" i="7"/>
  <c r="AG125" i="7"/>
  <c r="Z125" i="7"/>
  <c r="T125" i="7"/>
  <c r="AG124" i="7"/>
  <c r="AK124" i="7" s="1"/>
  <c r="Z124" i="7"/>
  <c r="T124" i="7"/>
  <c r="BH123" i="7"/>
  <c r="AG123" i="7"/>
  <c r="Z123" i="7"/>
  <c r="T123" i="7"/>
  <c r="AG122" i="7"/>
  <c r="Z122" i="7"/>
  <c r="T122" i="7"/>
  <c r="BH121" i="7"/>
  <c r="AG121" i="7"/>
  <c r="AK121" i="7" s="1"/>
  <c r="Z121" i="7"/>
  <c r="T121" i="7"/>
  <c r="AG120" i="7"/>
  <c r="AK120" i="7" s="1"/>
  <c r="Z120" i="7"/>
  <c r="T120" i="7"/>
  <c r="BH119" i="7"/>
  <c r="AG119" i="7"/>
  <c r="Z119" i="7"/>
  <c r="T119" i="7"/>
  <c r="AG118" i="7"/>
  <c r="Z118" i="7"/>
  <c r="T118" i="7"/>
  <c r="BH117" i="7"/>
  <c r="AG117" i="7"/>
  <c r="AK117" i="7" s="1"/>
  <c r="Z117" i="7"/>
  <c r="T117" i="7"/>
  <c r="BH116" i="7"/>
  <c r="AG116" i="7"/>
  <c r="AK116" i="7" s="1"/>
  <c r="Z116" i="7"/>
  <c r="T116" i="7"/>
  <c r="BH115" i="7"/>
  <c r="AG115" i="7"/>
  <c r="AK115" i="7" s="1"/>
  <c r="Z115" i="7"/>
  <c r="T115" i="7"/>
  <c r="BH114" i="7"/>
  <c r="AG114" i="7"/>
  <c r="AK114" i="7" s="1"/>
  <c r="Z114" i="7"/>
  <c r="T114" i="7"/>
  <c r="BH113" i="7"/>
  <c r="AG113" i="7"/>
  <c r="AK113" i="7" s="1"/>
  <c r="Z113" i="7"/>
  <c r="T113" i="7"/>
  <c r="BH112" i="7"/>
  <c r="BL112" i="7" s="1"/>
  <c r="AG112" i="7"/>
  <c r="Z112" i="7"/>
  <c r="T112" i="7"/>
  <c r="BH111" i="7"/>
  <c r="BL111" i="7" s="1"/>
  <c r="AG111" i="7"/>
  <c r="AK111" i="7" s="1"/>
  <c r="Z111" i="7"/>
  <c r="T111" i="7"/>
  <c r="BH110" i="7"/>
  <c r="BL110" i="7" s="1"/>
  <c r="AG110" i="7"/>
  <c r="Z110" i="7"/>
  <c r="T110" i="7"/>
  <c r="BH109" i="7"/>
  <c r="BL109" i="7" s="1"/>
  <c r="AG109" i="7"/>
  <c r="AK109" i="7" s="1"/>
  <c r="Z109" i="7"/>
  <c r="T109" i="7"/>
  <c r="BH108" i="7"/>
  <c r="AG108" i="7"/>
  <c r="AK108" i="7" s="1"/>
  <c r="Z108" i="7"/>
  <c r="T108" i="7"/>
  <c r="BH107" i="7"/>
  <c r="BL107" i="7" s="1"/>
  <c r="AG107" i="7"/>
  <c r="Z107" i="7"/>
  <c r="T107" i="7"/>
  <c r="BH106" i="7"/>
  <c r="BA106" i="7"/>
  <c r="BC106" i="7" s="1"/>
  <c r="AG106" i="7"/>
  <c r="Z106" i="7"/>
  <c r="T106" i="7"/>
  <c r="BH105" i="7"/>
  <c r="BL105" i="7" s="1"/>
  <c r="BA105" i="7"/>
  <c r="BC105" i="7" s="1"/>
  <c r="AG105" i="7"/>
  <c r="AK105" i="7" s="1"/>
  <c r="Z105" i="7"/>
  <c r="T105" i="7"/>
  <c r="BH104" i="7"/>
  <c r="BA104" i="7"/>
  <c r="BC104" i="7" s="1"/>
  <c r="AG104" i="7"/>
  <c r="AK104" i="7" s="1"/>
  <c r="Z104" i="7"/>
  <c r="T104" i="7"/>
  <c r="K104" i="7"/>
  <c r="BH103" i="7"/>
  <c r="BL103" i="7" s="1"/>
  <c r="BA103" i="7"/>
  <c r="BC103" i="7" s="1"/>
  <c r="AG103" i="7"/>
  <c r="Z103" i="7"/>
  <c r="T103" i="7"/>
  <c r="K103" i="7"/>
  <c r="BH102" i="7"/>
  <c r="BL102" i="7" s="1"/>
  <c r="BA102" i="7"/>
  <c r="BC102" i="7" s="1"/>
  <c r="AG102" i="7"/>
  <c r="AK102" i="7" s="1"/>
  <c r="Z102" i="7"/>
  <c r="T102" i="7"/>
  <c r="BH101" i="7"/>
  <c r="BL101" i="7" s="1"/>
  <c r="BA101" i="7"/>
  <c r="BC101" i="7" s="1"/>
  <c r="AG101" i="7"/>
  <c r="AK101" i="7" s="1"/>
  <c r="Z101" i="7"/>
  <c r="T101" i="7"/>
  <c r="K101" i="7"/>
  <c r="J101" i="7"/>
  <c r="I101" i="7" s="1"/>
  <c r="BH100" i="7"/>
  <c r="BL100" i="7" s="1"/>
  <c r="BA100" i="7"/>
  <c r="BC100" i="7" s="1"/>
  <c r="AG100" i="7"/>
  <c r="Z100" i="7"/>
  <c r="T100" i="7"/>
  <c r="K100" i="7"/>
  <c r="J100" i="7"/>
  <c r="BH99" i="7"/>
  <c r="BL99" i="7" s="1"/>
  <c r="BA99" i="7"/>
  <c r="BC99" i="7" s="1"/>
  <c r="AG99" i="7"/>
  <c r="AK99" i="7" s="1"/>
  <c r="Z99" i="7"/>
  <c r="T99" i="7"/>
  <c r="K99" i="7"/>
  <c r="J99" i="7"/>
  <c r="BH98" i="7"/>
  <c r="BA98" i="7"/>
  <c r="BC98" i="7" s="1"/>
  <c r="AG98" i="7"/>
  <c r="AK98" i="7" s="1"/>
  <c r="Z98" i="7"/>
  <c r="T98" i="7"/>
  <c r="K98" i="7"/>
  <c r="J98" i="7"/>
  <c r="BH97" i="7"/>
  <c r="BL97" i="7" s="1"/>
  <c r="BA97" i="7"/>
  <c r="BC97" i="7" s="1"/>
  <c r="AG97" i="7"/>
  <c r="Z97" i="7"/>
  <c r="T97" i="7"/>
  <c r="K97" i="7"/>
  <c r="J97" i="7"/>
  <c r="BH96" i="7"/>
  <c r="BL96" i="7" s="1"/>
  <c r="BA96" i="7"/>
  <c r="BC96" i="7" s="1"/>
  <c r="AG96" i="7"/>
  <c r="Z96" i="7"/>
  <c r="T96" i="7"/>
  <c r="K96" i="7"/>
  <c r="J96" i="7"/>
  <c r="BH95" i="7"/>
  <c r="BL95" i="7" s="1"/>
  <c r="BA95" i="7"/>
  <c r="BC95" i="7" s="1"/>
  <c r="AG95" i="7"/>
  <c r="AK95" i="7" s="1"/>
  <c r="Z95" i="7"/>
  <c r="T95" i="7"/>
  <c r="K95" i="7"/>
  <c r="J95" i="7"/>
  <c r="BH94" i="7"/>
  <c r="BL94" i="7" s="1"/>
  <c r="BA94" i="7"/>
  <c r="BC94" i="7" s="1"/>
  <c r="AG94" i="7"/>
  <c r="AK94" i="7" s="1"/>
  <c r="Z94" i="7"/>
  <c r="T94" i="7"/>
  <c r="K94" i="7"/>
  <c r="J94" i="7"/>
  <c r="BH93" i="7"/>
  <c r="BL93" i="7" s="1"/>
  <c r="BA93" i="7"/>
  <c r="BC93" i="7" s="1"/>
  <c r="AV93" i="7"/>
  <c r="AG93" i="7"/>
  <c r="Z93" i="7"/>
  <c r="T93" i="7"/>
  <c r="K93" i="7"/>
  <c r="J93" i="7"/>
  <c r="BH92" i="7"/>
  <c r="BL92" i="7" s="1"/>
  <c r="BA92" i="7"/>
  <c r="BC92" i="7" s="1"/>
  <c r="AV92" i="7"/>
  <c r="AG92" i="7"/>
  <c r="AK92" i="7" s="1"/>
  <c r="Z92" i="7"/>
  <c r="T92" i="7"/>
  <c r="K92" i="7"/>
  <c r="J92" i="7"/>
  <c r="BH91" i="7"/>
  <c r="BL91" i="7" s="1"/>
  <c r="BA91" i="7"/>
  <c r="BC91" i="7" s="1"/>
  <c r="AV91" i="7"/>
  <c r="AG91" i="7"/>
  <c r="AK91" i="7" s="1"/>
  <c r="Z91" i="7"/>
  <c r="T91" i="7"/>
  <c r="K91" i="7"/>
  <c r="J91" i="7"/>
  <c r="BH90" i="7"/>
  <c r="BL90" i="7" s="1"/>
  <c r="BA90" i="7"/>
  <c r="BC90" i="7" s="1"/>
  <c r="AV90" i="7"/>
  <c r="AG90" i="7"/>
  <c r="AK90" i="7" s="1"/>
  <c r="Z90" i="7"/>
  <c r="T90" i="7"/>
  <c r="K90" i="7"/>
  <c r="J90" i="7"/>
  <c r="BH89" i="7"/>
  <c r="BL89" i="7" s="1"/>
  <c r="BA89" i="7"/>
  <c r="BC89" i="7" s="1"/>
  <c r="AV89" i="7"/>
  <c r="AG89" i="7"/>
  <c r="Z89" i="7"/>
  <c r="T89" i="7"/>
  <c r="K89" i="7"/>
  <c r="J89" i="7"/>
  <c r="BH88" i="7"/>
  <c r="BL88" i="7" s="1"/>
  <c r="BA88" i="7"/>
  <c r="BC88" i="7" s="1"/>
  <c r="AV88" i="7"/>
  <c r="AG88" i="7"/>
  <c r="Z88" i="7"/>
  <c r="T88" i="7"/>
  <c r="K88" i="7"/>
  <c r="J88" i="7"/>
  <c r="BH87" i="7"/>
  <c r="BL87" i="7" s="1"/>
  <c r="BA87" i="7"/>
  <c r="BC87" i="7" s="1"/>
  <c r="AV87" i="7"/>
  <c r="AG87" i="7"/>
  <c r="AK87" i="7" s="1"/>
  <c r="Z87" i="7"/>
  <c r="T87" i="7"/>
  <c r="K87" i="7"/>
  <c r="J87" i="7"/>
  <c r="BH86" i="7"/>
  <c r="BL86" i="7" s="1"/>
  <c r="BA86" i="7"/>
  <c r="BC86" i="7" s="1"/>
  <c r="AV86" i="7"/>
  <c r="AG86" i="7"/>
  <c r="AK86" i="7" s="1"/>
  <c r="Z86" i="7"/>
  <c r="T86" i="7"/>
  <c r="K86" i="7"/>
  <c r="J86" i="7"/>
  <c r="BH85" i="7"/>
  <c r="BL85" i="7" s="1"/>
  <c r="BA85" i="7"/>
  <c r="BC85" i="7" s="1"/>
  <c r="AV85" i="7"/>
  <c r="AG85" i="7"/>
  <c r="AK85" i="7" s="1"/>
  <c r="Z85" i="7"/>
  <c r="T85" i="7"/>
  <c r="K85" i="7"/>
  <c r="J85" i="7"/>
  <c r="BH84" i="7"/>
  <c r="BL84" i="7" s="1"/>
  <c r="BA84" i="7"/>
  <c r="BC84" i="7" s="1"/>
  <c r="AV84" i="7"/>
  <c r="AG84" i="7"/>
  <c r="Z84" i="7"/>
  <c r="T84" i="7"/>
  <c r="K84" i="7"/>
  <c r="J84" i="7"/>
  <c r="BH83" i="7"/>
  <c r="BL83" i="7" s="1"/>
  <c r="BA83" i="7"/>
  <c r="BC83" i="7" s="1"/>
  <c r="AV83" i="7"/>
  <c r="AG83" i="7"/>
  <c r="AK83" i="7" s="1"/>
  <c r="Z83" i="7"/>
  <c r="T83" i="7"/>
  <c r="K83" i="7"/>
  <c r="J83" i="7"/>
  <c r="BH82" i="7"/>
  <c r="BL82" i="7" s="1"/>
  <c r="BA82" i="7"/>
  <c r="BC82" i="7" s="1"/>
  <c r="AV82" i="7"/>
  <c r="AG82" i="7"/>
  <c r="AK82" i="7" s="1"/>
  <c r="Z82" i="7"/>
  <c r="T82" i="7"/>
  <c r="K82" i="7"/>
  <c r="J82" i="7"/>
  <c r="BH81" i="7"/>
  <c r="BA81" i="7"/>
  <c r="BC81" i="7" s="1"/>
  <c r="AV81" i="7"/>
  <c r="AG81" i="7"/>
  <c r="Z81" i="7"/>
  <c r="T81" i="7"/>
  <c r="K81" i="7"/>
  <c r="J81" i="7"/>
  <c r="BH80" i="7"/>
  <c r="BA80" i="7"/>
  <c r="BC80" i="7" s="1"/>
  <c r="AV80" i="7"/>
  <c r="AG80" i="7"/>
  <c r="Z80" i="7"/>
  <c r="T80" i="7"/>
  <c r="K80" i="7"/>
  <c r="J80" i="7"/>
  <c r="BH79" i="7"/>
  <c r="BL79" i="7" s="1"/>
  <c r="BA79" i="7"/>
  <c r="BC79" i="7" s="1"/>
  <c r="AV79" i="7"/>
  <c r="AG79" i="7"/>
  <c r="Z79" i="7"/>
  <c r="T79" i="7"/>
  <c r="K79" i="7"/>
  <c r="J79" i="7"/>
  <c r="BH78" i="7"/>
  <c r="BL78" i="7" s="1"/>
  <c r="BA78" i="7"/>
  <c r="BC78" i="7" s="1"/>
  <c r="AV78" i="7"/>
  <c r="AG78" i="7"/>
  <c r="AK78" i="7" s="1"/>
  <c r="Z78" i="7"/>
  <c r="T78" i="7"/>
  <c r="K78" i="7"/>
  <c r="J78" i="7"/>
  <c r="BH77" i="7"/>
  <c r="BL77" i="7" s="1"/>
  <c r="BA77" i="7"/>
  <c r="BC77" i="7" s="1"/>
  <c r="AV77" i="7"/>
  <c r="AG77" i="7"/>
  <c r="Z77" i="7"/>
  <c r="T77" i="7"/>
  <c r="K77" i="7"/>
  <c r="J77" i="7"/>
  <c r="BH76" i="7"/>
  <c r="BA76" i="7"/>
  <c r="BC76" i="7" s="1"/>
  <c r="AV76" i="7"/>
  <c r="AG76" i="7"/>
  <c r="AK76" i="7" s="1"/>
  <c r="Z76" i="7"/>
  <c r="T76" i="7"/>
  <c r="K76" i="7"/>
  <c r="J76" i="7"/>
  <c r="BH75" i="7"/>
  <c r="BL75" i="7" s="1"/>
  <c r="BA75" i="7"/>
  <c r="BC75" i="7" s="1"/>
  <c r="AV75" i="7"/>
  <c r="AG75" i="7"/>
  <c r="AK75" i="7" s="1"/>
  <c r="Z75" i="7"/>
  <c r="T75" i="7"/>
  <c r="K75" i="7"/>
  <c r="J75" i="7"/>
  <c r="BH74" i="7"/>
  <c r="BL74" i="7" s="1"/>
  <c r="BA74" i="7"/>
  <c r="BC74" i="7" s="1"/>
  <c r="AV74" i="7"/>
  <c r="AG74" i="7"/>
  <c r="AK74" i="7" s="1"/>
  <c r="Z74" i="7"/>
  <c r="T74" i="7"/>
  <c r="K74" i="7"/>
  <c r="J74" i="7"/>
  <c r="BH73" i="7"/>
  <c r="BL73" i="7" s="1"/>
  <c r="BA73" i="7"/>
  <c r="BC73" i="7" s="1"/>
  <c r="AV73" i="7"/>
  <c r="AG73" i="7"/>
  <c r="AK73" i="7" s="1"/>
  <c r="Z73" i="7"/>
  <c r="T73" i="7"/>
  <c r="K73" i="7"/>
  <c r="J73" i="7"/>
  <c r="BH72" i="7"/>
  <c r="BL72" i="7" s="1"/>
  <c r="BA72" i="7"/>
  <c r="BC72" i="7" s="1"/>
  <c r="AV72" i="7"/>
  <c r="AG72" i="7"/>
  <c r="AK72" i="7" s="1"/>
  <c r="Z72" i="7"/>
  <c r="T72" i="7"/>
  <c r="K72" i="7"/>
  <c r="J72" i="7"/>
  <c r="BH71" i="7"/>
  <c r="BL71" i="7" s="1"/>
  <c r="BA71" i="7"/>
  <c r="BC71" i="7" s="1"/>
  <c r="AV71" i="7"/>
  <c r="AG71" i="7"/>
  <c r="Z71" i="7"/>
  <c r="T71" i="7"/>
  <c r="K71" i="7"/>
  <c r="J71" i="7"/>
  <c r="BA70" i="7"/>
  <c r="BC70" i="7" s="1"/>
  <c r="AV70" i="7"/>
  <c r="AG70" i="7"/>
  <c r="Z70" i="7"/>
  <c r="T70" i="7"/>
  <c r="K70" i="7"/>
  <c r="J70" i="7"/>
  <c r="BH69" i="7"/>
  <c r="BA69" i="7"/>
  <c r="BC69" i="7" s="1"/>
  <c r="AV69" i="7"/>
  <c r="AG69" i="7"/>
  <c r="AK69" i="7" s="1"/>
  <c r="Z69" i="7"/>
  <c r="T69" i="7"/>
  <c r="K69" i="7"/>
  <c r="J69" i="7"/>
  <c r="BH68" i="7"/>
  <c r="BL68" i="7" s="1"/>
  <c r="BA68" i="7"/>
  <c r="BC68" i="7" s="1"/>
  <c r="AV68" i="7"/>
  <c r="AG68" i="7"/>
  <c r="AK68" i="7" s="1"/>
  <c r="Z68" i="7"/>
  <c r="T68" i="7"/>
  <c r="K68" i="7"/>
  <c r="J68" i="7"/>
  <c r="BH67" i="7"/>
  <c r="BA67" i="7"/>
  <c r="BC67" i="7" s="1"/>
  <c r="AV67" i="7"/>
  <c r="AG67" i="7"/>
  <c r="AK67" i="7" s="1"/>
  <c r="Z67" i="7"/>
  <c r="T67" i="7"/>
  <c r="K67" i="7"/>
  <c r="J67" i="7"/>
  <c r="BH66" i="7"/>
  <c r="BL66" i="7" s="1"/>
  <c r="BA66" i="7"/>
  <c r="BC66" i="7" s="1"/>
  <c r="AV66" i="7"/>
  <c r="AG66" i="7"/>
  <c r="Z66" i="7"/>
  <c r="T66" i="7"/>
  <c r="K66" i="7"/>
  <c r="J66" i="7"/>
  <c r="BH65" i="7"/>
  <c r="BL65" i="7" s="1"/>
  <c r="BA65" i="7"/>
  <c r="BC65" i="7" s="1"/>
  <c r="AV65" i="7"/>
  <c r="AG65" i="7"/>
  <c r="AK65" i="7" s="1"/>
  <c r="Z65" i="7"/>
  <c r="T65" i="7"/>
  <c r="K65" i="7"/>
  <c r="J65" i="7"/>
  <c r="BH64" i="7"/>
  <c r="BL64" i="7" s="1"/>
  <c r="BA64" i="7"/>
  <c r="BC64" i="7" s="1"/>
  <c r="AV64" i="7"/>
  <c r="AG64" i="7"/>
  <c r="AK64" i="7" s="1"/>
  <c r="Z64" i="7"/>
  <c r="T64" i="7"/>
  <c r="K64" i="7"/>
  <c r="J64" i="7"/>
  <c r="BH63" i="7"/>
  <c r="BL63" i="7" s="1"/>
  <c r="BA63" i="7"/>
  <c r="BC63" i="7" s="1"/>
  <c r="AV63" i="7"/>
  <c r="AG63" i="7"/>
  <c r="AK63" i="7" s="1"/>
  <c r="Z63" i="7"/>
  <c r="T63" i="7"/>
  <c r="K63" i="7"/>
  <c r="J63" i="7"/>
  <c r="BH62" i="7"/>
  <c r="BA62" i="7"/>
  <c r="BC62" i="7" s="1"/>
  <c r="AV62" i="7"/>
  <c r="AG62" i="7"/>
  <c r="AK62" i="7" s="1"/>
  <c r="Z62" i="7"/>
  <c r="T62" i="7"/>
  <c r="K62" i="7"/>
  <c r="J62" i="7"/>
  <c r="BH61" i="7"/>
  <c r="BL61" i="7" s="1"/>
  <c r="BA61" i="7"/>
  <c r="BC61" i="7" s="1"/>
  <c r="AV61" i="7"/>
  <c r="AG61" i="7"/>
  <c r="Z61" i="7"/>
  <c r="T61" i="7"/>
  <c r="K61" i="7"/>
  <c r="J61" i="7"/>
  <c r="BH60" i="7"/>
  <c r="BL60" i="7" s="1"/>
  <c r="BA60" i="7"/>
  <c r="BC60" i="7" s="1"/>
  <c r="AV60" i="7"/>
  <c r="AG60" i="7"/>
  <c r="AK60" i="7" s="1"/>
  <c r="Z60" i="7"/>
  <c r="T60" i="7"/>
  <c r="K60" i="7"/>
  <c r="J60" i="7"/>
  <c r="BH59" i="7"/>
  <c r="BL59" i="7" s="1"/>
  <c r="BA59" i="7"/>
  <c r="BC59" i="7" s="1"/>
  <c r="AV59" i="7"/>
  <c r="AG59" i="7"/>
  <c r="AK59" i="7" s="1"/>
  <c r="Z59" i="7"/>
  <c r="T59" i="7"/>
  <c r="K59" i="7"/>
  <c r="J59" i="7"/>
  <c r="BH58" i="7"/>
  <c r="BL58" i="7" s="1"/>
  <c r="BA58" i="7"/>
  <c r="BC58" i="7" s="1"/>
  <c r="AV58" i="7"/>
  <c r="AG58" i="7"/>
  <c r="AK58" i="7" s="1"/>
  <c r="Z58" i="7"/>
  <c r="T58" i="7"/>
  <c r="K58" i="7"/>
  <c r="J58" i="7"/>
  <c r="BH57" i="7"/>
  <c r="BA57" i="7"/>
  <c r="BC57" i="7" s="1"/>
  <c r="AV57" i="7"/>
  <c r="AG57" i="7"/>
  <c r="AK57" i="7" s="1"/>
  <c r="Z57" i="7"/>
  <c r="T57" i="7"/>
  <c r="K57" i="7"/>
  <c r="J57" i="7"/>
  <c r="BA56" i="7"/>
  <c r="BC56" i="7" s="1"/>
  <c r="AV56" i="7"/>
  <c r="AG56" i="7"/>
  <c r="AK56" i="7" s="1"/>
  <c r="Z56" i="7"/>
  <c r="T56" i="7"/>
  <c r="K56" i="7"/>
  <c r="J56" i="7"/>
  <c r="BH55" i="7"/>
  <c r="BL55" i="7" s="1"/>
  <c r="BA55" i="7"/>
  <c r="BC55" i="7" s="1"/>
  <c r="AV55" i="7"/>
  <c r="AG55" i="7"/>
  <c r="AK55" i="7" s="1"/>
  <c r="Z55" i="7"/>
  <c r="T55" i="7"/>
  <c r="K55" i="7"/>
  <c r="J55" i="7"/>
  <c r="BA54" i="7"/>
  <c r="BC54" i="7" s="1"/>
  <c r="AV54" i="7"/>
  <c r="AG54" i="7"/>
  <c r="Z54" i="7"/>
  <c r="T54" i="7"/>
  <c r="K54" i="7"/>
  <c r="J54" i="7"/>
  <c r="BH53" i="7"/>
  <c r="BA53" i="7"/>
  <c r="BC53" i="7" s="1"/>
  <c r="AV53" i="7"/>
  <c r="AG53" i="7"/>
  <c r="AK53" i="7" s="1"/>
  <c r="Z53" i="7"/>
  <c r="T53" i="7"/>
  <c r="K53" i="7"/>
  <c r="J53" i="7"/>
  <c r="BH52" i="7"/>
  <c r="BA52" i="7"/>
  <c r="BC52" i="7" s="1"/>
  <c r="AV52" i="7"/>
  <c r="AG52" i="7"/>
  <c r="AK52" i="7" s="1"/>
  <c r="Z52" i="7"/>
  <c r="T52" i="7"/>
  <c r="K52" i="7"/>
  <c r="J52" i="7"/>
  <c r="BH51" i="7"/>
  <c r="BA51" i="7"/>
  <c r="BC51" i="7" s="1"/>
  <c r="AV51" i="7"/>
  <c r="AG51" i="7"/>
  <c r="AK51" i="7" s="1"/>
  <c r="Z51" i="7"/>
  <c r="T51" i="7"/>
  <c r="K51" i="7"/>
  <c r="J51" i="7"/>
  <c r="BH50" i="7"/>
  <c r="BL50" i="7" s="1"/>
  <c r="BA50" i="7"/>
  <c r="BC50" i="7" s="1"/>
  <c r="AV50" i="7"/>
  <c r="AG50" i="7"/>
  <c r="AK50" i="7" s="1"/>
  <c r="Z50" i="7"/>
  <c r="T50" i="7"/>
  <c r="K50" i="7"/>
  <c r="J50" i="7"/>
  <c r="BH49" i="7"/>
  <c r="BL49" i="7" s="1"/>
  <c r="BA49" i="7"/>
  <c r="BC49" i="7" s="1"/>
  <c r="AV49" i="7"/>
  <c r="AG49" i="7"/>
  <c r="AK49" i="7" s="1"/>
  <c r="Z49" i="7"/>
  <c r="T49" i="7"/>
  <c r="K49" i="7"/>
  <c r="J49" i="7"/>
  <c r="BH48" i="7"/>
  <c r="BL48" i="7" s="1"/>
  <c r="BA48" i="7"/>
  <c r="BC48" i="7" s="1"/>
  <c r="AV48" i="7"/>
  <c r="AG48" i="7"/>
  <c r="AK48" i="7" s="1"/>
  <c r="Z48" i="7"/>
  <c r="T48" i="7"/>
  <c r="K48" i="7"/>
  <c r="J48" i="7"/>
  <c r="BH47" i="7"/>
  <c r="BA47" i="7"/>
  <c r="BC47" i="7" s="1"/>
  <c r="AV47" i="7"/>
  <c r="AG47" i="7"/>
  <c r="AK47" i="7" s="1"/>
  <c r="Z47" i="7"/>
  <c r="T47" i="7"/>
  <c r="K47" i="7"/>
  <c r="J47" i="7"/>
  <c r="BH46" i="7"/>
  <c r="BL46" i="7" s="1"/>
  <c r="BA46" i="7"/>
  <c r="BC46" i="7" s="1"/>
  <c r="AV46" i="7"/>
  <c r="AG46" i="7"/>
  <c r="AK46" i="7" s="1"/>
  <c r="Z46" i="7"/>
  <c r="T46" i="7"/>
  <c r="K46" i="7"/>
  <c r="J46" i="7"/>
  <c r="BH45" i="7"/>
  <c r="BL45" i="7" s="1"/>
  <c r="BA45" i="7"/>
  <c r="BC45" i="7" s="1"/>
  <c r="AV45" i="7"/>
  <c r="AG45" i="7"/>
  <c r="Z45" i="7"/>
  <c r="T45" i="7"/>
  <c r="K45" i="7"/>
  <c r="J45" i="7"/>
  <c r="BH44" i="7"/>
  <c r="BL44" i="7" s="1"/>
  <c r="BA44" i="7"/>
  <c r="BC44" i="7" s="1"/>
  <c r="AV44" i="7"/>
  <c r="AG44" i="7"/>
  <c r="Z44" i="7"/>
  <c r="T44" i="7"/>
  <c r="K44" i="7"/>
  <c r="J44" i="7"/>
  <c r="BH43" i="7"/>
  <c r="BL43" i="7" s="1"/>
  <c r="BA43" i="7"/>
  <c r="BC43" i="7" s="1"/>
  <c r="AV43" i="7"/>
  <c r="AG43" i="7"/>
  <c r="AK43" i="7" s="1"/>
  <c r="Z43" i="7"/>
  <c r="T43" i="7"/>
  <c r="K43" i="7"/>
  <c r="J43" i="7"/>
  <c r="BH42" i="7"/>
  <c r="BA42" i="7"/>
  <c r="BC42" i="7" s="1"/>
  <c r="AV42" i="7"/>
  <c r="AG42" i="7"/>
  <c r="AK42" i="7" s="1"/>
  <c r="Z42" i="7"/>
  <c r="T42" i="7"/>
  <c r="K42" i="7"/>
  <c r="J42" i="7"/>
  <c r="BH41" i="7"/>
  <c r="BL41" i="7" s="1"/>
  <c r="BA41" i="7"/>
  <c r="BC41" i="7" s="1"/>
  <c r="AV41" i="7"/>
  <c r="AG41" i="7"/>
  <c r="AK41" i="7" s="1"/>
  <c r="Z41" i="7"/>
  <c r="T41" i="7"/>
  <c r="K41" i="7"/>
  <c r="J41" i="7"/>
  <c r="BH40" i="7"/>
  <c r="BA40" i="7"/>
  <c r="BC40" i="7" s="1"/>
  <c r="AV40" i="7"/>
  <c r="AG40" i="7"/>
  <c r="AK40" i="7" s="1"/>
  <c r="Z40" i="7"/>
  <c r="T40" i="7"/>
  <c r="K40" i="7"/>
  <c r="J40" i="7"/>
  <c r="BH39" i="7"/>
  <c r="BL39" i="7" s="1"/>
  <c r="BA39" i="7"/>
  <c r="BC39" i="7" s="1"/>
  <c r="AV39" i="7"/>
  <c r="AG39" i="7"/>
  <c r="AK39" i="7" s="1"/>
  <c r="Z39" i="7"/>
  <c r="T39" i="7"/>
  <c r="K39" i="7"/>
  <c r="J39" i="7"/>
  <c r="BH38" i="7"/>
  <c r="BL38" i="7" s="1"/>
  <c r="BA38" i="7"/>
  <c r="BC38" i="7" s="1"/>
  <c r="AV38" i="7"/>
  <c r="AG38" i="7"/>
  <c r="AK38" i="7" s="1"/>
  <c r="Z38" i="7"/>
  <c r="T38" i="7"/>
  <c r="K38" i="7"/>
  <c r="J38" i="7"/>
  <c r="BH37" i="7"/>
  <c r="BL37" i="7" s="1"/>
  <c r="BA37" i="7"/>
  <c r="BC37" i="7" s="1"/>
  <c r="AV37" i="7"/>
  <c r="AG37" i="7"/>
  <c r="AK37" i="7" s="1"/>
  <c r="Z37" i="7"/>
  <c r="T37" i="7"/>
  <c r="K37" i="7"/>
  <c r="J37" i="7"/>
  <c r="BH36" i="7"/>
  <c r="BL36" i="7" s="1"/>
  <c r="BA36" i="7"/>
  <c r="BC36" i="7" s="1"/>
  <c r="AV36" i="7"/>
  <c r="AG36" i="7"/>
  <c r="AK36" i="7" s="1"/>
  <c r="Z36" i="7"/>
  <c r="T36" i="7"/>
  <c r="K36" i="7"/>
  <c r="J36" i="7"/>
  <c r="BH35" i="7"/>
  <c r="BL35" i="7" s="1"/>
  <c r="BA35" i="7"/>
  <c r="BC35" i="7" s="1"/>
  <c r="AV35" i="7"/>
  <c r="AG35" i="7"/>
  <c r="AK35" i="7" s="1"/>
  <c r="Z35" i="7"/>
  <c r="T35" i="7"/>
  <c r="K35" i="7"/>
  <c r="J35" i="7"/>
  <c r="BH34" i="7"/>
  <c r="BL34" i="7" s="1"/>
  <c r="BA34" i="7"/>
  <c r="BC34" i="7" s="1"/>
  <c r="AV34" i="7"/>
  <c r="AG34" i="7"/>
  <c r="AK34" i="7" s="1"/>
  <c r="Z34" i="7"/>
  <c r="T34" i="7"/>
  <c r="K34" i="7"/>
  <c r="J34" i="7"/>
  <c r="BH33" i="7"/>
  <c r="BA33" i="7"/>
  <c r="BC33" i="7" s="1"/>
  <c r="AV33" i="7"/>
  <c r="AG33" i="7"/>
  <c r="Z33" i="7"/>
  <c r="T33" i="7"/>
  <c r="K33" i="7"/>
  <c r="J33" i="7"/>
  <c r="BH32" i="7"/>
  <c r="BL32" i="7" s="1"/>
  <c r="BA32" i="7"/>
  <c r="BC32" i="7" s="1"/>
  <c r="AV32" i="7"/>
  <c r="AG32" i="7"/>
  <c r="AK32" i="7" s="1"/>
  <c r="Z32" i="7"/>
  <c r="T32" i="7"/>
  <c r="K32" i="7"/>
  <c r="J32" i="7"/>
  <c r="BH31" i="7"/>
  <c r="BL31" i="7" s="1"/>
  <c r="BA31" i="7"/>
  <c r="BC31" i="7" s="1"/>
  <c r="AV31" i="7"/>
  <c r="AG31" i="7"/>
  <c r="AK31" i="7" s="1"/>
  <c r="Z31" i="7"/>
  <c r="T31" i="7"/>
  <c r="K31" i="7"/>
  <c r="J31" i="7"/>
  <c r="BH30" i="7"/>
  <c r="BL30" i="7" s="1"/>
  <c r="BA30" i="7"/>
  <c r="BC30" i="7" s="1"/>
  <c r="AV30" i="7"/>
  <c r="AG30" i="7"/>
  <c r="Z30" i="7"/>
  <c r="T30" i="7"/>
  <c r="K30" i="7"/>
  <c r="J30" i="7"/>
  <c r="BH29" i="7"/>
  <c r="BL29" i="7" s="1"/>
  <c r="BA29" i="7"/>
  <c r="BC29" i="7" s="1"/>
  <c r="AV29" i="7"/>
  <c r="AG29" i="7"/>
  <c r="Z29" i="7"/>
  <c r="T29" i="7"/>
  <c r="K29" i="7"/>
  <c r="J29" i="7"/>
  <c r="BH28" i="7"/>
  <c r="BL28" i="7" s="1"/>
  <c r="BA28" i="7"/>
  <c r="BC28" i="7" s="1"/>
  <c r="AV28" i="7"/>
  <c r="AG28" i="7"/>
  <c r="Z28" i="7"/>
  <c r="T28" i="7"/>
  <c r="K28" i="7"/>
  <c r="J28" i="7"/>
  <c r="BH27" i="7"/>
  <c r="BL27" i="7" s="1"/>
  <c r="BA27" i="7"/>
  <c r="BC27" i="7" s="1"/>
  <c r="AG27" i="7"/>
  <c r="AK27" i="7" s="1"/>
  <c r="Z27" i="7"/>
  <c r="T27" i="7"/>
  <c r="K27" i="7"/>
  <c r="J27" i="7"/>
  <c r="BH26" i="7"/>
  <c r="BL26" i="7" s="1"/>
  <c r="BA26" i="7"/>
  <c r="BC26" i="7" s="1"/>
  <c r="AW26" i="7"/>
  <c r="AV26" i="7"/>
  <c r="AG26" i="7"/>
  <c r="AK26" i="7" s="1"/>
  <c r="Z26" i="7"/>
  <c r="T26" i="7"/>
  <c r="K26" i="7"/>
  <c r="J26" i="7"/>
  <c r="BH25" i="7"/>
  <c r="BL25" i="7" s="1"/>
  <c r="BA25" i="7"/>
  <c r="BC25" i="7" s="1"/>
  <c r="AV25" i="7"/>
  <c r="AS25" i="7"/>
  <c r="AW24" i="7" s="1"/>
  <c r="AQ25" i="7"/>
  <c r="AN25" i="7"/>
  <c r="AG25" i="7"/>
  <c r="AK25" i="7" s="1"/>
  <c r="Z25" i="7"/>
  <c r="T25" i="7"/>
  <c r="K25" i="7"/>
  <c r="J25" i="7"/>
  <c r="BH24" i="7"/>
  <c r="BL24" i="7" s="1"/>
  <c r="BA24" i="7"/>
  <c r="BC24" i="7" s="1"/>
  <c r="AV24" i="7"/>
  <c r="AS24" i="7"/>
  <c r="AQ24" i="7"/>
  <c r="AN24" i="7"/>
  <c r="AG24" i="7"/>
  <c r="AK24" i="7" s="1"/>
  <c r="Z24" i="7"/>
  <c r="T24" i="7"/>
  <c r="K24" i="7"/>
  <c r="J24" i="7"/>
  <c r="BH23" i="7"/>
  <c r="BL23" i="7" s="1"/>
  <c r="BA23" i="7"/>
  <c r="BC23" i="7" s="1"/>
  <c r="AV23" i="7"/>
  <c r="AS23" i="7"/>
  <c r="AW25" i="7" s="1"/>
  <c r="AQ23" i="7"/>
  <c r="AN23" i="7"/>
  <c r="AG23" i="7"/>
  <c r="Z23" i="7"/>
  <c r="T23" i="7"/>
  <c r="K23" i="7"/>
  <c r="J23" i="7"/>
  <c r="BH22" i="7"/>
  <c r="BL22" i="7" s="1"/>
  <c r="BA22" i="7"/>
  <c r="BC22" i="7" s="1"/>
  <c r="AV22" i="7"/>
  <c r="AS22" i="7"/>
  <c r="AQ22" i="7"/>
  <c r="AN22" i="7"/>
  <c r="AG22" i="7"/>
  <c r="AK22" i="7" s="1"/>
  <c r="Z22" i="7"/>
  <c r="T22" i="7"/>
  <c r="K22" i="7"/>
  <c r="J22" i="7"/>
  <c r="BH21" i="7"/>
  <c r="BL21" i="7" s="1"/>
  <c r="BA21" i="7"/>
  <c r="BC21" i="7" s="1"/>
  <c r="AV21" i="7"/>
  <c r="AS21" i="7"/>
  <c r="AQ21" i="7"/>
  <c r="AN21" i="7"/>
  <c r="AG21" i="7"/>
  <c r="AK21" i="7" s="1"/>
  <c r="Z21" i="7"/>
  <c r="T21" i="7"/>
  <c r="K21" i="7"/>
  <c r="J21" i="7"/>
  <c r="BH20" i="7"/>
  <c r="BL20" i="7" s="1"/>
  <c r="BA20" i="7"/>
  <c r="BC20" i="7" s="1"/>
  <c r="AV20" i="7"/>
  <c r="AS20" i="7"/>
  <c r="AQ20" i="7"/>
  <c r="AN20" i="7"/>
  <c r="AG20" i="7"/>
  <c r="AK20" i="7" s="1"/>
  <c r="Z20" i="7"/>
  <c r="T20" i="7"/>
  <c r="K20" i="7"/>
  <c r="J20" i="7"/>
  <c r="BH19" i="7"/>
  <c r="BL19" i="7" s="1"/>
  <c r="BA19" i="7"/>
  <c r="BC19" i="7" s="1"/>
  <c r="AV19" i="7"/>
  <c r="AS19" i="7"/>
  <c r="AQ19" i="7"/>
  <c r="AN19" i="7"/>
  <c r="AG19" i="7"/>
  <c r="AK19" i="7" s="1"/>
  <c r="Z19" i="7"/>
  <c r="T19" i="7"/>
  <c r="K19" i="7"/>
  <c r="J19" i="7"/>
  <c r="BA18" i="7"/>
  <c r="BC18" i="7" s="1"/>
  <c r="AV18" i="7"/>
  <c r="AS18" i="7"/>
  <c r="AQ18" i="7"/>
  <c r="AN18" i="7"/>
  <c r="AG18" i="7"/>
  <c r="Z18" i="7"/>
  <c r="T18" i="7"/>
  <c r="K18" i="7"/>
  <c r="J18" i="7"/>
  <c r="BH16" i="7"/>
  <c r="BA17" i="7"/>
  <c r="BC17" i="7" s="1"/>
  <c r="AV17" i="7"/>
  <c r="AS17" i="7"/>
  <c r="AQ17" i="7"/>
  <c r="AN17" i="7"/>
  <c r="AG17" i="7"/>
  <c r="Z17" i="7"/>
  <c r="T17" i="7"/>
  <c r="K17" i="7"/>
  <c r="J17" i="7"/>
  <c r="BA16" i="7"/>
  <c r="BC16" i="7" s="1"/>
  <c r="AV16" i="7"/>
  <c r="AS16" i="7"/>
  <c r="AQ16" i="7"/>
  <c r="AN16" i="7"/>
  <c r="AG16" i="7"/>
  <c r="AK16" i="7" s="1"/>
  <c r="Z16" i="7"/>
  <c r="T16" i="7"/>
  <c r="K16" i="7"/>
  <c r="J16" i="7"/>
  <c r="BH15" i="7"/>
  <c r="BA15" i="7"/>
  <c r="BC15" i="7" s="1"/>
  <c r="AV15" i="7"/>
  <c r="AS15" i="7"/>
  <c r="AW15" i="7" s="1"/>
  <c r="AQ15" i="7"/>
  <c r="AN15" i="7"/>
  <c r="AG15" i="7"/>
  <c r="AK15" i="7" s="1"/>
  <c r="Z15" i="7"/>
  <c r="T15" i="7"/>
  <c r="K15" i="7"/>
  <c r="J15" i="7"/>
  <c r="BH14" i="7"/>
  <c r="BL14" i="7" s="1"/>
  <c r="BA14" i="7"/>
  <c r="BC14" i="7" s="1"/>
  <c r="AV14" i="7"/>
  <c r="AS14" i="7"/>
  <c r="AW14" i="7" s="1"/>
  <c r="AQ14" i="7"/>
  <c r="AN14" i="7"/>
  <c r="AG14" i="7"/>
  <c r="Z14" i="7"/>
  <c r="T14" i="7"/>
  <c r="K14" i="7"/>
  <c r="J14" i="7"/>
  <c r="C14" i="7"/>
  <c r="BH13" i="7"/>
  <c r="BL13" i="7" s="1"/>
  <c r="BA13" i="7"/>
  <c r="BC13" i="7" s="1"/>
  <c r="AV13" i="7"/>
  <c r="AS13" i="7"/>
  <c r="AW13" i="7" s="1"/>
  <c r="AQ13" i="7"/>
  <c r="AN13" i="7"/>
  <c r="AG13" i="7"/>
  <c r="AK13" i="7" s="1"/>
  <c r="Z13" i="7"/>
  <c r="T13" i="7"/>
  <c r="K13" i="7"/>
  <c r="J13" i="7"/>
  <c r="C13" i="7"/>
  <c r="BH12" i="7"/>
  <c r="BL12" i="7" s="1"/>
  <c r="BA12" i="7"/>
  <c r="BC12" i="7" s="1"/>
  <c r="AV12" i="7"/>
  <c r="AS12" i="7"/>
  <c r="AW12" i="7" s="1"/>
  <c r="AQ12" i="7"/>
  <c r="AN12" i="7"/>
  <c r="AG12" i="7"/>
  <c r="AK12" i="7" s="1"/>
  <c r="Z12" i="7"/>
  <c r="T12" i="7"/>
  <c r="K12" i="7"/>
  <c r="J12" i="7"/>
  <c r="C12" i="7"/>
  <c r="BH11" i="7"/>
  <c r="BL11" i="7" s="1"/>
  <c r="BA11" i="7"/>
  <c r="BC11" i="7" s="1"/>
  <c r="AV11" i="7"/>
  <c r="AS11" i="7"/>
  <c r="AW11" i="7" s="1"/>
  <c r="AQ11" i="7"/>
  <c r="AN11" i="7"/>
  <c r="AG11" i="7"/>
  <c r="AK11" i="7" s="1"/>
  <c r="Z11" i="7"/>
  <c r="T11" i="7"/>
  <c r="K11" i="7"/>
  <c r="J11" i="7"/>
  <c r="C11" i="7"/>
  <c r="BH10" i="7"/>
  <c r="BA10" i="7"/>
  <c r="BC10" i="7" s="1"/>
  <c r="AV10" i="7"/>
  <c r="AS10" i="7"/>
  <c r="AW10" i="7" s="1"/>
  <c r="AQ10" i="7"/>
  <c r="AN10" i="7"/>
  <c r="AG10" i="7"/>
  <c r="AK10" i="7" s="1"/>
  <c r="Z10" i="7"/>
  <c r="T10" i="7"/>
  <c r="K10" i="7"/>
  <c r="J10" i="7"/>
  <c r="C10" i="7"/>
  <c r="BH9" i="7"/>
  <c r="BL9" i="7" s="1"/>
  <c r="BA9" i="7"/>
  <c r="BC9" i="7" s="1"/>
  <c r="AV9" i="7"/>
  <c r="AS9" i="7"/>
  <c r="AW9" i="7" s="1"/>
  <c r="AQ9" i="7"/>
  <c r="AN9" i="7"/>
  <c r="AG9" i="7"/>
  <c r="AK9" i="7" s="1"/>
  <c r="Z9" i="7"/>
  <c r="T9" i="7"/>
  <c r="K9" i="7"/>
  <c r="J9" i="7"/>
  <c r="C9" i="7"/>
  <c r="BH8" i="7"/>
  <c r="BL8" i="7" s="1"/>
  <c r="BA8" i="7"/>
  <c r="BC8" i="7" s="1"/>
  <c r="AV8" i="7"/>
  <c r="AS8" i="7"/>
  <c r="AW8" i="7" s="1"/>
  <c r="AQ8" i="7"/>
  <c r="AN8" i="7"/>
  <c r="AG8" i="7"/>
  <c r="Z8" i="7"/>
  <c r="T8" i="7"/>
  <c r="K8" i="7"/>
  <c r="J8" i="7"/>
  <c r="C8" i="7"/>
  <c r="BH7" i="7"/>
  <c r="BL7" i="7" s="1"/>
  <c r="BA7" i="7"/>
  <c r="BC7" i="7" s="1"/>
  <c r="AW7" i="7"/>
  <c r="AV7" i="7"/>
  <c r="AQ7" i="7"/>
  <c r="AN7" i="7"/>
  <c r="AG7" i="7"/>
  <c r="AK7" i="7" s="1"/>
  <c r="Z7" i="7"/>
  <c r="T7" i="7"/>
  <c r="K7" i="7"/>
  <c r="J7" i="7"/>
  <c r="C7" i="7"/>
  <c r="BH6" i="7"/>
  <c r="BA6" i="7"/>
  <c r="BC6" i="7" s="1"/>
  <c r="AV6" i="7"/>
  <c r="AS6" i="7"/>
  <c r="AW6" i="7" s="1"/>
  <c r="AQ6" i="7"/>
  <c r="AN6" i="7"/>
  <c r="AG6" i="7"/>
  <c r="Z6" i="7"/>
  <c r="T6" i="7"/>
  <c r="K6" i="7"/>
  <c r="J6" i="7"/>
  <c r="C6" i="7"/>
  <c r="BH5" i="7"/>
  <c r="BA5" i="7"/>
  <c r="BC5" i="7" s="1"/>
  <c r="AV5" i="7"/>
  <c r="AS5" i="7"/>
  <c r="AW5" i="7" s="1"/>
  <c r="AQ5" i="7"/>
  <c r="AN5" i="7"/>
  <c r="AG5" i="7"/>
  <c r="Z5" i="7"/>
  <c r="T5" i="7"/>
  <c r="K5" i="7"/>
  <c r="J5" i="7"/>
  <c r="C5" i="7"/>
  <c r="BH4" i="7"/>
  <c r="BA4" i="7"/>
  <c r="BC4" i="7" s="1"/>
  <c r="AV4" i="7"/>
  <c r="AS4" i="7"/>
  <c r="AW4" i="7" s="1"/>
  <c r="AQ4" i="7"/>
  <c r="AN4" i="7"/>
  <c r="AG4" i="7"/>
  <c r="Z4" i="7"/>
  <c r="T4" i="7"/>
  <c r="K4" i="7"/>
  <c r="J4" i="7"/>
  <c r="C4" i="7"/>
  <c r="BH3" i="7"/>
  <c r="BL3" i="7" s="1"/>
  <c r="BA3" i="7"/>
  <c r="BC3" i="7" s="1"/>
  <c r="AV3" i="7"/>
  <c r="AS3" i="7"/>
  <c r="AW3" i="7" s="1"/>
  <c r="AQ3" i="7"/>
  <c r="AN3" i="7"/>
  <c r="AG3" i="7"/>
  <c r="AK3" i="7" s="1"/>
  <c r="Z3" i="7"/>
  <c r="T3" i="7"/>
  <c r="K3" i="7"/>
  <c r="J3" i="7"/>
  <c r="C3" i="7"/>
  <c r="BH2" i="7"/>
  <c r="BA2" i="7"/>
  <c r="BC2" i="7" s="1"/>
  <c r="AV2" i="7"/>
  <c r="AS2" i="7"/>
  <c r="AW2" i="7" s="1"/>
  <c r="AQ2" i="7"/>
  <c r="AN2" i="7"/>
  <c r="AG2" i="7"/>
  <c r="T2" i="7"/>
  <c r="P2" i="7" s="1"/>
  <c r="Q2" i="7" s="1"/>
  <c r="K2" i="7"/>
  <c r="H2" i="7" s="1"/>
  <c r="J2" i="7"/>
  <c r="C2" i="7"/>
  <c r="BL115" i="7" l="1"/>
  <c r="BG115" i="7"/>
  <c r="BG114" i="7"/>
  <c r="BG116" i="7"/>
  <c r="BL125" i="7"/>
  <c r="BG125" i="7"/>
  <c r="BL127" i="7"/>
  <c r="BG127" i="7"/>
  <c r="BL129" i="7"/>
  <c r="BG129" i="7"/>
  <c r="BL113" i="7"/>
  <c r="BG113" i="7"/>
  <c r="BL117" i="7"/>
  <c r="BG117" i="7"/>
  <c r="BL128" i="7"/>
  <c r="BG128" i="7"/>
  <c r="BL123" i="7"/>
  <c r="BG123" i="7"/>
  <c r="BG121" i="7"/>
  <c r="BG126" i="7"/>
  <c r="BG2" i="7"/>
  <c r="BG124" i="7"/>
  <c r="BG120" i="7"/>
  <c r="BG118" i="7"/>
  <c r="BG18" i="7"/>
  <c r="BG70" i="7"/>
  <c r="BG122" i="7"/>
  <c r="BL119" i="7"/>
  <c r="BG119" i="7"/>
  <c r="BL16" i="7"/>
  <c r="BG17" i="7"/>
  <c r="BG56" i="7"/>
  <c r="BG54" i="7"/>
  <c r="I86" i="7"/>
  <c r="P4" i="7"/>
  <c r="Q4" i="7" s="1"/>
  <c r="I78" i="7"/>
  <c r="P3" i="7"/>
  <c r="Q3" i="7" s="1"/>
  <c r="BG3" i="7"/>
  <c r="BL152" i="7"/>
  <c r="BL189" i="7"/>
  <c r="BL81" i="7"/>
  <c r="P15" i="7"/>
  <c r="BL52" i="7"/>
  <c r="BL53" i="7"/>
  <c r="V3" i="7"/>
  <c r="I21" i="7"/>
  <c r="BL190" i="7"/>
  <c r="BL191" i="7"/>
  <c r="BL193" i="7"/>
  <c r="P28" i="7"/>
  <c r="BL80" i="7"/>
  <c r="BL153" i="7"/>
  <c r="P1391" i="7"/>
  <c r="V2" i="7"/>
  <c r="P75" i="7"/>
  <c r="P99" i="7"/>
  <c r="P155" i="7"/>
  <c r="P188" i="7"/>
  <c r="P205" i="7"/>
  <c r="P245" i="7"/>
  <c r="P261" i="7"/>
  <c r="P277" i="7"/>
  <c r="P289" i="7"/>
  <c r="P301" i="7"/>
  <c r="P337" i="7"/>
  <c r="P345" i="7"/>
  <c r="P353" i="7"/>
  <c r="P361" i="7"/>
  <c r="P369" i="7"/>
  <c r="P377" i="7"/>
  <c r="P389" i="7"/>
  <c r="P397" i="7"/>
  <c r="P405" i="7"/>
  <c r="P413" i="7"/>
  <c r="P417" i="7"/>
  <c r="P425" i="7"/>
  <c r="P437" i="7"/>
  <c r="P445" i="7"/>
  <c r="P453" i="7"/>
  <c r="P461" i="7"/>
  <c r="P469" i="7"/>
  <c r="P477" i="7"/>
  <c r="P501" i="7"/>
  <c r="P509" i="7"/>
  <c r="P517" i="7"/>
  <c r="P525" i="7"/>
  <c r="P533" i="7"/>
  <c r="P541" i="7"/>
  <c r="P549" i="7"/>
  <c r="P557" i="7"/>
  <c r="P569" i="7"/>
  <c r="P577" i="7"/>
  <c r="P585" i="7"/>
  <c r="P593" i="7"/>
  <c r="P601" i="7"/>
  <c r="P609" i="7"/>
  <c r="P617" i="7"/>
  <c r="P625" i="7"/>
  <c r="P633" i="7"/>
  <c r="P665" i="7"/>
  <c r="P677" i="7"/>
  <c r="P685" i="7"/>
  <c r="P701" i="7"/>
  <c r="P709" i="7"/>
  <c r="P717" i="7"/>
  <c r="P725" i="7"/>
  <c r="P733" i="7"/>
  <c r="P737" i="7"/>
  <c r="P741" i="7"/>
  <c r="P749" i="7"/>
  <c r="P753" i="7"/>
  <c r="P757" i="7"/>
  <c r="P761" i="7"/>
  <c r="P765" i="7"/>
  <c r="P769" i="7"/>
  <c r="P773" i="7"/>
  <c r="P777" i="7"/>
  <c r="P781" i="7"/>
  <c r="P785" i="7"/>
  <c r="P789" i="7"/>
  <c r="P793" i="7"/>
  <c r="P797" i="7"/>
  <c r="P801" i="7"/>
  <c r="P805" i="7"/>
  <c r="P809" i="7"/>
  <c r="P813" i="7"/>
  <c r="P817" i="7"/>
  <c r="P821" i="7"/>
  <c r="P825" i="7"/>
  <c r="P829" i="7"/>
  <c r="P833" i="7"/>
  <c r="P837" i="7"/>
  <c r="P841" i="7"/>
  <c r="P845" i="7"/>
  <c r="P849" i="7"/>
  <c r="P853" i="7"/>
  <c r="P857" i="7"/>
  <c r="P861" i="7"/>
  <c r="P865" i="7"/>
  <c r="P869" i="7"/>
  <c r="P138" i="7"/>
  <c r="P96" i="7"/>
  <c r="P172" i="7"/>
  <c r="P197" i="7"/>
  <c r="P209" i="7"/>
  <c r="P221" i="7"/>
  <c r="P233" i="7"/>
  <c r="P249" i="7"/>
  <c r="P265" i="7"/>
  <c r="P281" i="7"/>
  <c r="P293" i="7"/>
  <c r="P305" i="7"/>
  <c r="P313" i="7"/>
  <c r="P317" i="7"/>
  <c r="P321" i="7"/>
  <c r="P325" i="7"/>
  <c r="P329" i="7"/>
  <c r="P333" i="7"/>
  <c r="P341" i="7"/>
  <c r="P349" i="7"/>
  <c r="P357" i="7"/>
  <c r="P365" i="7"/>
  <c r="P373" i="7"/>
  <c r="P381" i="7"/>
  <c r="P385" i="7"/>
  <c r="P393" i="7"/>
  <c r="P401" i="7"/>
  <c r="P409" i="7"/>
  <c r="P421" i="7"/>
  <c r="P429" i="7"/>
  <c r="P433" i="7"/>
  <c r="P441" i="7"/>
  <c r="P449" i="7"/>
  <c r="P457" i="7"/>
  <c r="P465" i="7"/>
  <c r="P473" i="7"/>
  <c r="P481" i="7"/>
  <c r="P485" i="7"/>
  <c r="P489" i="7"/>
  <c r="P493" i="7"/>
  <c r="P497" i="7"/>
  <c r="P505" i="7"/>
  <c r="P513" i="7"/>
  <c r="P521" i="7"/>
  <c r="P529" i="7"/>
  <c r="P537" i="7"/>
  <c r="P545" i="7"/>
  <c r="P553" i="7"/>
  <c r="P561" i="7"/>
  <c r="P565" i="7"/>
  <c r="P573" i="7"/>
  <c r="P581" i="7"/>
  <c r="P589" i="7"/>
  <c r="P597" i="7"/>
  <c r="P605" i="7"/>
  <c r="P613" i="7"/>
  <c r="P621" i="7"/>
  <c r="P629" i="7"/>
  <c r="P637" i="7"/>
  <c r="P641" i="7"/>
  <c r="P645" i="7"/>
  <c r="P649" i="7"/>
  <c r="P653" i="7"/>
  <c r="P657" i="7"/>
  <c r="P661" i="7"/>
  <c r="P669" i="7"/>
  <c r="P673" i="7"/>
  <c r="P681" i="7"/>
  <c r="P689" i="7"/>
  <c r="P693" i="7"/>
  <c r="P697" i="7"/>
  <c r="P705" i="7"/>
  <c r="P713" i="7"/>
  <c r="P721" i="7"/>
  <c r="P729" i="7"/>
  <c r="P745" i="7"/>
  <c r="BG5" i="7"/>
  <c r="P17" i="7"/>
  <c r="P40" i="7"/>
  <c r="P41" i="7"/>
  <c r="P103" i="7"/>
  <c r="P106" i="7"/>
  <c r="P61" i="7"/>
  <c r="P77" i="7"/>
  <c r="P92" i="7"/>
  <c r="P180" i="7"/>
  <c r="P213" i="7"/>
  <c r="P225" i="7"/>
  <c r="P237" i="7"/>
  <c r="P253" i="7"/>
  <c r="P269" i="7"/>
  <c r="P297" i="7"/>
  <c r="P43" i="7"/>
  <c r="P152" i="7"/>
  <c r="P186" i="7"/>
  <c r="P198" i="7"/>
  <c r="P206" i="7"/>
  <c r="P210" i="7"/>
  <c r="P218" i="7"/>
  <c r="P226" i="7"/>
  <c r="P234" i="7"/>
  <c r="P242" i="7"/>
  <c r="P250" i="7"/>
  <c r="P258" i="7"/>
  <c r="P266" i="7"/>
  <c r="P274" i="7"/>
  <c r="P282" i="7"/>
  <c r="P290" i="7"/>
  <c r="P294" i="7"/>
  <c r="P302" i="7"/>
  <c r="P310" i="7"/>
  <c r="P318" i="7"/>
  <c r="P330" i="7"/>
  <c r="P338" i="7"/>
  <c r="P346" i="7"/>
  <c r="P354" i="7"/>
  <c r="P362" i="7"/>
  <c r="P370" i="7"/>
  <c r="P378" i="7"/>
  <c r="P386" i="7"/>
  <c r="P394" i="7"/>
  <c r="P402" i="7"/>
  <c r="P410" i="7"/>
  <c r="P418" i="7"/>
  <c r="P426" i="7"/>
  <c r="P434" i="7"/>
  <c r="P442" i="7"/>
  <c r="P450" i="7"/>
  <c r="P462" i="7"/>
  <c r="P478" i="7"/>
  <c r="P482" i="7"/>
  <c r="P490" i="7"/>
  <c r="P498" i="7"/>
  <c r="P506" i="7"/>
  <c r="P510" i="7"/>
  <c r="P514" i="7"/>
  <c r="P522" i="7"/>
  <c r="P526" i="7"/>
  <c r="P530" i="7"/>
  <c r="P534" i="7"/>
  <c r="P538" i="7"/>
  <c r="P542" i="7"/>
  <c r="P546" i="7"/>
  <c r="P550" i="7"/>
  <c r="P554" i="7"/>
  <c r="P558" i="7"/>
  <c r="P562" i="7"/>
  <c r="P566" i="7"/>
  <c r="P570" i="7"/>
  <c r="P574" i="7"/>
  <c r="P578" i="7"/>
  <c r="P582" i="7"/>
  <c r="P586" i="7"/>
  <c r="P590" i="7"/>
  <c r="P594" i="7"/>
  <c r="P598" i="7"/>
  <c r="P602" i="7"/>
  <c r="P606" i="7"/>
  <c r="P610" i="7"/>
  <c r="P614" i="7"/>
  <c r="P618" i="7"/>
  <c r="P622" i="7"/>
  <c r="P626" i="7"/>
  <c r="P630" i="7"/>
  <c r="P634" i="7"/>
  <c r="P638" i="7"/>
  <c r="P642" i="7"/>
  <c r="P646" i="7"/>
  <c r="P650" i="7"/>
  <c r="P654" i="7"/>
  <c r="P658" i="7"/>
  <c r="P662" i="7"/>
  <c r="P666" i="7"/>
  <c r="P670" i="7"/>
  <c r="P109" i="7"/>
  <c r="P93" i="7"/>
  <c r="P150" i="7"/>
  <c r="P166" i="7"/>
  <c r="P201" i="7"/>
  <c r="P217" i="7"/>
  <c r="P229" i="7"/>
  <c r="P241" i="7"/>
  <c r="P257" i="7"/>
  <c r="P273" i="7"/>
  <c r="P285" i="7"/>
  <c r="P309" i="7"/>
  <c r="P20" i="7"/>
  <c r="P25" i="7"/>
  <c r="P42" i="7"/>
  <c r="P108" i="7"/>
  <c r="P178" i="7"/>
  <c r="P194" i="7"/>
  <c r="P202" i="7"/>
  <c r="P214" i="7"/>
  <c r="P222" i="7"/>
  <c r="P230" i="7"/>
  <c r="P238" i="7"/>
  <c r="P246" i="7"/>
  <c r="P254" i="7"/>
  <c r="P262" i="7"/>
  <c r="P270" i="7"/>
  <c r="P278" i="7"/>
  <c r="P286" i="7"/>
  <c r="P298" i="7"/>
  <c r="P306" i="7"/>
  <c r="P314" i="7"/>
  <c r="P322" i="7"/>
  <c r="P326" i="7"/>
  <c r="P334" i="7"/>
  <c r="P342" i="7"/>
  <c r="P350" i="7"/>
  <c r="P358" i="7"/>
  <c r="P366" i="7"/>
  <c r="P374" i="7"/>
  <c r="P382" i="7"/>
  <c r="P390" i="7"/>
  <c r="P398" i="7"/>
  <c r="P406" i="7"/>
  <c r="P414" i="7"/>
  <c r="P422" i="7"/>
  <c r="P430" i="7"/>
  <c r="P438" i="7"/>
  <c r="P446" i="7"/>
  <c r="P454" i="7"/>
  <c r="P458" i="7"/>
  <c r="P466" i="7"/>
  <c r="P470" i="7"/>
  <c r="P474" i="7"/>
  <c r="P486" i="7"/>
  <c r="P494" i="7"/>
  <c r="P502" i="7"/>
  <c r="P518" i="7"/>
  <c r="P13" i="7"/>
  <c r="P23" i="7"/>
  <c r="P102" i="7"/>
  <c r="P116" i="7"/>
  <c r="P118" i="7"/>
  <c r="P120" i="7"/>
  <c r="P122" i="7"/>
  <c r="P124" i="7"/>
  <c r="P126" i="7"/>
  <c r="P128" i="7"/>
  <c r="P153" i="7"/>
  <c r="P39" i="7"/>
  <c r="P53" i="7"/>
  <c r="P136" i="7"/>
  <c r="P176" i="7"/>
  <c r="P195" i="7"/>
  <c r="P203" i="7"/>
  <c r="P211" i="7"/>
  <c r="P219" i="7"/>
  <c r="P227" i="7"/>
  <c r="P235" i="7"/>
  <c r="P243" i="7"/>
  <c r="P251" i="7"/>
  <c r="P259" i="7"/>
  <c r="P267" i="7"/>
  <c r="P271" i="7"/>
  <c r="P279" i="7"/>
  <c r="P287" i="7"/>
  <c r="P295" i="7"/>
  <c r="P303" i="7"/>
  <c r="P311" i="7"/>
  <c r="P319" i="7"/>
  <c r="P327" i="7"/>
  <c r="P339" i="7"/>
  <c r="P347" i="7"/>
  <c r="P355" i="7"/>
  <c r="P363" i="7"/>
  <c r="P375" i="7"/>
  <c r="P383" i="7"/>
  <c r="P391" i="7"/>
  <c r="P399" i="7"/>
  <c r="P407" i="7"/>
  <c r="P415" i="7"/>
  <c r="P423" i="7"/>
  <c r="P439" i="7"/>
  <c r="P443" i="7"/>
  <c r="P451" i="7"/>
  <c r="P459" i="7"/>
  <c r="P467" i="7"/>
  <c r="P471" i="7"/>
  <c r="P479" i="7"/>
  <c r="P483" i="7"/>
  <c r="P487" i="7"/>
  <c r="P491" i="7"/>
  <c r="P495" i="7"/>
  <c r="P499" i="7"/>
  <c r="P503" i="7"/>
  <c r="P507" i="7"/>
  <c r="P511" i="7"/>
  <c r="P515" i="7"/>
  <c r="P519" i="7"/>
  <c r="P523" i="7"/>
  <c r="P527" i="7"/>
  <c r="P531" i="7"/>
  <c r="P535" i="7"/>
  <c r="P539" i="7"/>
  <c r="P543" i="7"/>
  <c r="P547" i="7"/>
  <c r="P551" i="7"/>
  <c r="P555" i="7"/>
  <c r="P559" i="7"/>
  <c r="P563" i="7"/>
  <c r="P567" i="7"/>
  <c r="P571" i="7"/>
  <c r="P575" i="7"/>
  <c r="P579" i="7"/>
  <c r="P583" i="7"/>
  <c r="P587" i="7"/>
  <c r="P591" i="7"/>
  <c r="P595" i="7"/>
  <c r="P599" i="7"/>
  <c r="P603" i="7"/>
  <c r="P607" i="7"/>
  <c r="P611" i="7"/>
  <c r="P615" i="7"/>
  <c r="P619" i="7"/>
  <c r="P623" i="7"/>
  <c r="P627" i="7"/>
  <c r="P631" i="7"/>
  <c r="P635" i="7"/>
  <c r="P639" i="7"/>
  <c r="P643" i="7"/>
  <c r="P647" i="7"/>
  <c r="P651" i="7"/>
  <c r="P655" i="7"/>
  <c r="P659" i="7"/>
  <c r="P663" i="7"/>
  <c r="P667" i="7"/>
  <c r="P671" i="7"/>
  <c r="P675" i="7"/>
  <c r="P679" i="7"/>
  <c r="P683" i="7"/>
  <c r="P687" i="7"/>
  <c r="P691" i="7"/>
  <c r="P695" i="7"/>
  <c r="P699" i="7"/>
  <c r="P174" i="7"/>
  <c r="P38" i="7"/>
  <c r="P76" i="7"/>
  <c r="P52" i="7"/>
  <c r="P80" i="7"/>
  <c r="P184" i="7"/>
  <c r="P192" i="7"/>
  <c r="P199" i="7"/>
  <c r="P207" i="7"/>
  <c r="P215" i="7"/>
  <c r="P223" i="7"/>
  <c r="P231" i="7"/>
  <c r="P239" i="7"/>
  <c r="P247" i="7"/>
  <c r="P255" i="7"/>
  <c r="P263" i="7"/>
  <c r="P275" i="7"/>
  <c r="P283" i="7"/>
  <c r="P291" i="7"/>
  <c r="P299" i="7"/>
  <c r="P307" i="7"/>
  <c r="P315" i="7"/>
  <c r="P323" i="7"/>
  <c r="P331" i="7"/>
  <c r="P335" i="7"/>
  <c r="P343" i="7"/>
  <c r="P351" i="7"/>
  <c r="P359" i="7"/>
  <c r="P367" i="7"/>
  <c r="P371" i="7"/>
  <c r="P379" i="7"/>
  <c r="P387" i="7"/>
  <c r="P395" i="7"/>
  <c r="P403" i="7"/>
  <c r="P411" i="7"/>
  <c r="P419" i="7"/>
  <c r="P427" i="7"/>
  <c r="P431" i="7"/>
  <c r="P435" i="7"/>
  <c r="P447" i="7"/>
  <c r="P455" i="7"/>
  <c r="P463" i="7"/>
  <c r="P475" i="7"/>
  <c r="P6" i="7"/>
  <c r="P21" i="7"/>
  <c r="P26" i="7"/>
  <c r="P56" i="7"/>
  <c r="P57" i="7"/>
  <c r="P58" i="7"/>
  <c r="P59" i="7"/>
  <c r="P60" i="7"/>
  <c r="P81" i="7"/>
  <c r="P62" i="7"/>
  <c r="P224" i="7"/>
  <c r="P232" i="7"/>
  <c r="P240" i="7"/>
  <c r="P248" i="7"/>
  <c r="P256" i="7"/>
  <c r="P264" i="7"/>
  <c r="P272" i="7"/>
  <c r="P280" i="7"/>
  <c r="P292" i="7"/>
  <c r="P360" i="7"/>
  <c r="P368" i="7"/>
  <c r="P376" i="7"/>
  <c r="P380" i="7"/>
  <c r="P388" i="7"/>
  <c r="P396" i="7"/>
  <c r="P408" i="7"/>
  <c r="P420" i="7"/>
  <c r="P476" i="7"/>
  <c r="P484" i="7"/>
  <c r="P492" i="7"/>
  <c r="P500" i="7"/>
  <c r="P508" i="7"/>
  <c r="P516" i="7"/>
  <c r="P524" i="7"/>
  <c r="P532" i="7"/>
  <c r="P540" i="7"/>
  <c r="P548" i="7"/>
  <c r="P592" i="7"/>
  <c r="P596" i="7"/>
  <c r="P600" i="7"/>
  <c r="P604" i="7"/>
  <c r="P608" i="7"/>
  <c r="P612" i="7"/>
  <c r="P616" i="7"/>
  <c r="P620" i="7"/>
  <c r="P624" i="7"/>
  <c r="P628" i="7"/>
  <c r="P632" i="7"/>
  <c r="P636" i="7"/>
  <c r="P640" i="7"/>
  <c r="P644" i="7"/>
  <c r="P648" i="7"/>
  <c r="P652" i="7"/>
  <c r="P656" i="7"/>
  <c r="P660" i="7"/>
  <c r="P664" i="7"/>
  <c r="P668" i="7"/>
  <c r="P672" i="7"/>
  <c r="P676" i="7"/>
  <c r="P680" i="7"/>
  <c r="P684" i="7"/>
  <c r="P688" i="7"/>
  <c r="P692" i="7"/>
  <c r="P696" i="7"/>
  <c r="P700" i="7"/>
  <c r="P64" i="7"/>
  <c r="P182" i="7"/>
  <c r="P190" i="7"/>
  <c r="P196" i="7"/>
  <c r="P200" i="7"/>
  <c r="P204" i="7"/>
  <c r="P208" i="7"/>
  <c r="P212" i="7"/>
  <c r="P216" i="7"/>
  <c r="P220" i="7"/>
  <c r="P228" i="7"/>
  <c r="P236" i="7"/>
  <c r="P244" i="7"/>
  <c r="P252" i="7"/>
  <c r="P260" i="7"/>
  <c r="P268" i="7"/>
  <c r="P276" i="7"/>
  <c r="P284" i="7"/>
  <c r="P288" i="7"/>
  <c r="P296" i="7"/>
  <c r="P300" i="7"/>
  <c r="P304" i="7"/>
  <c r="P308" i="7"/>
  <c r="P312" i="7"/>
  <c r="P316" i="7"/>
  <c r="P320" i="7"/>
  <c r="P324" i="7"/>
  <c r="P328" i="7"/>
  <c r="P332" i="7"/>
  <c r="P336" i="7"/>
  <c r="P340" i="7"/>
  <c r="P344" i="7"/>
  <c r="P348" i="7"/>
  <c r="P352" i="7"/>
  <c r="P356" i="7"/>
  <c r="P364" i="7"/>
  <c r="P372" i="7"/>
  <c r="P384" i="7"/>
  <c r="P392" i="7"/>
  <c r="P400" i="7"/>
  <c r="P404" i="7"/>
  <c r="P412" i="7"/>
  <c r="P416" i="7"/>
  <c r="P424" i="7"/>
  <c r="P428" i="7"/>
  <c r="P432" i="7"/>
  <c r="P436" i="7"/>
  <c r="P440" i="7"/>
  <c r="P444" i="7"/>
  <c r="P448" i="7"/>
  <c r="P452" i="7"/>
  <c r="P456" i="7"/>
  <c r="P460" i="7"/>
  <c r="P464" i="7"/>
  <c r="P468" i="7"/>
  <c r="P472" i="7"/>
  <c r="P480" i="7"/>
  <c r="P488" i="7"/>
  <c r="P496" i="7"/>
  <c r="P504" i="7"/>
  <c r="P512" i="7"/>
  <c r="P520" i="7"/>
  <c r="P528" i="7"/>
  <c r="P536" i="7"/>
  <c r="P544" i="7"/>
  <c r="P552" i="7"/>
  <c r="P556" i="7"/>
  <c r="P560" i="7"/>
  <c r="P564" i="7"/>
  <c r="P568" i="7"/>
  <c r="P572" i="7"/>
  <c r="P576" i="7"/>
  <c r="P580" i="7"/>
  <c r="P584" i="7"/>
  <c r="P588" i="7"/>
  <c r="P12" i="7"/>
  <c r="P19" i="7"/>
  <c r="P24" i="7"/>
  <c r="P35" i="7"/>
  <c r="P36" i="7"/>
  <c r="P37" i="7"/>
  <c r="P66" i="7"/>
  <c r="P67" i="7"/>
  <c r="P68" i="7"/>
  <c r="P69" i="7"/>
  <c r="P104" i="7"/>
  <c r="P115" i="7"/>
  <c r="P117" i="7"/>
  <c r="P119" i="7"/>
  <c r="P121" i="7"/>
  <c r="P123" i="7"/>
  <c r="P125" i="7"/>
  <c r="P873" i="7"/>
  <c r="P877" i="7"/>
  <c r="P881" i="7"/>
  <c r="P885" i="7"/>
  <c r="P889" i="7"/>
  <c r="P893" i="7"/>
  <c r="P897" i="7"/>
  <c r="P901" i="7"/>
  <c r="P905" i="7"/>
  <c r="P909" i="7"/>
  <c r="P913" i="7"/>
  <c r="P917" i="7"/>
  <c r="P921" i="7"/>
  <c r="P925" i="7"/>
  <c r="P929" i="7"/>
  <c r="P933" i="7"/>
  <c r="P937" i="7"/>
  <c r="P941" i="7"/>
  <c r="P945" i="7"/>
  <c r="P949" i="7"/>
  <c r="P953" i="7"/>
  <c r="P957" i="7"/>
  <c r="P961" i="7"/>
  <c r="P965" i="7"/>
  <c r="P969" i="7"/>
  <c r="P973" i="7"/>
  <c r="P977" i="7"/>
  <c r="P981" i="7"/>
  <c r="P985" i="7"/>
  <c r="P989" i="7"/>
  <c r="P993" i="7"/>
  <c r="P997" i="7"/>
  <c r="P1001" i="7"/>
  <c r="P1005" i="7"/>
  <c r="P1009" i="7"/>
  <c r="P1013" i="7"/>
  <c r="P1017" i="7"/>
  <c r="P1021" i="7"/>
  <c r="P1025" i="7"/>
  <c r="P1029" i="7"/>
  <c r="P1033" i="7"/>
  <c r="P1037" i="7"/>
  <c r="P1041" i="7"/>
  <c r="P1129" i="7"/>
  <c r="P1137" i="7"/>
  <c r="P1145" i="7"/>
  <c r="P1153" i="7"/>
  <c r="P1161" i="7"/>
  <c r="P1169" i="7"/>
  <c r="P1177" i="7"/>
  <c r="P1185" i="7"/>
  <c r="P1193" i="7"/>
  <c r="P1197" i="7"/>
  <c r="P1201" i="7"/>
  <c r="P1205" i="7"/>
  <c r="P1209" i="7"/>
  <c r="P1213" i="7"/>
  <c r="P1217" i="7"/>
  <c r="P1221" i="7"/>
  <c r="P1225" i="7"/>
  <c r="P1229" i="7"/>
  <c r="P1233" i="7"/>
  <c r="P1237" i="7"/>
  <c r="P1241" i="7"/>
  <c r="P1245" i="7"/>
  <c r="P1249" i="7"/>
  <c r="P1253" i="7"/>
  <c r="P1257" i="7"/>
  <c r="P1261" i="7"/>
  <c r="P1269" i="7"/>
  <c r="P1277" i="7"/>
  <c r="P1285" i="7"/>
  <c r="P1293" i="7"/>
  <c r="P1301" i="7"/>
  <c r="P1309" i="7"/>
  <c r="P1317" i="7"/>
  <c r="P1325" i="7"/>
  <c r="P1333" i="7"/>
  <c r="P1341" i="7"/>
  <c r="P1349" i="7"/>
  <c r="P1357" i="7"/>
  <c r="P1365" i="7"/>
  <c r="P1373" i="7"/>
  <c r="P1381" i="7"/>
  <c r="P1389" i="7"/>
  <c r="P8" i="7"/>
  <c r="P10" i="7"/>
  <c r="P18" i="7"/>
  <c r="P70" i="7"/>
  <c r="P71" i="7"/>
  <c r="P72" i="7"/>
  <c r="P73" i="7"/>
  <c r="P74" i="7"/>
  <c r="P82" i="7"/>
  <c r="P83" i="7"/>
  <c r="P84" i="7"/>
  <c r="P85" i="7"/>
  <c r="P86" i="7"/>
  <c r="P87" i="7"/>
  <c r="P88" i="7"/>
  <c r="P89" i="7"/>
  <c r="P90" i="7"/>
  <c r="P91" i="7"/>
  <c r="P100" i="7"/>
  <c r="P101" i="7"/>
  <c r="P107" i="7"/>
  <c r="P137" i="7"/>
  <c r="P157" i="7"/>
  <c r="P159" i="7"/>
  <c r="P168" i="7"/>
  <c r="P170" i="7"/>
  <c r="P175" i="7"/>
  <c r="P183" i="7"/>
  <c r="P191" i="7"/>
  <c r="P1262" i="7"/>
  <c r="P1270" i="7"/>
  <c r="P1278" i="7"/>
  <c r="P1286" i="7"/>
  <c r="P1294" i="7"/>
  <c r="P1302" i="7"/>
  <c r="P1310" i="7"/>
  <c r="P1318" i="7"/>
  <c r="P1326" i="7"/>
  <c r="P1334" i="7"/>
  <c r="P1342" i="7"/>
  <c r="P1350" i="7"/>
  <c r="P1358" i="7"/>
  <c r="P1366" i="7"/>
  <c r="P1374" i="7"/>
  <c r="P1382" i="7"/>
  <c r="P1390" i="7"/>
  <c r="P674" i="7"/>
  <c r="P678" i="7"/>
  <c r="P682" i="7"/>
  <c r="P686" i="7"/>
  <c r="P690" i="7"/>
  <c r="P694" i="7"/>
  <c r="P726" i="7"/>
  <c r="P730" i="7"/>
  <c r="P734" i="7"/>
  <c r="P738" i="7"/>
  <c r="P742" i="7"/>
  <c r="P746" i="7"/>
  <c r="P750" i="7"/>
  <c r="P754" i="7"/>
  <c r="P758" i="7"/>
  <c r="P762" i="7"/>
  <c r="P766" i="7"/>
  <c r="P770" i="7"/>
  <c r="P774" i="7"/>
  <c r="P778" i="7"/>
  <c r="P782" i="7"/>
  <c r="P786" i="7"/>
  <c r="P790" i="7"/>
  <c r="P794" i="7"/>
  <c r="P798" i="7"/>
  <c r="P802" i="7"/>
  <c r="P806" i="7"/>
  <c r="P810" i="7"/>
  <c r="P814" i="7"/>
  <c r="P818" i="7"/>
  <c r="P822" i="7"/>
  <c r="P826" i="7"/>
  <c r="P830" i="7"/>
  <c r="P834" i="7"/>
  <c r="P838" i="7"/>
  <c r="P842" i="7"/>
  <c r="P846" i="7"/>
  <c r="P850" i="7"/>
  <c r="P854" i="7"/>
  <c r="P858" i="7"/>
  <c r="P862" i="7"/>
  <c r="P866" i="7"/>
  <c r="P870" i="7"/>
  <c r="P874" i="7"/>
  <c r="P878" i="7"/>
  <c r="P882" i="7"/>
  <c r="P886" i="7"/>
  <c r="P890" i="7"/>
  <c r="P894" i="7"/>
  <c r="P898" i="7"/>
  <c r="P902" i="7"/>
  <c r="P906" i="7"/>
  <c r="P910" i="7"/>
  <c r="P914" i="7"/>
  <c r="P918" i="7"/>
  <c r="P922" i="7"/>
  <c r="P926" i="7"/>
  <c r="P930" i="7"/>
  <c r="P934" i="7"/>
  <c r="P938" i="7"/>
  <c r="P942" i="7"/>
  <c r="P946" i="7"/>
  <c r="P950" i="7"/>
  <c r="P954" i="7"/>
  <c r="P958" i="7"/>
  <c r="P962" i="7"/>
  <c r="P966" i="7"/>
  <c r="P970" i="7"/>
  <c r="P974" i="7"/>
  <c r="P978" i="7"/>
  <c r="P982" i="7"/>
  <c r="P986" i="7"/>
  <c r="P990" i="7"/>
  <c r="P994" i="7"/>
  <c r="P998" i="7"/>
  <c r="P1002" i="7"/>
  <c r="P1006" i="7"/>
  <c r="P1010" i="7"/>
  <c r="P1014" i="7"/>
  <c r="P1018" i="7"/>
  <c r="P1022" i="7"/>
  <c r="P1026" i="7"/>
  <c r="P1030" i="7"/>
  <c r="P1034" i="7"/>
  <c r="P1038" i="7"/>
  <c r="P1042" i="7"/>
  <c r="P1046" i="7"/>
  <c r="P1050" i="7"/>
  <c r="P1054" i="7"/>
  <c r="P1058" i="7"/>
  <c r="P1062" i="7"/>
  <c r="P1066" i="7"/>
  <c r="P1070" i="7"/>
  <c r="P1074" i="7"/>
  <c r="P1078" i="7"/>
  <c r="P1082" i="7"/>
  <c r="P1086" i="7"/>
  <c r="P1090" i="7"/>
  <c r="P1094" i="7"/>
  <c r="P1098" i="7"/>
  <c r="P1102" i="7"/>
  <c r="P1106" i="7"/>
  <c r="P1110" i="7"/>
  <c r="P1114" i="7"/>
  <c r="P1118" i="7"/>
  <c r="P1122" i="7"/>
  <c r="P1126" i="7"/>
  <c r="P1130" i="7"/>
  <c r="P1134" i="7"/>
  <c r="P1138" i="7"/>
  <c r="P1142" i="7"/>
  <c r="P1146" i="7"/>
  <c r="P1150" i="7"/>
  <c r="P1154" i="7"/>
  <c r="P1158" i="7"/>
  <c r="P1162" i="7"/>
  <c r="P1166" i="7"/>
  <c r="P1170" i="7"/>
  <c r="P1174" i="7"/>
  <c r="P1178" i="7"/>
  <c r="P1182" i="7"/>
  <c r="P1186" i="7"/>
  <c r="P1190" i="7"/>
  <c r="P1194" i="7"/>
  <c r="P1198" i="7"/>
  <c r="P1202" i="7"/>
  <c r="P1206" i="7"/>
  <c r="P1210" i="7"/>
  <c r="P1214" i="7"/>
  <c r="P1218" i="7"/>
  <c r="P1222" i="7"/>
  <c r="P1226" i="7"/>
  <c r="P1230" i="7"/>
  <c r="P1234" i="7"/>
  <c r="P1238" i="7"/>
  <c r="P1242" i="7"/>
  <c r="P1246" i="7"/>
  <c r="P1250" i="7"/>
  <c r="P1254" i="7"/>
  <c r="P1258" i="7"/>
  <c r="P1263" i="7"/>
  <c r="P1271" i="7"/>
  <c r="P1279" i="7"/>
  <c r="P1287" i="7"/>
  <c r="P1295" i="7"/>
  <c r="P1303" i="7"/>
  <c r="P1311" i="7"/>
  <c r="P1319" i="7"/>
  <c r="P1327" i="7"/>
  <c r="P1335" i="7"/>
  <c r="P1343" i="7"/>
  <c r="P1351" i="7"/>
  <c r="P1359" i="7"/>
  <c r="P1367" i="7"/>
  <c r="P1375" i="7"/>
  <c r="P1383" i="7"/>
  <c r="I2" i="7"/>
  <c r="P5" i="7"/>
  <c r="P14" i="7"/>
  <c r="P16" i="7"/>
  <c r="P27" i="7"/>
  <c r="P44" i="7"/>
  <c r="P45" i="7"/>
  <c r="P46" i="7"/>
  <c r="P47" i="7"/>
  <c r="P48" i="7"/>
  <c r="P49" i="7"/>
  <c r="P50" i="7"/>
  <c r="P51" i="7"/>
  <c r="P63" i="7"/>
  <c r="P78" i="7"/>
  <c r="P94" i="7"/>
  <c r="P95" i="7"/>
  <c r="P97" i="7"/>
  <c r="P98" i="7"/>
  <c r="P111" i="7"/>
  <c r="P113" i="7"/>
  <c r="P130" i="7"/>
  <c r="P132" i="7"/>
  <c r="P134" i="7"/>
  <c r="P139" i="7"/>
  <c r="P141" i="7"/>
  <c r="P143" i="7"/>
  <c r="P145" i="7"/>
  <c r="P147" i="7"/>
  <c r="P149" i="7"/>
  <c r="P154" i="7"/>
  <c r="P161" i="7"/>
  <c r="P163" i="7"/>
  <c r="P165" i="7"/>
  <c r="P173" i="7"/>
  <c r="P181" i="7"/>
  <c r="P189" i="7"/>
  <c r="P1264" i="7"/>
  <c r="P1272" i="7"/>
  <c r="P1280" i="7"/>
  <c r="P1288" i="7"/>
  <c r="P1296" i="7"/>
  <c r="P1304" i="7"/>
  <c r="P1312" i="7"/>
  <c r="P1320" i="7"/>
  <c r="P1328" i="7"/>
  <c r="P1336" i="7"/>
  <c r="P1344" i="7"/>
  <c r="P1352" i="7"/>
  <c r="P1360" i="7"/>
  <c r="P1368" i="7"/>
  <c r="P1376" i="7"/>
  <c r="P1384" i="7"/>
  <c r="P703" i="7"/>
  <c r="P707" i="7"/>
  <c r="P715" i="7"/>
  <c r="P719" i="7"/>
  <c r="P723" i="7"/>
  <c r="P727" i="7"/>
  <c r="P731" i="7"/>
  <c r="P735" i="7"/>
  <c r="P739" i="7"/>
  <c r="P743" i="7"/>
  <c r="P747" i="7"/>
  <c r="P751" i="7"/>
  <c r="P755" i="7"/>
  <c r="P759" i="7"/>
  <c r="P763" i="7"/>
  <c r="P767" i="7"/>
  <c r="P771" i="7"/>
  <c r="P775" i="7"/>
  <c r="P779" i="7"/>
  <c r="P783" i="7"/>
  <c r="P787" i="7"/>
  <c r="P791" i="7"/>
  <c r="P795" i="7"/>
  <c r="P799" i="7"/>
  <c r="P803" i="7"/>
  <c r="P807" i="7"/>
  <c r="P811" i="7"/>
  <c r="P815" i="7"/>
  <c r="P819" i="7"/>
  <c r="P823" i="7"/>
  <c r="P827" i="7"/>
  <c r="P831" i="7"/>
  <c r="P835" i="7"/>
  <c r="P839" i="7"/>
  <c r="P843" i="7"/>
  <c r="P847" i="7"/>
  <c r="P851" i="7"/>
  <c r="P855" i="7"/>
  <c r="P859" i="7"/>
  <c r="P863" i="7"/>
  <c r="P867" i="7"/>
  <c r="P871" i="7"/>
  <c r="P875" i="7"/>
  <c r="P879" i="7"/>
  <c r="P883" i="7"/>
  <c r="P887" i="7"/>
  <c r="P891" i="7"/>
  <c r="P895" i="7"/>
  <c r="P899" i="7"/>
  <c r="P903" i="7"/>
  <c r="P907" i="7"/>
  <c r="P911" i="7"/>
  <c r="P915" i="7"/>
  <c r="P919" i="7"/>
  <c r="P923" i="7"/>
  <c r="P927" i="7"/>
  <c r="P931" i="7"/>
  <c r="P935" i="7"/>
  <c r="P939" i="7"/>
  <c r="P943" i="7"/>
  <c r="P947" i="7"/>
  <c r="P951" i="7"/>
  <c r="P955" i="7"/>
  <c r="P959" i="7"/>
  <c r="P963" i="7"/>
  <c r="P967" i="7"/>
  <c r="P971" i="7"/>
  <c r="P975" i="7"/>
  <c r="P979" i="7"/>
  <c r="P983" i="7"/>
  <c r="P987" i="7"/>
  <c r="P991" i="7"/>
  <c r="P995" i="7"/>
  <c r="P999" i="7"/>
  <c r="P1011" i="7"/>
  <c r="P1019" i="7"/>
  <c r="P1027" i="7"/>
  <c r="P1035" i="7"/>
  <c r="P1043" i="7"/>
  <c r="P1051" i="7"/>
  <c r="P1059" i="7"/>
  <c r="P1067" i="7"/>
  <c r="P1075" i="7"/>
  <c r="P1083" i="7"/>
  <c r="P1091" i="7"/>
  <c r="P1099" i="7"/>
  <c r="P1107" i="7"/>
  <c r="P1115" i="7"/>
  <c r="P1123" i="7"/>
  <c r="P1131" i="7"/>
  <c r="P1139" i="7"/>
  <c r="P1147" i="7"/>
  <c r="P1155" i="7"/>
  <c r="P1163" i="7"/>
  <c r="P1171" i="7"/>
  <c r="P1179" i="7"/>
  <c r="P1187" i="7"/>
  <c r="P1195" i="7"/>
  <c r="P1199" i="7"/>
  <c r="P1203" i="7"/>
  <c r="P1207" i="7"/>
  <c r="P1211" i="7"/>
  <c r="P1215" i="7"/>
  <c r="P1219" i="7"/>
  <c r="P1223" i="7"/>
  <c r="P1227" i="7"/>
  <c r="P1231" i="7"/>
  <c r="P1235" i="7"/>
  <c r="P1239" i="7"/>
  <c r="P1243" i="7"/>
  <c r="P1247" i="7"/>
  <c r="P1251" i="7"/>
  <c r="P1255" i="7"/>
  <c r="P1259" i="7"/>
  <c r="P1265" i="7"/>
  <c r="P1273" i="7"/>
  <c r="P1281" i="7"/>
  <c r="P1289" i="7"/>
  <c r="P1297" i="7"/>
  <c r="P1305" i="7"/>
  <c r="P1313" i="7"/>
  <c r="P1321" i="7"/>
  <c r="P1329" i="7"/>
  <c r="P1337" i="7"/>
  <c r="P1345" i="7"/>
  <c r="P1353" i="7"/>
  <c r="P1361" i="7"/>
  <c r="P1369" i="7"/>
  <c r="P1377" i="7"/>
  <c r="P1385" i="7"/>
  <c r="P711" i="7"/>
  <c r="P7" i="7"/>
  <c r="P9" i="7"/>
  <c r="P11" i="7"/>
  <c r="P22" i="7"/>
  <c r="P29" i="7"/>
  <c r="P30" i="7"/>
  <c r="P31" i="7"/>
  <c r="P32" i="7"/>
  <c r="P33" i="7"/>
  <c r="P34" i="7"/>
  <c r="P54" i="7"/>
  <c r="P55" i="7"/>
  <c r="P65" i="7"/>
  <c r="P79" i="7"/>
  <c r="P127" i="7"/>
  <c r="P151" i="7"/>
  <c r="P156" i="7"/>
  <c r="P158" i="7"/>
  <c r="P160" i="7"/>
  <c r="P167" i="7"/>
  <c r="P169" i="7"/>
  <c r="P171" i="7"/>
  <c r="P179" i="7"/>
  <c r="P187" i="7"/>
  <c r="P1266" i="7"/>
  <c r="P1274" i="7"/>
  <c r="P1282" i="7"/>
  <c r="P1290" i="7"/>
  <c r="P1298" i="7"/>
  <c r="P1306" i="7"/>
  <c r="P1314" i="7"/>
  <c r="P1322" i="7"/>
  <c r="P1330" i="7"/>
  <c r="P1338" i="7"/>
  <c r="P1346" i="7"/>
  <c r="P1354" i="7"/>
  <c r="P1362" i="7"/>
  <c r="P1370" i="7"/>
  <c r="P1378" i="7"/>
  <c r="P1386" i="7"/>
  <c r="P704" i="7"/>
  <c r="P708" i="7"/>
  <c r="P712" i="7"/>
  <c r="P716" i="7"/>
  <c r="P720" i="7"/>
  <c r="P724" i="7"/>
  <c r="P728" i="7"/>
  <c r="P732" i="7"/>
  <c r="P736" i="7"/>
  <c r="P740" i="7"/>
  <c r="P744" i="7"/>
  <c r="P748" i="7"/>
  <c r="P752" i="7"/>
  <c r="P756" i="7"/>
  <c r="P760" i="7"/>
  <c r="P764" i="7"/>
  <c r="P768" i="7"/>
  <c r="P772" i="7"/>
  <c r="P776" i="7"/>
  <c r="P780" i="7"/>
  <c r="P784" i="7"/>
  <c r="P788" i="7"/>
  <c r="P792" i="7"/>
  <c r="P796" i="7"/>
  <c r="P800" i="7"/>
  <c r="P804" i="7"/>
  <c r="P808" i="7"/>
  <c r="P812" i="7"/>
  <c r="P816" i="7"/>
  <c r="P820" i="7"/>
  <c r="P824" i="7"/>
  <c r="P828" i="7"/>
  <c r="P832" i="7"/>
  <c r="P836" i="7"/>
  <c r="P840" i="7"/>
  <c r="P844" i="7"/>
  <c r="P848" i="7"/>
  <c r="P852" i="7"/>
  <c r="P856" i="7"/>
  <c r="P860" i="7"/>
  <c r="P864" i="7"/>
  <c r="P868" i="7"/>
  <c r="P872" i="7"/>
  <c r="P876" i="7"/>
  <c r="P880" i="7"/>
  <c r="P884" i="7"/>
  <c r="P888" i="7"/>
  <c r="P892" i="7"/>
  <c r="P896" i="7"/>
  <c r="P900" i="7"/>
  <c r="P904" i="7"/>
  <c r="P908" i="7"/>
  <c r="P912" i="7"/>
  <c r="P916" i="7"/>
  <c r="P920" i="7"/>
  <c r="P924" i="7"/>
  <c r="P928" i="7"/>
  <c r="P932" i="7"/>
  <c r="P936" i="7"/>
  <c r="P940" i="7"/>
  <c r="P944" i="7"/>
  <c r="P948" i="7"/>
  <c r="P952" i="7"/>
  <c r="P956" i="7"/>
  <c r="P960" i="7"/>
  <c r="P964" i="7"/>
  <c r="P968" i="7"/>
  <c r="P972" i="7"/>
  <c r="P976" i="7"/>
  <c r="P980" i="7"/>
  <c r="P984" i="7"/>
  <c r="P988" i="7"/>
  <c r="P992" i="7"/>
  <c r="P996" i="7"/>
  <c r="P1000" i="7"/>
  <c r="P1004" i="7"/>
  <c r="P1008" i="7"/>
  <c r="P1012" i="7"/>
  <c r="P1016" i="7"/>
  <c r="P1020" i="7"/>
  <c r="P1024" i="7"/>
  <c r="P1028" i="7"/>
  <c r="P1032" i="7"/>
  <c r="P1036" i="7"/>
  <c r="P1040" i="7"/>
  <c r="P1044" i="7"/>
  <c r="P1048" i="7"/>
  <c r="P1052" i="7"/>
  <c r="P1056" i="7"/>
  <c r="P1060" i="7"/>
  <c r="P1064" i="7"/>
  <c r="P1192" i="7"/>
  <c r="P1196" i="7"/>
  <c r="P1200" i="7"/>
  <c r="P1204" i="7"/>
  <c r="P1208" i="7"/>
  <c r="P1212" i="7"/>
  <c r="P1216" i="7"/>
  <c r="P1220" i="7"/>
  <c r="P1224" i="7"/>
  <c r="P1228" i="7"/>
  <c r="P1232" i="7"/>
  <c r="P1236" i="7"/>
  <c r="P1240" i="7"/>
  <c r="P1244" i="7"/>
  <c r="P1248" i="7"/>
  <c r="P1252" i="7"/>
  <c r="P1256" i="7"/>
  <c r="P1260" i="7"/>
  <c r="P1267" i="7"/>
  <c r="P1275" i="7"/>
  <c r="P1283" i="7"/>
  <c r="P1291" i="7"/>
  <c r="P1299" i="7"/>
  <c r="P1307" i="7"/>
  <c r="P1315" i="7"/>
  <c r="P1323" i="7"/>
  <c r="P1331" i="7"/>
  <c r="P1339" i="7"/>
  <c r="P1347" i="7"/>
  <c r="P1355" i="7"/>
  <c r="P1363" i="7"/>
  <c r="P1371" i="7"/>
  <c r="P1379" i="7"/>
  <c r="P1387" i="7"/>
  <c r="P105" i="7"/>
  <c r="P110" i="7"/>
  <c r="P112" i="7"/>
  <c r="P114" i="7"/>
  <c r="P129" i="7"/>
  <c r="P131" i="7"/>
  <c r="P133" i="7"/>
  <c r="P135" i="7"/>
  <c r="P140" i="7"/>
  <c r="P142" i="7"/>
  <c r="P144" i="7"/>
  <c r="P146" i="7"/>
  <c r="P148" i="7"/>
  <c r="P162" i="7"/>
  <c r="P164" i="7"/>
  <c r="P177" i="7"/>
  <c r="P185" i="7"/>
  <c r="P193" i="7"/>
  <c r="P1268" i="7"/>
  <c r="P1276" i="7"/>
  <c r="P1284" i="7"/>
  <c r="P1292" i="7"/>
  <c r="P1300" i="7"/>
  <c r="P1308" i="7"/>
  <c r="P1316" i="7"/>
  <c r="P1324" i="7"/>
  <c r="P1332" i="7"/>
  <c r="P1340" i="7"/>
  <c r="P1348" i="7"/>
  <c r="P1356" i="7"/>
  <c r="P1364" i="7"/>
  <c r="P1372" i="7"/>
  <c r="P1380" i="7"/>
  <c r="P1388" i="7"/>
  <c r="P1068" i="7"/>
  <c r="P1072" i="7"/>
  <c r="P1076" i="7"/>
  <c r="P1080" i="7"/>
  <c r="P1084" i="7"/>
  <c r="P1088" i="7"/>
  <c r="P1092" i="7"/>
  <c r="P1096" i="7"/>
  <c r="P1100" i="7"/>
  <c r="P1104" i="7"/>
  <c r="P1108" i="7"/>
  <c r="P1112" i="7"/>
  <c r="P1116" i="7"/>
  <c r="P1120" i="7"/>
  <c r="P1124" i="7"/>
  <c r="P1128" i="7"/>
  <c r="P1132" i="7"/>
  <c r="P1136" i="7"/>
  <c r="P1140" i="7"/>
  <c r="P1144" i="7"/>
  <c r="P1148" i="7"/>
  <c r="P1152" i="7"/>
  <c r="P1156" i="7"/>
  <c r="P1160" i="7"/>
  <c r="P1164" i="7"/>
  <c r="P1168" i="7"/>
  <c r="P1172" i="7"/>
  <c r="P1176" i="7"/>
  <c r="P1180" i="7"/>
  <c r="P1184" i="7"/>
  <c r="P1188" i="7"/>
  <c r="P1045" i="7"/>
  <c r="P1049" i="7"/>
  <c r="P1053" i="7"/>
  <c r="P1057" i="7"/>
  <c r="P1061" i="7"/>
  <c r="P1065" i="7"/>
  <c r="P1069" i="7"/>
  <c r="P1073" i="7"/>
  <c r="P1077" i="7"/>
  <c r="P1081" i="7"/>
  <c r="P1085" i="7"/>
  <c r="P1089" i="7"/>
  <c r="P1093" i="7"/>
  <c r="P1097" i="7"/>
  <c r="P1101" i="7"/>
  <c r="P1105" i="7"/>
  <c r="P1109" i="7"/>
  <c r="P1113" i="7"/>
  <c r="P1117" i="7"/>
  <c r="P1121" i="7"/>
  <c r="P1125" i="7"/>
  <c r="P1133" i="7"/>
  <c r="P1141" i="7"/>
  <c r="P1149" i="7"/>
  <c r="P1157" i="7"/>
  <c r="P1165" i="7"/>
  <c r="P1173" i="7"/>
  <c r="P1181" i="7"/>
  <c r="P1189" i="7"/>
  <c r="P698" i="7"/>
  <c r="P702" i="7"/>
  <c r="P706" i="7"/>
  <c r="P710" i="7"/>
  <c r="P714" i="7"/>
  <c r="P718" i="7"/>
  <c r="P722" i="7"/>
  <c r="P1003" i="7"/>
  <c r="P1007" i="7"/>
  <c r="P1015" i="7"/>
  <c r="P1023" i="7"/>
  <c r="P1031" i="7"/>
  <c r="P1039" i="7"/>
  <c r="P1047" i="7"/>
  <c r="P1055" i="7"/>
  <c r="P1063" i="7"/>
  <c r="P1071" i="7"/>
  <c r="P1079" i="7"/>
  <c r="P1087" i="7"/>
  <c r="P1095" i="7"/>
  <c r="P1103" i="7"/>
  <c r="P1111" i="7"/>
  <c r="P1119" i="7"/>
  <c r="P1127" i="7"/>
  <c r="P1135" i="7"/>
  <c r="P1143" i="7"/>
  <c r="P1151" i="7"/>
  <c r="P1159" i="7"/>
  <c r="P1167" i="7"/>
  <c r="P1175" i="7"/>
  <c r="P1183" i="7"/>
  <c r="P1191" i="7"/>
  <c r="I32" i="7"/>
  <c r="BG83" i="7"/>
  <c r="I10" i="7"/>
  <c r="O60" i="7"/>
  <c r="O5" i="7"/>
  <c r="BG6" i="7"/>
  <c r="AF18" i="7"/>
  <c r="AF27" i="7"/>
  <c r="I7" i="7"/>
  <c r="I12" i="7"/>
  <c r="I3" i="7"/>
  <c r="BG4" i="7"/>
  <c r="O25" i="7"/>
  <c r="BL6" i="7"/>
  <c r="I11" i="7"/>
  <c r="AF19" i="7"/>
  <c r="I85" i="7"/>
  <c r="BG43" i="7"/>
  <c r="O15" i="7"/>
  <c r="BX2" i="7"/>
  <c r="I79" i="7"/>
  <c r="BL2" i="7"/>
  <c r="I36" i="7"/>
  <c r="I41" i="7"/>
  <c r="BW2" i="7"/>
  <c r="AA2" i="7"/>
  <c r="AK136" i="7"/>
  <c r="AK2" i="7"/>
  <c r="BL4" i="7"/>
  <c r="BG24" i="7"/>
  <c r="I23" i="7"/>
  <c r="I44" i="7"/>
  <c r="I5" i="7"/>
  <c r="O17" i="7"/>
  <c r="O22" i="7"/>
  <c r="O13" i="7"/>
  <c r="AF68" i="7"/>
  <c r="AF3" i="7"/>
  <c r="BG9" i="7"/>
  <c r="BG19" i="7"/>
  <c r="I14" i="7"/>
  <c r="H15" i="7"/>
  <c r="O6" i="7"/>
  <c r="O9" i="7"/>
  <c r="BG15" i="7"/>
  <c r="O14" i="7"/>
  <c r="O31" i="7"/>
  <c r="H49" i="7"/>
  <c r="BG30" i="7"/>
  <c r="I33" i="7"/>
  <c r="BG14" i="7"/>
  <c r="I16" i="7"/>
  <c r="BG27" i="7"/>
  <c r="AK137" i="7"/>
  <c r="AB2" i="7"/>
  <c r="AD2" i="7"/>
  <c r="AE4" i="7" s="1"/>
  <c r="AC2" i="7"/>
  <c r="AE3" i="7" s="1"/>
  <c r="O8" i="7"/>
  <c r="I64" i="7"/>
  <c r="I63" i="7"/>
  <c r="I61" i="7"/>
  <c r="O11" i="7"/>
  <c r="I17" i="7"/>
  <c r="I6" i="7"/>
  <c r="AF8" i="7"/>
  <c r="H9" i="7"/>
  <c r="H10" i="7"/>
  <c r="AK4" i="7"/>
  <c r="AK6" i="7"/>
  <c r="H7" i="7"/>
  <c r="I8" i="7"/>
  <c r="I9" i="7"/>
  <c r="AF11" i="7"/>
  <c r="AF13" i="7"/>
  <c r="AF14" i="7"/>
  <c r="BL15" i="7"/>
  <c r="O18" i="7"/>
  <c r="H21" i="7"/>
  <c r="BG21" i="7"/>
  <c r="AK23" i="7"/>
  <c r="I24" i="7"/>
  <c r="H26" i="7"/>
  <c r="I48" i="7"/>
  <c r="I54" i="7"/>
  <c r="I49" i="7"/>
  <c r="I56" i="7"/>
  <c r="O2" i="7"/>
  <c r="AF2" i="7"/>
  <c r="BL5" i="7"/>
  <c r="BG7" i="7"/>
  <c r="AK8" i="7"/>
  <c r="BG8" i="7"/>
  <c r="H11" i="7"/>
  <c r="H12" i="7"/>
  <c r="AF12" i="7"/>
  <c r="H13" i="7"/>
  <c r="AK14" i="7"/>
  <c r="H16" i="7"/>
  <c r="AF16" i="7"/>
  <c r="O19" i="7"/>
  <c r="I20" i="7"/>
  <c r="H23" i="7"/>
  <c r="I26" i="7"/>
  <c r="AF28" i="7"/>
  <c r="AK28" i="7"/>
  <c r="BG29" i="7"/>
  <c r="AF32" i="7"/>
  <c r="H33" i="7"/>
  <c r="AK33" i="7"/>
  <c r="I43" i="7"/>
  <c r="O55" i="7"/>
  <c r="O57" i="7"/>
  <c r="BG61" i="7"/>
  <c r="I67" i="7"/>
  <c r="O81" i="7"/>
  <c r="AF156" i="7"/>
  <c r="AF143" i="7"/>
  <c r="AF133" i="7"/>
  <c r="AF126" i="7"/>
  <c r="AF120" i="7"/>
  <c r="AF101" i="7"/>
  <c r="AF94" i="7"/>
  <c r="AF72" i="7"/>
  <c r="AF164" i="7"/>
  <c r="AF151" i="7"/>
  <c r="AF134" i="7"/>
  <c r="AF121" i="7"/>
  <c r="AF104" i="7"/>
  <c r="AF159" i="7"/>
  <c r="AF167" i="7"/>
  <c r="AF146" i="7"/>
  <c r="AF138" i="7"/>
  <c r="AF161" i="7"/>
  <c r="AF154" i="7"/>
  <c r="AF137" i="7"/>
  <c r="AF128" i="7"/>
  <c r="AF148" i="7"/>
  <c r="AF105" i="7"/>
  <c r="AF140" i="7"/>
  <c r="AF95" i="7"/>
  <c r="AF114" i="7"/>
  <c r="AF113" i="7"/>
  <c r="AF108" i="7"/>
  <c r="AF82" i="7"/>
  <c r="AF169" i="7"/>
  <c r="AF116" i="7"/>
  <c r="AF115" i="7"/>
  <c r="AF109" i="7"/>
  <c r="AF111" i="7"/>
  <c r="AF51" i="7"/>
  <c r="AF48" i="7"/>
  <c r="AF90" i="7"/>
  <c r="AF86" i="7"/>
  <c r="AF83" i="7"/>
  <c r="AF60" i="7"/>
  <c r="AF59" i="7"/>
  <c r="AF57" i="7"/>
  <c r="AF40" i="7"/>
  <c r="AF31" i="7"/>
  <c r="AF162" i="7"/>
  <c r="AF117" i="7"/>
  <c r="AF55" i="7"/>
  <c r="AF44" i="7"/>
  <c r="AF35" i="7"/>
  <c r="AF25" i="7"/>
  <c r="AF22" i="7"/>
  <c r="AF99" i="7"/>
  <c r="AF62" i="7"/>
  <c r="AF124" i="7"/>
  <c r="AF170" i="7"/>
  <c r="AF131" i="7"/>
  <c r="AF69" i="7"/>
  <c r="AF92" i="7"/>
  <c r="AF78" i="7"/>
  <c r="AF50" i="7"/>
  <c r="O4" i="7"/>
  <c r="BG10" i="7"/>
  <c r="I13" i="7"/>
  <c r="O24" i="7"/>
  <c r="BG34" i="7"/>
  <c r="AF38" i="7"/>
  <c r="AF41" i="7"/>
  <c r="O46" i="7"/>
  <c r="O51" i="7"/>
  <c r="O59" i="7"/>
  <c r="BG76" i="7"/>
  <c r="BL76" i="7"/>
  <c r="AF97" i="7"/>
  <c r="I25" i="7"/>
  <c r="I22" i="7"/>
  <c r="BG11" i="7"/>
  <c r="BG12" i="7"/>
  <c r="BG13" i="7"/>
  <c r="AF15" i="7"/>
  <c r="AK17" i="7"/>
  <c r="AF17" i="7"/>
  <c r="BG16" i="7"/>
  <c r="O20" i="7"/>
  <c r="O21" i="7"/>
  <c r="O29" i="7"/>
  <c r="AF34" i="7"/>
  <c r="O40" i="7"/>
  <c r="I42" i="7"/>
  <c r="I45" i="7"/>
  <c r="AF47" i="7"/>
  <c r="H48" i="7"/>
  <c r="I58" i="7"/>
  <c r="O76" i="7"/>
  <c r="BG96" i="7"/>
  <c r="BG33" i="7"/>
  <c r="H38" i="7"/>
  <c r="I60" i="7"/>
  <c r="AK70" i="7"/>
  <c r="AF70" i="7"/>
  <c r="BG184" i="7"/>
  <c r="BG190" i="7"/>
  <c r="BG193" i="7"/>
  <c r="BG183" i="7"/>
  <c r="BG175" i="7"/>
  <c r="BG166" i="7"/>
  <c r="BG152" i="7"/>
  <c r="BG137" i="7"/>
  <c r="BG86" i="7"/>
  <c r="BG75" i="7"/>
  <c r="BG160" i="7"/>
  <c r="BG136" i="7"/>
  <c r="BG112" i="7"/>
  <c r="BG111" i="7"/>
  <c r="BG109" i="7"/>
  <c r="BG107" i="7"/>
  <c r="BG105" i="7"/>
  <c r="BG168" i="7"/>
  <c r="BG176" i="7"/>
  <c r="BG139" i="7"/>
  <c r="BG130" i="7"/>
  <c r="BG182" i="7"/>
  <c r="BG149" i="7"/>
  <c r="BG147" i="7"/>
  <c r="BG174" i="7"/>
  <c r="BG158" i="7"/>
  <c r="BG144" i="7"/>
  <c r="BG77" i="7"/>
  <c r="BG64" i="7"/>
  <c r="BG157" i="7"/>
  <c r="BG142" i="7"/>
  <c r="BG89" i="7"/>
  <c r="BG177" i="7"/>
  <c r="BG91" i="7"/>
  <c r="BG90" i="7"/>
  <c r="BG110" i="7"/>
  <c r="BG85" i="7"/>
  <c r="BG73" i="7"/>
  <c r="BG150" i="7"/>
  <c r="BG74" i="7"/>
  <c r="BG163" i="7"/>
  <c r="BG155" i="7"/>
  <c r="BG93" i="7"/>
  <c r="BG65" i="7"/>
  <c r="BG103" i="7"/>
  <c r="BG101" i="7"/>
  <c r="BG50" i="7"/>
  <c r="BG41" i="7"/>
  <c r="BG37" i="7"/>
  <c r="BG48" i="7"/>
  <c r="BG36" i="7"/>
  <c r="BG20" i="7"/>
  <c r="BG95" i="7"/>
  <c r="BG60" i="7"/>
  <c r="BG58" i="7"/>
  <c r="BG46" i="7"/>
  <c r="BG45" i="7"/>
  <c r="BG132" i="7"/>
  <c r="BG100" i="7"/>
  <c r="BG81" i="7"/>
  <c r="BG63" i="7"/>
  <c r="BG84" i="7"/>
  <c r="BG71" i="7"/>
  <c r="I71" i="7"/>
  <c r="I72" i="7"/>
  <c r="I68" i="7"/>
  <c r="I70" i="7"/>
  <c r="O3" i="7"/>
  <c r="H4" i="7"/>
  <c r="I93" i="7"/>
  <c r="I92" i="7"/>
  <c r="I91" i="7"/>
  <c r="I88" i="7"/>
  <c r="I90" i="7"/>
  <c r="I35" i="7"/>
  <c r="I39" i="7"/>
  <c r="I15" i="7"/>
  <c r="H18" i="7"/>
  <c r="AK18" i="7"/>
  <c r="H19" i="7"/>
  <c r="BG26" i="7"/>
  <c r="I28" i="7"/>
  <c r="BG28" i="7"/>
  <c r="O30" i="7"/>
  <c r="BL33" i="7"/>
  <c r="I38" i="7"/>
  <c r="BG39" i="7"/>
  <c r="AF43" i="7"/>
  <c r="O45" i="7"/>
  <c r="I47" i="7"/>
  <c r="O48" i="7"/>
  <c r="AF49" i="7"/>
  <c r="I50" i="7"/>
  <c r="I52" i="7"/>
  <c r="O58" i="7"/>
  <c r="I74" i="7"/>
  <c r="O83" i="7"/>
  <c r="BL10" i="7"/>
  <c r="I4" i="7"/>
  <c r="AF4" i="7"/>
  <c r="AF5" i="7"/>
  <c r="H6" i="7"/>
  <c r="AF6" i="7"/>
  <c r="AF9" i="7"/>
  <c r="I31" i="7"/>
  <c r="I30" i="7"/>
  <c r="I29" i="7"/>
  <c r="O12" i="7"/>
  <c r="I77" i="7"/>
  <c r="I76" i="7"/>
  <c r="O16" i="7"/>
  <c r="I18" i="7"/>
  <c r="I19" i="7"/>
  <c r="AF20" i="7"/>
  <c r="AF21" i="7"/>
  <c r="AF24" i="7"/>
  <c r="BG25" i="7"/>
  <c r="AF26" i="7"/>
  <c r="O32" i="7"/>
  <c r="I37" i="7"/>
  <c r="O39" i="7"/>
  <c r="BL42" i="7"/>
  <c r="BG42" i="7"/>
  <c r="O54" i="7"/>
  <c r="BL62" i="7"/>
  <c r="BG62" i="7"/>
  <c r="I66" i="7"/>
  <c r="H70" i="7"/>
  <c r="O7" i="7"/>
  <c r="O10" i="7"/>
  <c r="O23" i="7"/>
  <c r="H8" i="7"/>
  <c r="I97" i="7"/>
  <c r="I96" i="7"/>
  <c r="I100" i="7"/>
  <c r="I98" i="7"/>
  <c r="BG22" i="7"/>
  <c r="AF23" i="7"/>
  <c r="AF33" i="7"/>
  <c r="BG35" i="7"/>
  <c r="O41" i="7"/>
  <c r="BG44" i="7"/>
  <c r="O52" i="7"/>
  <c r="I57" i="7"/>
  <c r="H100" i="7"/>
  <c r="H93" i="7"/>
  <c r="H89" i="7"/>
  <c r="H85" i="7"/>
  <c r="H81" i="7"/>
  <c r="H77" i="7"/>
  <c r="H73" i="7"/>
  <c r="H64" i="7"/>
  <c r="H95" i="7"/>
  <c r="H94" i="7"/>
  <c r="H83" i="7"/>
  <c r="H72" i="7"/>
  <c r="H101" i="7"/>
  <c r="H84" i="7"/>
  <c r="H74" i="7"/>
  <c r="H67" i="7"/>
  <c r="H54" i="7"/>
  <c r="H98" i="7"/>
  <c r="H88" i="7"/>
  <c r="H80" i="7"/>
  <c r="H79" i="7"/>
  <c r="H71" i="7"/>
  <c r="H68" i="7"/>
  <c r="H66" i="7"/>
  <c r="H59" i="7"/>
  <c r="H55" i="7"/>
  <c r="H50" i="7"/>
  <c r="H96" i="7"/>
  <c r="H76" i="7"/>
  <c r="H99" i="7"/>
  <c r="H63" i="7"/>
  <c r="H53" i="7"/>
  <c r="H45" i="7"/>
  <c r="H37" i="7"/>
  <c r="H28" i="7"/>
  <c r="H90" i="7"/>
  <c r="H60" i="7"/>
  <c r="H56" i="7"/>
  <c r="H36" i="7"/>
  <c r="H24" i="7"/>
  <c r="H87" i="7"/>
  <c r="H62" i="7"/>
  <c r="H40" i="7"/>
  <c r="H31" i="7"/>
  <c r="H91" i="7"/>
  <c r="H82" i="7"/>
  <c r="H65" i="7"/>
  <c r="H44" i="7"/>
  <c r="H35" i="7"/>
  <c r="H30" i="7"/>
  <c r="H25" i="7"/>
  <c r="H22" i="7"/>
  <c r="H17" i="7"/>
  <c r="H14" i="7"/>
  <c r="H75" i="7"/>
  <c r="H69" i="7"/>
  <c r="H39" i="7"/>
  <c r="H34" i="7"/>
  <c r="H29" i="7"/>
  <c r="H27" i="7"/>
  <c r="H5" i="7"/>
  <c r="H92" i="7"/>
  <c r="H97" i="7"/>
  <c r="H78" i="7"/>
  <c r="H42" i="7"/>
  <c r="H86" i="7"/>
  <c r="H61" i="7"/>
  <c r="H58" i="7"/>
  <c r="H57" i="7"/>
  <c r="H52" i="7"/>
  <c r="H47" i="7"/>
  <c r="H46" i="7"/>
  <c r="H41" i="7"/>
  <c r="H32" i="7"/>
  <c r="O97" i="7"/>
  <c r="O99" i="7"/>
  <c r="O61" i="7"/>
  <c r="O91" i="7"/>
  <c r="O70" i="7"/>
  <c r="O80" i="7"/>
  <c r="O101" i="7"/>
  <c r="O49" i="7"/>
  <c r="O42" i="7"/>
  <c r="O72" i="7"/>
  <c r="O50" i="7"/>
  <c r="O94" i="7"/>
  <c r="O56" i="7"/>
  <c r="O53" i="7"/>
  <c r="O36" i="7"/>
  <c r="O90" i="7"/>
  <c r="O64" i="7"/>
  <c r="O63" i="7"/>
  <c r="O44" i="7"/>
  <c r="O96" i="7"/>
  <c r="O84" i="7"/>
  <c r="O82" i="7"/>
  <c r="O93" i="7"/>
  <c r="O68" i="7"/>
  <c r="O43" i="7"/>
  <c r="O34" i="7"/>
  <c r="O28" i="7"/>
  <c r="O27" i="7"/>
  <c r="AK5" i="7"/>
  <c r="AF7" i="7"/>
  <c r="AF10" i="7"/>
  <c r="H3" i="7"/>
  <c r="H20" i="7"/>
  <c r="O35" i="7"/>
  <c r="O37" i="7"/>
  <c r="BG38" i="7"/>
  <c r="I40" i="7"/>
  <c r="AF42" i="7"/>
  <c r="H43" i="7"/>
  <c r="I46" i="7"/>
  <c r="H51" i="7"/>
  <c r="I53" i="7"/>
  <c r="I55" i="7"/>
  <c r="AF77" i="7"/>
  <c r="AK77" i="7"/>
  <c r="I87" i="7"/>
  <c r="AF37" i="7"/>
  <c r="I59" i="7"/>
  <c r="AK61" i="7"/>
  <c r="O62" i="7"/>
  <c r="BG82" i="7"/>
  <c r="AK88" i="7"/>
  <c r="AF88" i="7"/>
  <c r="BL134" i="7"/>
  <c r="BG134" i="7"/>
  <c r="AK66" i="7"/>
  <c r="AF66" i="7"/>
  <c r="BL69" i="7"/>
  <c r="BG69" i="7"/>
  <c r="O87" i="7"/>
  <c r="AF89" i="7"/>
  <c r="AK97" i="7"/>
  <c r="AF106" i="7"/>
  <c r="AK106" i="7"/>
  <c r="AF112" i="7"/>
  <c r="AK112" i="7"/>
  <c r="I51" i="7"/>
  <c r="O67" i="7"/>
  <c r="O71" i="7"/>
  <c r="O74" i="7"/>
  <c r="BG79" i="7"/>
  <c r="AK80" i="7"/>
  <c r="AF80" i="7"/>
  <c r="AK89" i="7"/>
  <c r="BG133" i="7"/>
  <c r="BL185" i="7"/>
  <c r="BG185" i="7"/>
  <c r="O86" i="7"/>
  <c r="BG88" i="7"/>
  <c r="AF91" i="7"/>
  <c r="BG94" i="7"/>
  <c r="BG97" i="7"/>
  <c r="I82" i="7"/>
  <c r="I81" i="7"/>
  <c r="BG23" i="7"/>
  <c r="AF29" i="7"/>
  <c r="AF30" i="7"/>
  <c r="BG31" i="7"/>
  <c r="AF39" i="7"/>
  <c r="BG52" i="7"/>
  <c r="BG53" i="7"/>
  <c r="BG55" i="7"/>
  <c r="BG59" i="7"/>
  <c r="BG72" i="7"/>
  <c r="I80" i="7"/>
  <c r="AK84" i="7"/>
  <c r="AF84" i="7"/>
  <c r="AF87" i="7"/>
  <c r="AF96" i="7"/>
  <c r="O100" i="7"/>
  <c r="AK103" i="7"/>
  <c r="AF103" i="7"/>
  <c r="AK118" i="7"/>
  <c r="AF118" i="7"/>
  <c r="I27" i="7"/>
  <c r="I34" i="7"/>
  <c r="O38" i="7"/>
  <c r="BG40" i="7"/>
  <c r="BG57" i="7"/>
  <c r="O66" i="7"/>
  <c r="BG66" i="7"/>
  <c r="I69" i="7"/>
  <c r="AK71" i="7"/>
  <c r="AF71" i="7"/>
  <c r="I75" i="7"/>
  <c r="O78" i="7"/>
  <c r="AK79" i="7"/>
  <c r="AF79" i="7"/>
  <c r="I84" i="7"/>
  <c r="O85" i="7"/>
  <c r="O88" i="7"/>
  <c r="I89" i="7"/>
  <c r="O92" i="7"/>
  <c r="I95" i="7"/>
  <c r="BG98" i="7"/>
  <c r="AF155" i="7"/>
  <c r="AK155" i="7"/>
  <c r="O26" i="7"/>
  <c r="AK29" i="7"/>
  <c r="AK30" i="7"/>
  <c r="O33" i="7"/>
  <c r="BL40" i="7"/>
  <c r="AF45" i="7"/>
  <c r="BG47" i="7"/>
  <c r="BL51" i="7"/>
  <c r="BG51" i="7"/>
  <c r="AF54" i="7"/>
  <c r="BL57" i="7"/>
  <c r="I65" i="7"/>
  <c r="O69" i="7"/>
  <c r="I73" i="7"/>
  <c r="BG78" i="7"/>
  <c r="BG80" i="7"/>
  <c r="AF81" i="7"/>
  <c r="AK81" i="7"/>
  <c r="O95" i="7"/>
  <c r="BL98" i="7"/>
  <c r="BG159" i="7"/>
  <c r="BL159" i="7"/>
  <c r="BG32" i="7"/>
  <c r="AF36" i="7"/>
  <c r="AK44" i="7"/>
  <c r="AK45" i="7"/>
  <c r="BL47" i="7"/>
  <c r="AF52" i="7"/>
  <c r="AF53" i="7"/>
  <c r="AK54" i="7"/>
  <c r="AF56" i="7"/>
  <c r="AF58" i="7"/>
  <c r="AF61" i="7"/>
  <c r="O65" i="7"/>
  <c r="O73" i="7"/>
  <c r="O75" i="7"/>
  <c r="AF107" i="7"/>
  <c r="AK107" i="7"/>
  <c r="AK110" i="7"/>
  <c r="AF110" i="7"/>
  <c r="AK125" i="7"/>
  <c r="AF125" i="7"/>
  <c r="BL126" i="7"/>
  <c r="AF147" i="7"/>
  <c r="AK147" i="7"/>
  <c r="BG164" i="7"/>
  <c r="BL164" i="7"/>
  <c r="O47" i="7"/>
  <c r="BG49" i="7"/>
  <c r="I62" i="7"/>
  <c r="AF63" i="7"/>
  <c r="AF65" i="7"/>
  <c r="AF76" i="7"/>
  <c r="BG104" i="7"/>
  <c r="AF127" i="7"/>
  <c r="AK127" i="7"/>
  <c r="BG151" i="7"/>
  <c r="BL151" i="7"/>
  <c r="AF64" i="7"/>
  <c r="BG67" i="7"/>
  <c r="BL67" i="7"/>
  <c r="BG68" i="7"/>
  <c r="AF75" i="7"/>
  <c r="O77" i="7"/>
  <c r="I83" i="7"/>
  <c r="BG87" i="7"/>
  <c r="BG92" i="7"/>
  <c r="I94" i="7"/>
  <c r="AK96" i="7"/>
  <c r="AF98" i="7"/>
  <c r="I99" i="7"/>
  <c r="AF102" i="7"/>
  <c r="BL104" i="7"/>
  <c r="AK130" i="7"/>
  <c r="AF130" i="7"/>
  <c r="AF93" i="7"/>
  <c r="AK93" i="7"/>
  <c r="AF123" i="7"/>
  <c r="BG131" i="7"/>
  <c r="BL131" i="7"/>
  <c r="AF46" i="7"/>
  <c r="AF67" i="7"/>
  <c r="AF74" i="7"/>
  <c r="O89" i="7"/>
  <c r="BG99" i="7"/>
  <c r="AK100" i="7"/>
  <c r="AF100" i="7"/>
  <c r="BL116" i="7"/>
  <c r="BL121" i="7"/>
  <c r="AK123" i="7"/>
  <c r="AF141" i="7"/>
  <c r="BG165" i="7"/>
  <c r="O79" i="7"/>
  <c r="AF85" i="7"/>
  <c r="O98" i="7"/>
  <c r="BG102" i="7"/>
  <c r="BL106" i="7"/>
  <c r="BG106" i="7"/>
  <c r="AK119" i="7"/>
  <c r="AF119" i="7"/>
  <c r="AF132" i="7"/>
  <c r="BL138" i="7"/>
  <c r="BG138" i="7"/>
  <c r="AK142" i="7"/>
  <c r="AF142" i="7"/>
  <c r="BG145" i="7"/>
  <c r="AF149" i="7"/>
  <c r="AF163" i="7"/>
  <c r="AK163" i="7"/>
  <c r="BG167" i="7"/>
  <c r="BL167" i="7"/>
  <c r="BG179" i="7"/>
  <c r="BL179" i="7"/>
  <c r="BG172" i="7"/>
  <c r="BG188" i="7"/>
  <c r="BG192" i="7"/>
  <c r="AF129" i="7"/>
  <c r="AF136" i="7"/>
  <c r="AF139" i="7"/>
  <c r="AK139" i="7"/>
  <c r="BG143" i="7"/>
  <c r="BL143" i="7"/>
  <c r="BG156" i="7"/>
  <c r="AF168" i="7"/>
  <c r="BL172" i="7"/>
  <c r="BG180" i="7"/>
  <c r="BL188" i="7"/>
  <c r="AF135" i="7"/>
  <c r="AK135" i="7"/>
  <c r="BG141" i="7"/>
  <c r="BG148" i="7"/>
  <c r="AF153" i="7"/>
  <c r="BL156" i="7"/>
  <c r="AF160" i="7"/>
  <c r="AK168" i="7"/>
  <c r="BL170" i="7"/>
  <c r="BG170" i="7"/>
  <c r="BL180" i="7"/>
  <c r="BG140" i="7"/>
  <c r="AF145" i="7"/>
  <c r="AF152" i="7"/>
  <c r="BL162" i="7"/>
  <c r="BG162" i="7"/>
  <c r="AK166" i="7"/>
  <c r="AF166" i="7"/>
  <c r="BG169" i="7"/>
  <c r="BL178" i="7"/>
  <c r="BG178" i="7"/>
  <c r="BG108" i="7"/>
  <c r="AF122" i="7"/>
  <c r="AF144" i="7"/>
  <c r="BL154" i="7"/>
  <c r="BG154" i="7"/>
  <c r="AK158" i="7"/>
  <c r="AF158" i="7"/>
  <c r="BG161" i="7"/>
  <c r="AF165" i="7"/>
  <c r="BG173" i="7"/>
  <c r="BG189" i="7"/>
  <c r="BG191" i="7"/>
  <c r="AF73" i="7"/>
  <c r="BL108" i="7"/>
  <c r="BL114" i="7"/>
  <c r="AK122" i="7"/>
  <c r="BG135" i="7"/>
  <c r="AK138" i="7"/>
  <c r="AK144" i="7"/>
  <c r="BL146" i="7"/>
  <c r="BG146" i="7"/>
  <c r="AK150" i="7"/>
  <c r="AF150" i="7"/>
  <c r="BG153" i="7"/>
  <c r="AF157" i="7"/>
  <c r="BG171" i="7"/>
  <c r="BL171" i="7"/>
  <c r="BG181" i="7"/>
  <c r="BG187" i="7"/>
  <c r="BL187" i="7"/>
  <c r="BG186" i="7"/>
  <c r="BL192" i="7"/>
  <c r="V4" i="7" l="1"/>
  <c r="Q1167" i="7"/>
  <c r="V1167" i="7"/>
  <c r="Q1103" i="7"/>
  <c r="V1103" i="7"/>
  <c r="Q1039" i="7"/>
  <c r="V1039" i="7"/>
  <c r="Q714" i="7"/>
  <c r="V714" i="7"/>
  <c r="Q1165" i="7"/>
  <c r="V1165" i="7"/>
  <c r="Q1113" i="7"/>
  <c r="V1113" i="7"/>
  <c r="Q1081" i="7"/>
  <c r="V1081" i="7"/>
  <c r="Q1049" i="7"/>
  <c r="V1049" i="7"/>
  <c r="Q1164" i="7"/>
  <c r="V1164" i="7"/>
  <c r="Q1132" i="7"/>
  <c r="V1132" i="7"/>
  <c r="Q1100" i="7"/>
  <c r="V1100" i="7"/>
  <c r="Q1068" i="7"/>
  <c r="V1068" i="7"/>
  <c r="Q1332" i="7"/>
  <c r="V1332" i="7"/>
  <c r="Q1268" i="7"/>
  <c r="V1268" i="7"/>
  <c r="Q144" i="7"/>
  <c r="V144" i="7"/>
  <c r="Q112" i="7"/>
  <c r="V112" i="7"/>
  <c r="Q1347" i="7"/>
  <c r="V1347" i="7"/>
  <c r="Q1283" i="7"/>
  <c r="V1283" i="7"/>
  <c r="Q1240" i="7"/>
  <c r="V1240" i="7"/>
  <c r="Q1208" i="7"/>
  <c r="V1208" i="7"/>
  <c r="Q1052" i="7"/>
  <c r="V1052" i="7"/>
  <c r="Q1020" i="7"/>
  <c r="V1020" i="7"/>
  <c r="Q988" i="7"/>
  <c r="V988" i="7"/>
  <c r="Q956" i="7"/>
  <c r="V956" i="7"/>
  <c r="Q924" i="7"/>
  <c r="V924" i="7"/>
  <c r="Q892" i="7"/>
  <c r="V892" i="7"/>
  <c r="Q860" i="7"/>
  <c r="V860" i="7"/>
  <c r="Q828" i="7"/>
  <c r="V828" i="7"/>
  <c r="Q796" i="7"/>
  <c r="V796" i="7"/>
  <c r="Q764" i="7"/>
  <c r="V764" i="7"/>
  <c r="Q732" i="7"/>
  <c r="V732" i="7"/>
  <c r="Q1386" i="7"/>
  <c r="V1386" i="7"/>
  <c r="Q1322" i="7"/>
  <c r="V1322" i="7"/>
  <c r="Q187" i="7"/>
  <c r="V187" i="7"/>
  <c r="Q151" i="7"/>
  <c r="V151" i="7"/>
  <c r="Q32" i="7"/>
  <c r="V32" i="7"/>
  <c r="Q711" i="7"/>
  <c r="V711" i="7"/>
  <c r="Q1329" i="7"/>
  <c r="V1329" i="7"/>
  <c r="Q1265" i="7"/>
  <c r="V1265" i="7"/>
  <c r="Q1231" i="7"/>
  <c r="V1231" i="7"/>
  <c r="Q1199" i="7"/>
  <c r="V1199" i="7"/>
  <c r="Q1139" i="7"/>
  <c r="V1139" i="7"/>
  <c r="Q1075" i="7"/>
  <c r="V1075" i="7"/>
  <c r="Q1011" i="7"/>
  <c r="V1011" i="7"/>
  <c r="Q971" i="7"/>
  <c r="V971" i="7"/>
  <c r="Q939" i="7"/>
  <c r="V939" i="7"/>
  <c r="Q907" i="7"/>
  <c r="V907" i="7"/>
  <c r="Q875" i="7"/>
  <c r="V875" i="7"/>
  <c r="Q843" i="7"/>
  <c r="V843" i="7"/>
  <c r="Q811" i="7"/>
  <c r="V811" i="7"/>
  <c r="Q779" i="7"/>
  <c r="V779" i="7"/>
  <c r="Q747" i="7"/>
  <c r="V747" i="7"/>
  <c r="Q715" i="7"/>
  <c r="V715" i="7"/>
  <c r="Q1344" i="7"/>
  <c r="V1344" i="7"/>
  <c r="Q1280" i="7"/>
  <c r="V1280" i="7"/>
  <c r="Q161" i="7"/>
  <c r="V161" i="7"/>
  <c r="Q134" i="7"/>
  <c r="V134" i="7"/>
  <c r="Q94" i="7"/>
  <c r="V94" i="7"/>
  <c r="Q46" i="7"/>
  <c r="V46" i="7"/>
  <c r="Q1383" i="7"/>
  <c r="V1383" i="7"/>
  <c r="Q1319" i="7"/>
  <c r="V1319" i="7"/>
  <c r="Q1258" i="7"/>
  <c r="V1258" i="7"/>
  <c r="Q1226" i="7"/>
  <c r="V1226" i="7"/>
  <c r="Q1194" i="7"/>
  <c r="V1194" i="7"/>
  <c r="Q1162" i="7"/>
  <c r="V1162" i="7"/>
  <c r="Q1130" i="7"/>
  <c r="V1130" i="7"/>
  <c r="Q1098" i="7"/>
  <c r="V1098" i="7"/>
  <c r="Q1066" i="7"/>
  <c r="V1066" i="7"/>
  <c r="Q1034" i="7"/>
  <c r="V1034" i="7"/>
  <c r="Q1002" i="7"/>
  <c r="V1002" i="7"/>
  <c r="Q970" i="7"/>
  <c r="V970" i="7"/>
  <c r="Q938" i="7"/>
  <c r="V938" i="7"/>
  <c r="Q906" i="7"/>
  <c r="V906" i="7"/>
  <c r="Q874" i="7"/>
  <c r="V874" i="7"/>
  <c r="Q842" i="7"/>
  <c r="V842" i="7"/>
  <c r="Q810" i="7"/>
  <c r="V810" i="7"/>
  <c r="Q778" i="7"/>
  <c r="V778" i="7"/>
  <c r="Q746" i="7"/>
  <c r="V746" i="7"/>
  <c r="Q686" i="7"/>
  <c r="V686" i="7"/>
  <c r="Q1358" i="7"/>
  <c r="V1358" i="7"/>
  <c r="Q1294" i="7"/>
  <c r="V1294" i="7"/>
  <c r="Q170" i="7"/>
  <c r="V170" i="7"/>
  <c r="Q91" i="7"/>
  <c r="V91" i="7"/>
  <c r="Q83" i="7"/>
  <c r="V83" i="7"/>
  <c r="Q10" i="7"/>
  <c r="V10" i="7"/>
  <c r="Q1341" i="7"/>
  <c r="V1341" i="7"/>
  <c r="Q1277" i="7"/>
  <c r="V1277" i="7"/>
  <c r="Q1237" i="7"/>
  <c r="V1237" i="7"/>
  <c r="Q1205" i="7"/>
  <c r="V1205" i="7"/>
  <c r="Q1153" i="7"/>
  <c r="V1153" i="7"/>
  <c r="Q1025" i="7"/>
  <c r="V1025" i="7"/>
  <c r="Q993" i="7"/>
  <c r="V993" i="7"/>
  <c r="Q961" i="7"/>
  <c r="V961" i="7"/>
  <c r="Q929" i="7"/>
  <c r="V929" i="7"/>
  <c r="Q897" i="7"/>
  <c r="V897" i="7"/>
  <c r="Q123" i="7"/>
  <c r="V123" i="7"/>
  <c r="Q67" i="7"/>
  <c r="V67" i="7"/>
  <c r="Q588" i="7"/>
  <c r="V588" i="7"/>
  <c r="Q556" i="7"/>
  <c r="V556" i="7"/>
  <c r="Q496" i="7"/>
  <c r="V496" i="7"/>
  <c r="Q452" i="7"/>
  <c r="V452" i="7"/>
  <c r="Q416" i="7"/>
  <c r="V416" i="7"/>
  <c r="Q356" i="7"/>
  <c r="V356" i="7"/>
  <c r="Q324" i="7"/>
  <c r="V324" i="7"/>
  <c r="Q288" i="7"/>
  <c r="V288" i="7"/>
  <c r="Q228" i="7"/>
  <c r="V228" i="7"/>
  <c r="Q190" i="7"/>
  <c r="V190" i="7"/>
  <c r="Q680" i="7"/>
  <c r="V680" i="7"/>
  <c r="Q648" i="7"/>
  <c r="V648" i="7"/>
  <c r="Q616" i="7"/>
  <c r="V616" i="7"/>
  <c r="Q540" i="7"/>
  <c r="V540" i="7"/>
  <c r="Q476" i="7"/>
  <c r="V476" i="7"/>
  <c r="Q360" i="7"/>
  <c r="V360" i="7"/>
  <c r="Q232" i="7"/>
  <c r="V232" i="7"/>
  <c r="Q56" i="7"/>
  <c r="V56" i="7"/>
  <c r="Q435" i="7"/>
  <c r="V435" i="7"/>
  <c r="Q379" i="7"/>
  <c r="V379" i="7"/>
  <c r="Q323" i="7"/>
  <c r="V323" i="7"/>
  <c r="Q255" i="7"/>
  <c r="V255" i="7"/>
  <c r="Q192" i="7"/>
  <c r="V192" i="7"/>
  <c r="Q695" i="7"/>
  <c r="V695" i="7"/>
  <c r="Q663" i="7"/>
  <c r="V663" i="7"/>
  <c r="Q631" i="7"/>
  <c r="V631" i="7"/>
  <c r="Q599" i="7"/>
  <c r="V599" i="7"/>
  <c r="Q567" i="7"/>
  <c r="V567" i="7"/>
  <c r="Q535" i="7"/>
  <c r="V535" i="7"/>
  <c r="Q503" i="7"/>
  <c r="V503" i="7"/>
  <c r="Q467" i="7"/>
  <c r="V467" i="7"/>
  <c r="Q399" i="7"/>
  <c r="V399" i="7"/>
  <c r="Q327" i="7"/>
  <c r="V327" i="7"/>
  <c r="Q267" i="7"/>
  <c r="V267" i="7"/>
  <c r="Q203" i="7"/>
  <c r="V203" i="7"/>
  <c r="Q126" i="7"/>
  <c r="V126" i="7"/>
  <c r="Q13" i="7"/>
  <c r="V13" i="7"/>
  <c r="V458" i="7"/>
  <c r="Q458" i="7"/>
  <c r="Q398" i="7"/>
  <c r="V398" i="7"/>
  <c r="Q334" i="7"/>
  <c r="V334" i="7"/>
  <c r="Q270" i="7"/>
  <c r="V270" i="7"/>
  <c r="Q202" i="7"/>
  <c r="V202" i="7"/>
  <c r="Q285" i="7"/>
  <c r="V285" i="7"/>
  <c r="Q150" i="7"/>
  <c r="V150" i="7"/>
  <c r="Q650" i="7"/>
  <c r="V650" i="7"/>
  <c r="Q618" i="7"/>
  <c r="V618" i="7"/>
  <c r="Q586" i="7"/>
  <c r="V586" i="7"/>
  <c r="Q554" i="7"/>
  <c r="V554" i="7"/>
  <c r="Q522" i="7"/>
  <c r="V522" i="7"/>
  <c r="Q462" i="7"/>
  <c r="V462" i="7"/>
  <c r="V394" i="7"/>
  <c r="Q394" i="7"/>
  <c r="V330" i="7"/>
  <c r="Q330" i="7"/>
  <c r="Q266" i="7"/>
  <c r="V266" i="7"/>
  <c r="Q206" i="7"/>
  <c r="V206" i="7"/>
  <c r="Q237" i="7"/>
  <c r="V237" i="7"/>
  <c r="Q103" i="7"/>
  <c r="V103" i="7"/>
  <c r="Q713" i="7"/>
  <c r="V713" i="7"/>
  <c r="Q661" i="7"/>
  <c r="V661" i="7"/>
  <c r="Q621" i="7"/>
  <c r="V621" i="7"/>
  <c r="Q561" i="7"/>
  <c r="V561" i="7"/>
  <c r="Q497" i="7"/>
  <c r="V497" i="7"/>
  <c r="Q449" i="7"/>
  <c r="V449" i="7"/>
  <c r="Q385" i="7"/>
  <c r="V385" i="7"/>
  <c r="Q329" i="7"/>
  <c r="V329" i="7"/>
  <c r="Q265" i="7"/>
  <c r="V265" i="7"/>
  <c r="Q138" i="7"/>
  <c r="V138" i="7"/>
  <c r="Q841" i="7"/>
  <c r="V841" i="7"/>
  <c r="Q809" i="7"/>
  <c r="V809" i="7"/>
  <c r="Q777" i="7"/>
  <c r="V777" i="7"/>
  <c r="Q741" i="7"/>
  <c r="V741" i="7"/>
  <c r="Q677" i="7"/>
  <c r="V677" i="7"/>
  <c r="Q585" i="7"/>
  <c r="V585" i="7"/>
  <c r="Q517" i="7"/>
  <c r="V517" i="7"/>
  <c r="Q437" i="7"/>
  <c r="V437" i="7"/>
  <c r="Q369" i="7"/>
  <c r="V369" i="7"/>
  <c r="Q261" i="7"/>
  <c r="V261" i="7"/>
  <c r="Q1391" i="7"/>
  <c r="V1391" i="7"/>
  <c r="Q1159" i="7"/>
  <c r="V1159" i="7"/>
  <c r="Q710" i="7"/>
  <c r="V710" i="7"/>
  <c r="V1077" i="7"/>
  <c r="Q1077" i="7"/>
  <c r="Q1045" i="7"/>
  <c r="V1045" i="7"/>
  <c r="Q1324" i="7"/>
  <c r="V1324" i="7"/>
  <c r="Q193" i="7"/>
  <c r="V193" i="7"/>
  <c r="Q142" i="7"/>
  <c r="V142" i="7"/>
  <c r="Q110" i="7"/>
  <c r="V110" i="7"/>
  <c r="Q1236" i="7"/>
  <c r="V1236" i="7"/>
  <c r="Q1016" i="7"/>
  <c r="V1016" i="7"/>
  <c r="Q984" i="7"/>
  <c r="V984" i="7"/>
  <c r="Q952" i="7"/>
  <c r="V952" i="7"/>
  <c r="Q920" i="7"/>
  <c r="V920" i="7"/>
  <c r="Q888" i="7"/>
  <c r="V888" i="7"/>
  <c r="Q856" i="7"/>
  <c r="V856" i="7"/>
  <c r="Q824" i="7"/>
  <c r="V824" i="7"/>
  <c r="V792" i="7"/>
  <c r="Q792" i="7"/>
  <c r="Q760" i="7"/>
  <c r="V760" i="7"/>
  <c r="Q728" i="7"/>
  <c r="V728" i="7"/>
  <c r="Q1378" i="7"/>
  <c r="V1378" i="7"/>
  <c r="Q1314" i="7"/>
  <c r="V1314" i="7"/>
  <c r="Q179" i="7"/>
  <c r="V179" i="7"/>
  <c r="Q127" i="7"/>
  <c r="V127" i="7"/>
  <c r="Q31" i="7"/>
  <c r="V31" i="7"/>
  <c r="Q1385" i="7"/>
  <c r="V1385" i="7"/>
  <c r="Q1321" i="7"/>
  <c r="V1321" i="7"/>
  <c r="Q1259" i="7"/>
  <c r="V1259" i="7"/>
  <c r="V1227" i="7"/>
  <c r="Q1227" i="7"/>
  <c r="Q1195" i="7"/>
  <c r="V1195" i="7"/>
  <c r="Q1131" i="7"/>
  <c r="V1131" i="7"/>
  <c r="Q1067" i="7"/>
  <c r="V1067" i="7"/>
  <c r="V999" i="7"/>
  <c r="Q999" i="7"/>
  <c r="Q967" i="7"/>
  <c r="V967" i="7"/>
  <c r="Q935" i="7"/>
  <c r="V935" i="7"/>
  <c r="Q903" i="7"/>
  <c r="V903" i="7"/>
  <c r="Q871" i="7"/>
  <c r="V871" i="7"/>
  <c r="Q839" i="7"/>
  <c r="V839" i="7"/>
  <c r="Q807" i="7"/>
  <c r="V807" i="7"/>
  <c r="Q775" i="7"/>
  <c r="V775" i="7"/>
  <c r="Q743" i="7"/>
  <c r="V743" i="7"/>
  <c r="Q707" i="7"/>
  <c r="V707" i="7"/>
  <c r="Q1336" i="7"/>
  <c r="V1336" i="7"/>
  <c r="Q1272" i="7"/>
  <c r="V1272" i="7"/>
  <c r="Q154" i="7"/>
  <c r="V154" i="7"/>
  <c r="Q132" i="7"/>
  <c r="V132" i="7"/>
  <c r="Q78" i="7"/>
  <c r="V78" i="7"/>
  <c r="Q45" i="7"/>
  <c r="V45" i="7"/>
  <c r="Q1375" i="7"/>
  <c r="V1375" i="7"/>
  <c r="Q1311" i="7"/>
  <c r="V1311" i="7"/>
  <c r="Q1254" i="7"/>
  <c r="V1254" i="7"/>
  <c r="Q1222" i="7"/>
  <c r="V1222" i="7"/>
  <c r="Q1190" i="7"/>
  <c r="V1190" i="7"/>
  <c r="Q1158" i="7"/>
  <c r="V1158" i="7"/>
  <c r="Q1126" i="7"/>
  <c r="V1126" i="7"/>
  <c r="Q1094" i="7"/>
  <c r="V1094" i="7"/>
  <c r="Q1062" i="7"/>
  <c r="V1062" i="7"/>
  <c r="Q1030" i="7"/>
  <c r="V1030" i="7"/>
  <c r="Q998" i="7"/>
  <c r="V998" i="7"/>
  <c r="Q966" i="7"/>
  <c r="V966" i="7"/>
  <c r="Q934" i="7"/>
  <c r="V934" i="7"/>
  <c r="Q902" i="7"/>
  <c r="V902" i="7"/>
  <c r="Q870" i="7"/>
  <c r="V870" i="7"/>
  <c r="Q838" i="7"/>
  <c r="V838" i="7"/>
  <c r="Q806" i="7"/>
  <c r="V806" i="7"/>
  <c r="Q774" i="7"/>
  <c r="V774" i="7"/>
  <c r="Q742" i="7"/>
  <c r="V742" i="7"/>
  <c r="Q682" i="7"/>
  <c r="V682" i="7"/>
  <c r="Q1350" i="7"/>
  <c r="V1350" i="7"/>
  <c r="Q1286" i="7"/>
  <c r="V1286" i="7"/>
  <c r="Q168" i="7"/>
  <c r="V168" i="7"/>
  <c r="Q90" i="7"/>
  <c r="V90" i="7"/>
  <c r="Q82" i="7"/>
  <c r="V82" i="7"/>
  <c r="Q8" i="7"/>
  <c r="V8" i="7"/>
  <c r="Q1333" i="7"/>
  <c r="V1333" i="7"/>
  <c r="Q1269" i="7"/>
  <c r="V1269" i="7"/>
  <c r="Q1233" i="7"/>
  <c r="V1233" i="7"/>
  <c r="Q1201" i="7"/>
  <c r="V1201" i="7"/>
  <c r="Q1145" i="7"/>
  <c r="V1145" i="7"/>
  <c r="Q1021" i="7"/>
  <c r="V1021" i="7"/>
  <c r="Q989" i="7"/>
  <c r="V989" i="7"/>
  <c r="Q957" i="7"/>
  <c r="V957" i="7"/>
  <c r="Q925" i="7"/>
  <c r="V925" i="7"/>
  <c r="Q893" i="7"/>
  <c r="V893" i="7"/>
  <c r="Q121" i="7"/>
  <c r="V121" i="7"/>
  <c r="Q66" i="7"/>
  <c r="V66" i="7"/>
  <c r="Q584" i="7"/>
  <c r="V584" i="7"/>
  <c r="Q552" i="7"/>
  <c r="V552" i="7"/>
  <c r="Q488" i="7"/>
  <c r="V488" i="7"/>
  <c r="Q448" i="7"/>
  <c r="V448" i="7"/>
  <c r="Q412" i="7"/>
  <c r="V412" i="7"/>
  <c r="Q352" i="7"/>
  <c r="V352" i="7"/>
  <c r="Q320" i="7"/>
  <c r="V320" i="7"/>
  <c r="Q284" i="7"/>
  <c r="V284" i="7"/>
  <c r="Q220" i="7"/>
  <c r="V220" i="7"/>
  <c r="Q182" i="7"/>
  <c r="V182" i="7"/>
  <c r="Q676" i="7"/>
  <c r="V676" i="7"/>
  <c r="Q644" i="7"/>
  <c r="V644" i="7"/>
  <c r="Q612" i="7"/>
  <c r="V612" i="7"/>
  <c r="Q532" i="7"/>
  <c r="V532" i="7"/>
  <c r="Q420" i="7"/>
  <c r="V420" i="7"/>
  <c r="Q292" i="7"/>
  <c r="V292" i="7"/>
  <c r="Q224" i="7"/>
  <c r="V224" i="7"/>
  <c r="Q26" i="7"/>
  <c r="V26" i="7"/>
  <c r="Q431" i="7"/>
  <c r="V431" i="7"/>
  <c r="Q371" i="7"/>
  <c r="V371" i="7"/>
  <c r="Q315" i="7"/>
  <c r="V315" i="7"/>
  <c r="Q247" i="7"/>
  <c r="V247" i="7"/>
  <c r="Q184" i="7"/>
  <c r="V184" i="7"/>
  <c r="Q691" i="7"/>
  <c r="V691" i="7"/>
  <c r="Q659" i="7"/>
  <c r="V659" i="7"/>
  <c r="Q627" i="7"/>
  <c r="V627" i="7"/>
  <c r="Q595" i="7"/>
  <c r="V595" i="7"/>
  <c r="Q563" i="7"/>
  <c r="V563" i="7"/>
  <c r="Q531" i="7"/>
  <c r="V531" i="7"/>
  <c r="Q499" i="7"/>
  <c r="V499" i="7"/>
  <c r="Q459" i="7"/>
  <c r="V459" i="7"/>
  <c r="Q391" i="7"/>
  <c r="V391" i="7"/>
  <c r="Q319" i="7"/>
  <c r="V319" i="7"/>
  <c r="Q259" i="7"/>
  <c r="V259" i="7"/>
  <c r="Q195" i="7"/>
  <c r="V195" i="7"/>
  <c r="Q124" i="7"/>
  <c r="V124" i="7"/>
  <c r="Q518" i="7"/>
  <c r="V518" i="7"/>
  <c r="Q454" i="7"/>
  <c r="V454" i="7"/>
  <c r="Q390" i="7"/>
  <c r="V390" i="7"/>
  <c r="Q326" i="7"/>
  <c r="V326" i="7"/>
  <c r="Q262" i="7"/>
  <c r="V262" i="7"/>
  <c r="Q194" i="7"/>
  <c r="V194" i="7"/>
  <c r="Q273" i="7"/>
  <c r="V273" i="7"/>
  <c r="Q93" i="7"/>
  <c r="V93" i="7"/>
  <c r="Q646" i="7"/>
  <c r="V646" i="7"/>
  <c r="Q614" i="7"/>
  <c r="V614" i="7"/>
  <c r="Q582" i="7"/>
  <c r="V582" i="7"/>
  <c r="Q550" i="7"/>
  <c r="V550" i="7"/>
  <c r="Q514" i="7"/>
  <c r="V514" i="7"/>
  <c r="Q450" i="7"/>
  <c r="V450" i="7"/>
  <c r="Q386" i="7"/>
  <c r="V386" i="7"/>
  <c r="Q318" i="7"/>
  <c r="V318" i="7"/>
  <c r="Q258" i="7"/>
  <c r="V258" i="7"/>
  <c r="Q198" i="7"/>
  <c r="V198" i="7"/>
  <c r="Q225" i="7"/>
  <c r="V225" i="7"/>
  <c r="Q41" i="7"/>
  <c r="V41" i="7"/>
  <c r="Q705" i="7"/>
  <c r="V705" i="7"/>
  <c r="Q657" i="7"/>
  <c r="V657" i="7"/>
  <c r="Q613" i="7"/>
  <c r="V613" i="7"/>
  <c r="Q553" i="7"/>
  <c r="V553" i="7"/>
  <c r="Q493" i="7"/>
  <c r="V493" i="7"/>
  <c r="Q441" i="7"/>
  <c r="V441" i="7"/>
  <c r="Q381" i="7"/>
  <c r="V381" i="7"/>
  <c r="Q325" i="7"/>
  <c r="V325" i="7"/>
  <c r="Q249" i="7"/>
  <c r="V249" i="7"/>
  <c r="Q869" i="7"/>
  <c r="V869" i="7"/>
  <c r="Q837" i="7"/>
  <c r="V837" i="7"/>
  <c r="Q805" i="7"/>
  <c r="V805" i="7"/>
  <c r="Q773" i="7"/>
  <c r="V773" i="7"/>
  <c r="Q737" i="7"/>
  <c r="V737" i="7"/>
  <c r="Q665" i="7"/>
  <c r="V665" i="7"/>
  <c r="Q577" i="7"/>
  <c r="V577" i="7"/>
  <c r="Q509" i="7"/>
  <c r="V509" i="7"/>
  <c r="Q425" i="7"/>
  <c r="V425" i="7"/>
  <c r="Q361" i="7"/>
  <c r="V361" i="7"/>
  <c r="Q245" i="7"/>
  <c r="V245" i="7"/>
  <c r="Q1095" i="7"/>
  <c r="V1095" i="7"/>
  <c r="Q1109" i="7"/>
  <c r="V1109" i="7"/>
  <c r="Q1128" i="7"/>
  <c r="V1128" i="7"/>
  <c r="Q1388" i="7"/>
  <c r="V1388" i="7"/>
  <c r="Q1275" i="7"/>
  <c r="V1275" i="7"/>
  <c r="Q1048" i="7"/>
  <c r="V1048" i="7"/>
  <c r="Q1151" i="7"/>
  <c r="V1151" i="7"/>
  <c r="Q1087" i="7"/>
  <c r="V1087" i="7"/>
  <c r="Q1023" i="7"/>
  <c r="V1023" i="7"/>
  <c r="Q706" i="7"/>
  <c r="V706" i="7"/>
  <c r="Q1149" i="7"/>
  <c r="V1149" i="7"/>
  <c r="Q1105" i="7"/>
  <c r="V1105" i="7"/>
  <c r="Q1073" i="7"/>
  <c r="V1073" i="7"/>
  <c r="Q1188" i="7"/>
  <c r="V1188" i="7"/>
  <c r="Q1156" i="7"/>
  <c r="V1156" i="7"/>
  <c r="Q1124" i="7"/>
  <c r="V1124" i="7"/>
  <c r="Q1092" i="7"/>
  <c r="V1092" i="7"/>
  <c r="Q1380" i="7"/>
  <c r="V1380" i="7"/>
  <c r="Q1316" i="7"/>
  <c r="V1316" i="7"/>
  <c r="Q185" i="7"/>
  <c r="V185" i="7"/>
  <c r="Q140" i="7"/>
  <c r="V140" i="7"/>
  <c r="Q105" i="7"/>
  <c r="V105" i="7"/>
  <c r="Q1331" i="7"/>
  <c r="V1331" i="7"/>
  <c r="Q1267" i="7"/>
  <c r="V1267" i="7"/>
  <c r="Q1232" i="7"/>
  <c r="V1232" i="7"/>
  <c r="Q1200" i="7"/>
  <c r="V1200" i="7"/>
  <c r="Q1044" i="7"/>
  <c r="V1044" i="7"/>
  <c r="Q1012" i="7"/>
  <c r="V1012" i="7"/>
  <c r="Q980" i="7"/>
  <c r="V980" i="7"/>
  <c r="Q948" i="7"/>
  <c r="V948" i="7"/>
  <c r="Q916" i="7"/>
  <c r="V916" i="7"/>
  <c r="Q884" i="7"/>
  <c r="V884" i="7"/>
  <c r="Q852" i="7"/>
  <c r="V852" i="7"/>
  <c r="Q820" i="7"/>
  <c r="V820" i="7"/>
  <c r="Q788" i="7"/>
  <c r="V788" i="7"/>
  <c r="Q756" i="7"/>
  <c r="V756" i="7"/>
  <c r="Q724" i="7"/>
  <c r="V724" i="7"/>
  <c r="Q1370" i="7"/>
  <c r="V1370" i="7"/>
  <c r="Q1306" i="7"/>
  <c r="V1306" i="7"/>
  <c r="Q171" i="7"/>
  <c r="V171" i="7"/>
  <c r="Q79" i="7"/>
  <c r="V79" i="7"/>
  <c r="Q30" i="7"/>
  <c r="V30" i="7"/>
  <c r="Q1377" i="7"/>
  <c r="V1377" i="7"/>
  <c r="Q1313" i="7"/>
  <c r="V1313" i="7"/>
  <c r="Q1255" i="7"/>
  <c r="V1255" i="7"/>
  <c r="Q1223" i="7"/>
  <c r="V1223" i="7"/>
  <c r="Q1187" i="7"/>
  <c r="V1187" i="7"/>
  <c r="Q1123" i="7"/>
  <c r="V1123" i="7"/>
  <c r="V1059" i="7"/>
  <c r="Q1059" i="7"/>
  <c r="Q995" i="7"/>
  <c r="V995" i="7"/>
  <c r="Q963" i="7"/>
  <c r="V963" i="7"/>
  <c r="Q931" i="7"/>
  <c r="V931" i="7"/>
  <c r="Q899" i="7"/>
  <c r="V899" i="7"/>
  <c r="Q867" i="7"/>
  <c r="V867" i="7"/>
  <c r="Q835" i="7"/>
  <c r="V835" i="7"/>
  <c r="Q803" i="7"/>
  <c r="V803" i="7"/>
  <c r="Q771" i="7"/>
  <c r="V771" i="7"/>
  <c r="Q739" i="7"/>
  <c r="V739" i="7"/>
  <c r="Q703" i="7"/>
  <c r="V703" i="7"/>
  <c r="Q1328" i="7"/>
  <c r="V1328" i="7"/>
  <c r="Q1264" i="7"/>
  <c r="V1264" i="7"/>
  <c r="Q149" i="7"/>
  <c r="V149" i="7"/>
  <c r="Q130" i="7"/>
  <c r="V130" i="7"/>
  <c r="Q63" i="7"/>
  <c r="V63" i="7"/>
  <c r="Q44" i="7"/>
  <c r="V44" i="7"/>
  <c r="V1367" i="7"/>
  <c r="Q1367" i="7"/>
  <c r="Q1303" i="7"/>
  <c r="V1303" i="7"/>
  <c r="Q1250" i="7"/>
  <c r="V1250" i="7"/>
  <c r="Q1218" i="7"/>
  <c r="V1218" i="7"/>
  <c r="Q1186" i="7"/>
  <c r="V1186" i="7"/>
  <c r="Q1154" i="7"/>
  <c r="V1154" i="7"/>
  <c r="Q1122" i="7"/>
  <c r="V1122" i="7"/>
  <c r="Q1090" i="7"/>
  <c r="V1090" i="7"/>
  <c r="Q1058" i="7"/>
  <c r="V1058" i="7"/>
  <c r="Q1026" i="7"/>
  <c r="V1026" i="7"/>
  <c r="Q994" i="7"/>
  <c r="V994" i="7"/>
  <c r="Q962" i="7"/>
  <c r="V962" i="7"/>
  <c r="Q930" i="7"/>
  <c r="V930" i="7"/>
  <c r="Q898" i="7"/>
  <c r="V898" i="7"/>
  <c r="Q866" i="7"/>
  <c r="V866" i="7"/>
  <c r="Q834" i="7"/>
  <c r="V834" i="7"/>
  <c r="Q802" i="7"/>
  <c r="V802" i="7"/>
  <c r="Q770" i="7"/>
  <c r="V770" i="7"/>
  <c r="Q738" i="7"/>
  <c r="V738" i="7"/>
  <c r="Q678" i="7"/>
  <c r="V678" i="7"/>
  <c r="Q1342" i="7"/>
  <c r="V1342" i="7"/>
  <c r="Q1278" i="7"/>
  <c r="V1278" i="7"/>
  <c r="Q159" i="7"/>
  <c r="V159" i="7"/>
  <c r="Q89" i="7"/>
  <c r="V89" i="7"/>
  <c r="V74" i="7"/>
  <c r="Q74" i="7"/>
  <c r="Q1389" i="7"/>
  <c r="V1389" i="7"/>
  <c r="Q1325" i="7"/>
  <c r="V1325" i="7"/>
  <c r="Q1261" i="7"/>
  <c r="V1261" i="7"/>
  <c r="Q1229" i="7"/>
  <c r="V1229" i="7"/>
  <c r="Q1197" i="7"/>
  <c r="V1197" i="7"/>
  <c r="Q1137" i="7"/>
  <c r="V1137" i="7"/>
  <c r="Q1017" i="7"/>
  <c r="V1017" i="7"/>
  <c r="Q985" i="7"/>
  <c r="V985" i="7"/>
  <c r="Q953" i="7"/>
  <c r="V953" i="7"/>
  <c r="Q921" i="7"/>
  <c r="V921" i="7"/>
  <c r="Q889" i="7"/>
  <c r="V889" i="7"/>
  <c r="Q119" i="7"/>
  <c r="V119" i="7"/>
  <c r="Q37" i="7"/>
  <c r="V37" i="7"/>
  <c r="Q580" i="7"/>
  <c r="V580" i="7"/>
  <c r="Q544" i="7"/>
  <c r="V544" i="7"/>
  <c r="Q480" i="7"/>
  <c r="V480" i="7"/>
  <c r="Q444" i="7"/>
  <c r="V444" i="7"/>
  <c r="Q404" i="7"/>
  <c r="V404" i="7"/>
  <c r="Q348" i="7"/>
  <c r="V348" i="7"/>
  <c r="Q316" i="7"/>
  <c r="V316" i="7"/>
  <c r="Q276" i="7"/>
  <c r="V276" i="7"/>
  <c r="Q216" i="7"/>
  <c r="V216" i="7"/>
  <c r="Q64" i="7"/>
  <c r="V64" i="7"/>
  <c r="Q672" i="7"/>
  <c r="V672" i="7"/>
  <c r="Q640" i="7"/>
  <c r="V640" i="7"/>
  <c r="Q608" i="7"/>
  <c r="V608" i="7"/>
  <c r="Q524" i="7"/>
  <c r="V524" i="7"/>
  <c r="Q408" i="7"/>
  <c r="V408" i="7"/>
  <c r="Q280" i="7"/>
  <c r="V280" i="7"/>
  <c r="Q62" i="7"/>
  <c r="V62" i="7"/>
  <c r="Q21" i="7"/>
  <c r="V21" i="7"/>
  <c r="Q427" i="7"/>
  <c r="V427" i="7"/>
  <c r="Q367" i="7"/>
  <c r="V367" i="7"/>
  <c r="Q307" i="7"/>
  <c r="V307" i="7"/>
  <c r="Q239" i="7"/>
  <c r="V239" i="7"/>
  <c r="Q80" i="7"/>
  <c r="V80" i="7"/>
  <c r="Q687" i="7"/>
  <c r="V687" i="7"/>
  <c r="Q655" i="7"/>
  <c r="V655" i="7"/>
  <c r="Q623" i="7"/>
  <c r="V623" i="7"/>
  <c r="Q591" i="7"/>
  <c r="V591" i="7"/>
  <c r="Q559" i="7"/>
  <c r="V559" i="7"/>
  <c r="Q527" i="7"/>
  <c r="V527" i="7"/>
  <c r="Q495" i="7"/>
  <c r="V495" i="7"/>
  <c r="Q451" i="7"/>
  <c r="V451" i="7"/>
  <c r="Q383" i="7"/>
  <c r="V383" i="7"/>
  <c r="Q311" i="7"/>
  <c r="V311" i="7"/>
  <c r="Q251" i="7"/>
  <c r="V251" i="7"/>
  <c r="Q176" i="7"/>
  <c r="V176" i="7"/>
  <c r="Q122" i="7"/>
  <c r="V122" i="7"/>
  <c r="Q502" i="7"/>
  <c r="V502" i="7"/>
  <c r="Q446" i="7"/>
  <c r="V446" i="7"/>
  <c r="Q382" i="7"/>
  <c r="V382" i="7"/>
  <c r="Q322" i="7"/>
  <c r="V322" i="7"/>
  <c r="Q254" i="7"/>
  <c r="V254" i="7"/>
  <c r="V178" i="7"/>
  <c r="Q178" i="7"/>
  <c r="Q257" i="7"/>
  <c r="V257" i="7"/>
  <c r="Q109" i="7"/>
  <c r="V109" i="7"/>
  <c r="Q642" i="7"/>
  <c r="V642" i="7"/>
  <c r="Q610" i="7"/>
  <c r="V610" i="7"/>
  <c r="Q578" i="7"/>
  <c r="V578" i="7"/>
  <c r="Q546" i="7"/>
  <c r="V546" i="7"/>
  <c r="Q510" i="7"/>
  <c r="V510" i="7"/>
  <c r="Q442" i="7"/>
  <c r="V442" i="7"/>
  <c r="Q378" i="7"/>
  <c r="V378" i="7"/>
  <c r="Q310" i="7"/>
  <c r="V310" i="7"/>
  <c r="Q250" i="7"/>
  <c r="V250" i="7"/>
  <c r="Q186" i="7"/>
  <c r="V186" i="7"/>
  <c r="Q213" i="7"/>
  <c r="V213" i="7"/>
  <c r="Q40" i="7"/>
  <c r="V40" i="7"/>
  <c r="Q697" i="7"/>
  <c r="V697" i="7"/>
  <c r="Q653" i="7"/>
  <c r="V653" i="7"/>
  <c r="Q605" i="7"/>
  <c r="V605" i="7"/>
  <c r="Q545" i="7"/>
  <c r="V545" i="7"/>
  <c r="Q489" i="7"/>
  <c r="V489" i="7"/>
  <c r="Q433" i="7"/>
  <c r="V433" i="7"/>
  <c r="Q373" i="7"/>
  <c r="V373" i="7"/>
  <c r="Q321" i="7"/>
  <c r="V321" i="7"/>
  <c r="Q233" i="7"/>
  <c r="V233" i="7"/>
  <c r="Q865" i="7"/>
  <c r="V865" i="7"/>
  <c r="Q833" i="7"/>
  <c r="V833" i="7"/>
  <c r="Q801" i="7"/>
  <c r="V801" i="7"/>
  <c r="Q769" i="7"/>
  <c r="V769" i="7"/>
  <c r="Q733" i="7"/>
  <c r="V733" i="7"/>
  <c r="Q633" i="7"/>
  <c r="V633" i="7"/>
  <c r="Q569" i="7"/>
  <c r="V569" i="7"/>
  <c r="Q501" i="7"/>
  <c r="V501" i="7"/>
  <c r="Q417" i="7"/>
  <c r="V417" i="7"/>
  <c r="Q353" i="7"/>
  <c r="V353" i="7"/>
  <c r="Q205" i="7"/>
  <c r="V205" i="7"/>
  <c r="Q1031" i="7"/>
  <c r="V1031" i="7"/>
  <c r="Q1157" i="7"/>
  <c r="V1157" i="7"/>
  <c r="Q1160" i="7"/>
  <c r="V1160" i="7"/>
  <c r="Q1096" i="7"/>
  <c r="V1096" i="7"/>
  <c r="Q1339" i="7"/>
  <c r="V1339" i="7"/>
  <c r="Q1204" i="7"/>
  <c r="V1204" i="7"/>
  <c r="AE2" i="7"/>
  <c r="Q1143" i="7"/>
  <c r="V1143" i="7"/>
  <c r="Q1079" i="7"/>
  <c r="V1079" i="7"/>
  <c r="Q1015" i="7"/>
  <c r="V1015" i="7"/>
  <c r="Q702" i="7"/>
  <c r="V702" i="7"/>
  <c r="V1141" i="7"/>
  <c r="Q1141" i="7"/>
  <c r="Q1101" i="7"/>
  <c r="V1101" i="7"/>
  <c r="Q1069" i="7"/>
  <c r="V1069" i="7"/>
  <c r="Q1184" i="7"/>
  <c r="V1184" i="7"/>
  <c r="Q1152" i="7"/>
  <c r="V1152" i="7"/>
  <c r="Q1120" i="7"/>
  <c r="V1120" i="7"/>
  <c r="Q1088" i="7"/>
  <c r="V1088" i="7"/>
  <c r="Q1372" i="7"/>
  <c r="V1372" i="7"/>
  <c r="Q1308" i="7"/>
  <c r="V1308" i="7"/>
  <c r="Q177" i="7"/>
  <c r="V177" i="7"/>
  <c r="Q135" i="7"/>
  <c r="V135" i="7"/>
  <c r="Q1387" i="7"/>
  <c r="V1387" i="7"/>
  <c r="Q1323" i="7"/>
  <c r="V1323" i="7"/>
  <c r="Q1260" i="7"/>
  <c r="V1260" i="7"/>
  <c r="Q1228" i="7"/>
  <c r="V1228" i="7"/>
  <c r="Q1196" i="7"/>
  <c r="V1196" i="7"/>
  <c r="Q1040" i="7"/>
  <c r="V1040" i="7"/>
  <c r="Q1008" i="7"/>
  <c r="V1008" i="7"/>
  <c r="Q976" i="7"/>
  <c r="V976" i="7"/>
  <c r="Q944" i="7"/>
  <c r="V944" i="7"/>
  <c r="Q912" i="7"/>
  <c r="V912" i="7"/>
  <c r="Q880" i="7"/>
  <c r="V880" i="7"/>
  <c r="Q848" i="7"/>
  <c r="V848" i="7"/>
  <c r="Q816" i="7"/>
  <c r="V816" i="7"/>
  <c r="Q784" i="7"/>
  <c r="V784" i="7"/>
  <c r="Q752" i="7"/>
  <c r="V752" i="7"/>
  <c r="Q720" i="7"/>
  <c r="V720" i="7"/>
  <c r="Q1362" i="7"/>
  <c r="V1362" i="7"/>
  <c r="Q1298" i="7"/>
  <c r="V1298" i="7"/>
  <c r="Q169" i="7"/>
  <c r="V169" i="7"/>
  <c r="Q65" i="7"/>
  <c r="V65" i="7"/>
  <c r="Q29" i="7"/>
  <c r="V29" i="7"/>
  <c r="Q1369" i="7"/>
  <c r="V1369" i="7"/>
  <c r="Q1305" i="7"/>
  <c r="V1305" i="7"/>
  <c r="Q1251" i="7"/>
  <c r="V1251" i="7"/>
  <c r="Q1219" i="7"/>
  <c r="V1219" i="7"/>
  <c r="Q1179" i="7"/>
  <c r="V1179" i="7"/>
  <c r="Q1115" i="7"/>
  <c r="V1115" i="7"/>
  <c r="Q1051" i="7"/>
  <c r="V1051" i="7"/>
  <c r="Q991" i="7"/>
  <c r="V991" i="7"/>
  <c r="Q959" i="7"/>
  <c r="V959" i="7"/>
  <c r="Q927" i="7"/>
  <c r="V927" i="7"/>
  <c r="V895" i="7"/>
  <c r="Q895" i="7"/>
  <c r="Q863" i="7"/>
  <c r="V863" i="7"/>
  <c r="Q831" i="7"/>
  <c r="V831" i="7"/>
  <c r="Q799" i="7"/>
  <c r="V799" i="7"/>
  <c r="V767" i="7"/>
  <c r="Q767" i="7"/>
  <c r="Q735" i="7"/>
  <c r="V735" i="7"/>
  <c r="Q1384" i="7"/>
  <c r="V1384" i="7"/>
  <c r="Q1320" i="7"/>
  <c r="V1320" i="7"/>
  <c r="Q189" i="7"/>
  <c r="V189" i="7"/>
  <c r="Q147" i="7"/>
  <c r="V147" i="7"/>
  <c r="Q113" i="7"/>
  <c r="V113" i="7"/>
  <c r="Q51" i="7"/>
  <c r="V51" i="7"/>
  <c r="Q27" i="7"/>
  <c r="V27" i="7"/>
  <c r="Q1359" i="7"/>
  <c r="V1359" i="7"/>
  <c r="Q1295" i="7"/>
  <c r="V1295" i="7"/>
  <c r="Q1246" i="7"/>
  <c r="V1246" i="7"/>
  <c r="Q1214" i="7"/>
  <c r="V1214" i="7"/>
  <c r="Q1182" i="7"/>
  <c r="V1182" i="7"/>
  <c r="Q1150" i="7"/>
  <c r="V1150" i="7"/>
  <c r="Q1118" i="7"/>
  <c r="V1118" i="7"/>
  <c r="Q1086" i="7"/>
  <c r="V1086" i="7"/>
  <c r="Q1054" i="7"/>
  <c r="V1054" i="7"/>
  <c r="Q1022" i="7"/>
  <c r="V1022" i="7"/>
  <c r="Q990" i="7"/>
  <c r="V990" i="7"/>
  <c r="Q958" i="7"/>
  <c r="V958" i="7"/>
  <c r="Q926" i="7"/>
  <c r="V926" i="7"/>
  <c r="Q894" i="7"/>
  <c r="V894" i="7"/>
  <c r="Q862" i="7"/>
  <c r="V862" i="7"/>
  <c r="Q830" i="7"/>
  <c r="V830" i="7"/>
  <c r="Q798" i="7"/>
  <c r="V798" i="7"/>
  <c r="Q766" i="7"/>
  <c r="V766" i="7"/>
  <c r="Q734" i="7"/>
  <c r="V734" i="7"/>
  <c r="Q674" i="7"/>
  <c r="V674" i="7"/>
  <c r="Q1334" i="7"/>
  <c r="V1334" i="7"/>
  <c r="Q1270" i="7"/>
  <c r="V1270" i="7"/>
  <c r="Q157" i="7"/>
  <c r="V157" i="7"/>
  <c r="Q88" i="7"/>
  <c r="V88" i="7"/>
  <c r="Q73" i="7"/>
  <c r="V73" i="7"/>
  <c r="Q1381" i="7"/>
  <c r="V1381" i="7"/>
  <c r="Q1317" i="7"/>
  <c r="V1317" i="7"/>
  <c r="Q1257" i="7"/>
  <c r="V1257" i="7"/>
  <c r="Q1225" i="7"/>
  <c r="V1225" i="7"/>
  <c r="Q1193" i="7"/>
  <c r="V1193" i="7"/>
  <c r="Q1129" i="7"/>
  <c r="V1129" i="7"/>
  <c r="Q1013" i="7"/>
  <c r="V1013" i="7"/>
  <c r="V981" i="7"/>
  <c r="Q981" i="7"/>
  <c r="Q949" i="7"/>
  <c r="V949" i="7"/>
  <c r="Q917" i="7"/>
  <c r="V917" i="7"/>
  <c r="Q885" i="7"/>
  <c r="V885" i="7"/>
  <c r="Q117" i="7"/>
  <c r="V117" i="7"/>
  <c r="Q36" i="7"/>
  <c r="V36" i="7"/>
  <c r="Q576" i="7"/>
  <c r="V576" i="7"/>
  <c r="Q536" i="7"/>
  <c r="V536" i="7"/>
  <c r="Q472" i="7"/>
  <c r="V472" i="7"/>
  <c r="Q440" i="7"/>
  <c r="V440" i="7"/>
  <c r="Q400" i="7"/>
  <c r="V400" i="7"/>
  <c r="Q344" i="7"/>
  <c r="V344" i="7"/>
  <c r="Q312" i="7"/>
  <c r="V312" i="7"/>
  <c r="Q268" i="7"/>
  <c r="V268" i="7"/>
  <c r="Q212" i="7"/>
  <c r="V212" i="7"/>
  <c r="Q700" i="7"/>
  <c r="V700" i="7"/>
  <c r="Q668" i="7"/>
  <c r="V668" i="7"/>
  <c r="Q636" i="7"/>
  <c r="V636" i="7"/>
  <c r="Q604" i="7"/>
  <c r="V604" i="7"/>
  <c r="Q516" i="7"/>
  <c r="V516" i="7"/>
  <c r="Q396" i="7"/>
  <c r="V396" i="7"/>
  <c r="Q272" i="7"/>
  <c r="V272" i="7"/>
  <c r="Q81" i="7"/>
  <c r="V81" i="7"/>
  <c r="Q6" i="7"/>
  <c r="V6" i="7"/>
  <c r="Q419" i="7"/>
  <c r="V419" i="7"/>
  <c r="Q359" i="7"/>
  <c r="V359" i="7"/>
  <c r="Q299" i="7"/>
  <c r="V299" i="7"/>
  <c r="Q231" i="7"/>
  <c r="V231" i="7"/>
  <c r="Q52" i="7"/>
  <c r="V52" i="7"/>
  <c r="Q683" i="7"/>
  <c r="V683" i="7"/>
  <c r="Q651" i="7"/>
  <c r="V651" i="7"/>
  <c r="Q619" i="7"/>
  <c r="V619" i="7"/>
  <c r="Q587" i="7"/>
  <c r="V587" i="7"/>
  <c r="Q555" i="7"/>
  <c r="V555" i="7"/>
  <c r="Q523" i="7"/>
  <c r="V523" i="7"/>
  <c r="Q491" i="7"/>
  <c r="V491" i="7"/>
  <c r="Q443" i="7"/>
  <c r="V443" i="7"/>
  <c r="Q375" i="7"/>
  <c r="V375" i="7"/>
  <c r="Q303" i="7"/>
  <c r="V303" i="7"/>
  <c r="Q243" i="7"/>
  <c r="V243" i="7"/>
  <c r="Q136" i="7"/>
  <c r="V136" i="7"/>
  <c r="Q120" i="7"/>
  <c r="V120" i="7"/>
  <c r="Q494" i="7"/>
  <c r="V494" i="7"/>
  <c r="Q438" i="7"/>
  <c r="V438" i="7"/>
  <c r="Q374" i="7"/>
  <c r="V374" i="7"/>
  <c r="Q314" i="7"/>
  <c r="V314" i="7"/>
  <c r="Q246" i="7"/>
  <c r="V246" i="7"/>
  <c r="Q108" i="7"/>
  <c r="V108" i="7"/>
  <c r="Q241" i="7"/>
  <c r="V241" i="7"/>
  <c r="Q670" i="7"/>
  <c r="V670" i="7"/>
  <c r="Q638" i="7"/>
  <c r="V638" i="7"/>
  <c r="Q606" i="7"/>
  <c r="V606" i="7"/>
  <c r="Q574" i="7"/>
  <c r="V574" i="7"/>
  <c r="Q542" i="7"/>
  <c r="V542" i="7"/>
  <c r="Q506" i="7"/>
  <c r="V506" i="7"/>
  <c r="Q434" i="7"/>
  <c r="V434" i="7"/>
  <c r="Q370" i="7"/>
  <c r="V370" i="7"/>
  <c r="Q302" i="7"/>
  <c r="V302" i="7"/>
  <c r="Q242" i="7"/>
  <c r="V242" i="7"/>
  <c r="Q152" i="7"/>
  <c r="V152" i="7"/>
  <c r="Q180" i="7"/>
  <c r="V180" i="7"/>
  <c r="Q17" i="7"/>
  <c r="V17" i="7"/>
  <c r="Q693" i="7"/>
  <c r="V693" i="7"/>
  <c r="Q649" i="7"/>
  <c r="V649" i="7"/>
  <c r="Q597" i="7"/>
  <c r="V597" i="7"/>
  <c r="Q537" i="7"/>
  <c r="V537" i="7"/>
  <c r="Q485" i="7"/>
  <c r="V485" i="7"/>
  <c r="Q429" i="7"/>
  <c r="V429" i="7"/>
  <c r="Q365" i="7"/>
  <c r="V365" i="7"/>
  <c r="Q317" i="7"/>
  <c r="V317" i="7"/>
  <c r="Q221" i="7"/>
  <c r="V221" i="7"/>
  <c r="Q861" i="7"/>
  <c r="V861" i="7"/>
  <c r="Q829" i="7"/>
  <c r="V829" i="7"/>
  <c r="V797" i="7"/>
  <c r="Q797" i="7"/>
  <c r="Q765" i="7"/>
  <c r="V765" i="7"/>
  <c r="Q725" i="7"/>
  <c r="V725" i="7"/>
  <c r="Q625" i="7"/>
  <c r="V625" i="7"/>
  <c r="Q557" i="7"/>
  <c r="V557" i="7"/>
  <c r="Q477" i="7"/>
  <c r="V477" i="7"/>
  <c r="Q413" i="7"/>
  <c r="V413" i="7"/>
  <c r="V345" i="7"/>
  <c r="Q345" i="7"/>
  <c r="Q188" i="7"/>
  <c r="V188" i="7"/>
  <c r="Q1071" i="7"/>
  <c r="V1071" i="7"/>
  <c r="Q698" i="7"/>
  <c r="V698" i="7"/>
  <c r="Q1065" i="7"/>
  <c r="V1065" i="7"/>
  <c r="Q1116" i="7"/>
  <c r="V1116" i="7"/>
  <c r="Q1300" i="7"/>
  <c r="V1300" i="7"/>
  <c r="Q164" i="7"/>
  <c r="V164" i="7"/>
  <c r="Q133" i="7"/>
  <c r="V133" i="7"/>
  <c r="Q1315" i="7"/>
  <c r="V1315" i="7"/>
  <c r="V1224" i="7"/>
  <c r="Q1224" i="7"/>
  <c r="Q1192" i="7"/>
  <c r="V1192" i="7"/>
  <c r="Q1036" i="7"/>
  <c r="V1036" i="7"/>
  <c r="Q1004" i="7"/>
  <c r="V1004" i="7"/>
  <c r="Q972" i="7"/>
  <c r="V972" i="7"/>
  <c r="Q940" i="7"/>
  <c r="V940" i="7"/>
  <c r="Q908" i="7"/>
  <c r="V908" i="7"/>
  <c r="Q876" i="7"/>
  <c r="V876" i="7"/>
  <c r="Q844" i="7"/>
  <c r="V844" i="7"/>
  <c r="Q812" i="7"/>
  <c r="V812" i="7"/>
  <c r="Q780" i="7"/>
  <c r="V780" i="7"/>
  <c r="Q748" i="7"/>
  <c r="V748" i="7"/>
  <c r="Q716" i="7"/>
  <c r="V716" i="7"/>
  <c r="Q1354" i="7"/>
  <c r="V1354" i="7"/>
  <c r="Q1290" i="7"/>
  <c r="V1290" i="7"/>
  <c r="Q167" i="7"/>
  <c r="V167" i="7"/>
  <c r="Q55" i="7"/>
  <c r="V55" i="7"/>
  <c r="Q22" i="7"/>
  <c r="V22" i="7"/>
  <c r="Q1361" i="7"/>
  <c r="V1361" i="7"/>
  <c r="Q1297" i="7"/>
  <c r="V1297" i="7"/>
  <c r="Q1247" i="7"/>
  <c r="V1247" i="7"/>
  <c r="Q1215" i="7"/>
  <c r="V1215" i="7"/>
  <c r="Q1171" i="7"/>
  <c r="V1171" i="7"/>
  <c r="Q1107" i="7"/>
  <c r="V1107" i="7"/>
  <c r="Q1043" i="7"/>
  <c r="V1043" i="7"/>
  <c r="Q987" i="7"/>
  <c r="V987" i="7"/>
  <c r="Q955" i="7"/>
  <c r="V955" i="7"/>
  <c r="Q923" i="7"/>
  <c r="V923" i="7"/>
  <c r="Q891" i="7"/>
  <c r="V891" i="7"/>
  <c r="Q859" i="7"/>
  <c r="V859" i="7"/>
  <c r="Q827" i="7"/>
  <c r="V827" i="7"/>
  <c r="Q795" i="7"/>
  <c r="V795" i="7"/>
  <c r="Q763" i="7"/>
  <c r="V763" i="7"/>
  <c r="Q731" i="7"/>
  <c r="V731" i="7"/>
  <c r="Q1376" i="7"/>
  <c r="V1376" i="7"/>
  <c r="Q1312" i="7"/>
  <c r="V1312" i="7"/>
  <c r="Q181" i="7"/>
  <c r="V181" i="7"/>
  <c r="Q145" i="7"/>
  <c r="V145" i="7"/>
  <c r="Q111" i="7"/>
  <c r="V111" i="7"/>
  <c r="V50" i="7"/>
  <c r="Q50" i="7"/>
  <c r="Q16" i="7"/>
  <c r="V16" i="7"/>
  <c r="Q1351" i="7"/>
  <c r="V1351" i="7"/>
  <c r="Q1287" i="7"/>
  <c r="V1287" i="7"/>
  <c r="Q1242" i="7"/>
  <c r="V1242" i="7"/>
  <c r="Q1210" i="7"/>
  <c r="V1210" i="7"/>
  <c r="Q1178" i="7"/>
  <c r="V1178" i="7"/>
  <c r="Q1146" i="7"/>
  <c r="V1146" i="7"/>
  <c r="Q1114" i="7"/>
  <c r="V1114" i="7"/>
  <c r="Q1082" i="7"/>
  <c r="V1082" i="7"/>
  <c r="Q1050" i="7"/>
  <c r="V1050" i="7"/>
  <c r="Q1018" i="7"/>
  <c r="V1018" i="7"/>
  <c r="Q986" i="7"/>
  <c r="V986" i="7"/>
  <c r="Q954" i="7"/>
  <c r="V954" i="7"/>
  <c r="Q922" i="7"/>
  <c r="V922" i="7"/>
  <c r="Q890" i="7"/>
  <c r="V890" i="7"/>
  <c r="Q858" i="7"/>
  <c r="V858" i="7"/>
  <c r="Q826" i="7"/>
  <c r="V826" i="7"/>
  <c r="Q794" i="7"/>
  <c r="V794" i="7"/>
  <c r="Q762" i="7"/>
  <c r="V762" i="7"/>
  <c r="Q730" i="7"/>
  <c r="V730" i="7"/>
  <c r="Q1390" i="7"/>
  <c r="V1390" i="7"/>
  <c r="Q1326" i="7"/>
  <c r="V1326" i="7"/>
  <c r="Q1262" i="7"/>
  <c r="V1262" i="7"/>
  <c r="Q137" i="7"/>
  <c r="V137" i="7"/>
  <c r="Q87" i="7"/>
  <c r="V87" i="7"/>
  <c r="Q72" i="7"/>
  <c r="V72" i="7"/>
  <c r="Q1373" i="7"/>
  <c r="V1373" i="7"/>
  <c r="Q1309" i="7"/>
  <c r="V1309" i="7"/>
  <c r="Q1253" i="7"/>
  <c r="V1253" i="7"/>
  <c r="Q1221" i="7"/>
  <c r="V1221" i="7"/>
  <c r="Q1185" i="7"/>
  <c r="V1185" i="7"/>
  <c r="Q1041" i="7"/>
  <c r="V1041" i="7"/>
  <c r="Q1009" i="7"/>
  <c r="V1009" i="7"/>
  <c r="Q977" i="7"/>
  <c r="V977" i="7"/>
  <c r="Q945" i="7"/>
  <c r="V945" i="7"/>
  <c r="Q913" i="7"/>
  <c r="V913" i="7"/>
  <c r="Q881" i="7"/>
  <c r="V881" i="7"/>
  <c r="Q115" i="7"/>
  <c r="V115" i="7"/>
  <c r="Q35" i="7"/>
  <c r="V35" i="7"/>
  <c r="Q572" i="7"/>
  <c r="V572" i="7"/>
  <c r="Q528" i="7"/>
  <c r="V528" i="7"/>
  <c r="Q468" i="7"/>
  <c r="V468" i="7"/>
  <c r="Q436" i="7"/>
  <c r="V436" i="7"/>
  <c r="Q392" i="7"/>
  <c r="V392" i="7"/>
  <c r="Q340" i="7"/>
  <c r="V340" i="7"/>
  <c r="Q308" i="7"/>
  <c r="V308" i="7"/>
  <c r="Q260" i="7"/>
  <c r="V260" i="7"/>
  <c r="Q208" i="7"/>
  <c r="V208" i="7"/>
  <c r="Q696" i="7"/>
  <c r="V696" i="7"/>
  <c r="Q664" i="7"/>
  <c r="V664" i="7"/>
  <c r="Q632" i="7"/>
  <c r="V632" i="7"/>
  <c r="Q600" i="7"/>
  <c r="V600" i="7"/>
  <c r="Q508" i="7"/>
  <c r="V508" i="7"/>
  <c r="Q388" i="7"/>
  <c r="V388" i="7"/>
  <c r="Q264" i="7"/>
  <c r="V264" i="7"/>
  <c r="Q60" i="7"/>
  <c r="V60" i="7"/>
  <c r="Q475" i="7"/>
  <c r="V475" i="7"/>
  <c r="Q411" i="7"/>
  <c r="V411" i="7"/>
  <c r="Q351" i="7"/>
  <c r="V351" i="7"/>
  <c r="Q291" i="7"/>
  <c r="V291" i="7"/>
  <c r="V223" i="7"/>
  <c r="Q223" i="7"/>
  <c r="Q76" i="7"/>
  <c r="V76" i="7"/>
  <c r="Q679" i="7"/>
  <c r="V679" i="7"/>
  <c r="Q647" i="7"/>
  <c r="V647" i="7"/>
  <c r="Q615" i="7"/>
  <c r="V615" i="7"/>
  <c r="Q583" i="7"/>
  <c r="V583" i="7"/>
  <c r="Q551" i="7"/>
  <c r="V551" i="7"/>
  <c r="Q519" i="7"/>
  <c r="V519" i="7"/>
  <c r="Q487" i="7"/>
  <c r="V487" i="7"/>
  <c r="Q439" i="7"/>
  <c r="V439" i="7"/>
  <c r="Q363" i="7"/>
  <c r="V363" i="7"/>
  <c r="Q295" i="7"/>
  <c r="V295" i="7"/>
  <c r="Q235" i="7"/>
  <c r="V235" i="7"/>
  <c r="Q53" i="7"/>
  <c r="V53" i="7"/>
  <c r="Q118" i="7"/>
  <c r="V118" i="7"/>
  <c r="Q486" i="7"/>
  <c r="V486" i="7"/>
  <c r="Q430" i="7"/>
  <c r="V430" i="7"/>
  <c r="Q366" i="7"/>
  <c r="V366" i="7"/>
  <c r="V306" i="7"/>
  <c r="Q306" i="7"/>
  <c r="Q238" i="7"/>
  <c r="V238" i="7"/>
  <c r="Q42" i="7"/>
  <c r="V42" i="7"/>
  <c r="Q229" i="7"/>
  <c r="V229" i="7"/>
  <c r="Q666" i="7"/>
  <c r="V666" i="7"/>
  <c r="Q634" i="7"/>
  <c r="V634" i="7"/>
  <c r="Q602" i="7"/>
  <c r="V602" i="7"/>
  <c r="Q570" i="7"/>
  <c r="V570" i="7"/>
  <c r="Q538" i="7"/>
  <c r="V538" i="7"/>
  <c r="Q498" i="7"/>
  <c r="V498" i="7"/>
  <c r="Q426" i="7"/>
  <c r="V426" i="7"/>
  <c r="Q362" i="7"/>
  <c r="V362" i="7"/>
  <c r="Q294" i="7"/>
  <c r="V294" i="7"/>
  <c r="Q234" i="7"/>
  <c r="V234" i="7"/>
  <c r="Q43" i="7"/>
  <c r="V43" i="7"/>
  <c r="Q92" i="7"/>
  <c r="V92" i="7"/>
  <c r="Q689" i="7"/>
  <c r="V689" i="7"/>
  <c r="Q645" i="7"/>
  <c r="V645" i="7"/>
  <c r="Q589" i="7"/>
  <c r="V589" i="7"/>
  <c r="Q529" i="7"/>
  <c r="V529" i="7"/>
  <c r="Q481" i="7"/>
  <c r="V481" i="7"/>
  <c r="Q421" i="7"/>
  <c r="V421" i="7"/>
  <c r="Q357" i="7"/>
  <c r="V357" i="7"/>
  <c r="Q313" i="7"/>
  <c r="V313" i="7"/>
  <c r="Q209" i="7"/>
  <c r="V209" i="7"/>
  <c r="Q857" i="7"/>
  <c r="V857" i="7"/>
  <c r="Q825" i="7"/>
  <c r="V825" i="7"/>
  <c r="Q793" i="7"/>
  <c r="V793" i="7"/>
  <c r="Q761" i="7"/>
  <c r="V761" i="7"/>
  <c r="Q717" i="7"/>
  <c r="V717" i="7"/>
  <c r="Q617" i="7"/>
  <c r="V617" i="7"/>
  <c r="Q549" i="7"/>
  <c r="V549" i="7"/>
  <c r="Q469" i="7"/>
  <c r="V469" i="7"/>
  <c r="Q405" i="7"/>
  <c r="V405" i="7"/>
  <c r="Q337" i="7"/>
  <c r="V337" i="7"/>
  <c r="Q155" i="7"/>
  <c r="V155" i="7"/>
  <c r="Q28" i="7"/>
  <c r="V28" i="7"/>
  <c r="Q1007" i="7"/>
  <c r="V1007" i="7"/>
  <c r="Q1097" i="7"/>
  <c r="V1097" i="7"/>
  <c r="Q1148" i="7"/>
  <c r="V1148" i="7"/>
  <c r="Q1364" i="7"/>
  <c r="V1364" i="7"/>
  <c r="Q1191" i="7"/>
  <c r="V1191" i="7"/>
  <c r="Q1127" i="7"/>
  <c r="V1127" i="7"/>
  <c r="Q1063" i="7"/>
  <c r="V1063" i="7"/>
  <c r="Q1003" i="7"/>
  <c r="V1003" i="7"/>
  <c r="Q1189" i="7"/>
  <c r="V1189" i="7"/>
  <c r="V1125" i="7"/>
  <c r="Q1125" i="7"/>
  <c r="V1093" i="7"/>
  <c r="Q1093" i="7"/>
  <c r="Q1061" i="7"/>
  <c r="V1061" i="7"/>
  <c r="Q1176" i="7"/>
  <c r="V1176" i="7"/>
  <c r="Q1144" i="7"/>
  <c r="V1144" i="7"/>
  <c r="Q1112" i="7"/>
  <c r="V1112" i="7"/>
  <c r="Q1080" i="7"/>
  <c r="V1080" i="7"/>
  <c r="Q1356" i="7"/>
  <c r="V1356" i="7"/>
  <c r="Q1292" i="7"/>
  <c r="V1292" i="7"/>
  <c r="Q162" i="7"/>
  <c r="V162" i="7"/>
  <c r="Q131" i="7"/>
  <c r="V131" i="7"/>
  <c r="Q1371" i="7"/>
  <c r="V1371" i="7"/>
  <c r="Q1307" i="7"/>
  <c r="V1307" i="7"/>
  <c r="Q1252" i="7"/>
  <c r="V1252" i="7"/>
  <c r="Q1220" i="7"/>
  <c r="V1220" i="7"/>
  <c r="Q1064" i="7"/>
  <c r="V1064" i="7"/>
  <c r="Q1032" i="7"/>
  <c r="V1032" i="7"/>
  <c r="Q1000" i="7"/>
  <c r="V1000" i="7"/>
  <c r="Q968" i="7"/>
  <c r="V968" i="7"/>
  <c r="Q936" i="7"/>
  <c r="V936" i="7"/>
  <c r="Q904" i="7"/>
  <c r="V904" i="7"/>
  <c r="Q872" i="7"/>
  <c r="V872" i="7"/>
  <c r="Q840" i="7"/>
  <c r="V840" i="7"/>
  <c r="Q808" i="7"/>
  <c r="V808" i="7"/>
  <c r="Q776" i="7"/>
  <c r="V776" i="7"/>
  <c r="Q744" i="7"/>
  <c r="V744" i="7"/>
  <c r="Q712" i="7"/>
  <c r="V712" i="7"/>
  <c r="Q1346" i="7"/>
  <c r="V1346" i="7"/>
  <c r="Q1282" i="7"/>
  <c r="V1282" i="7"/>
  <c r="Q160" i="7"/>
  <c r="V160" i="7"/>
  <c r="Q54" i="7"/>
  <c r="V54" i="7"/>
  <c r="Q11" i="7"/>
  <c r="V11" i="7"/>
  <c r="Q1353" i="7"/>
  <c r="V1353" i="7"/>
  <c r="Q1289" i="7"/>
  <c r="V1289" i="7"/>
  <c r="Q1243" i="7"/>
  <c r="V1243" i="7"/>
  <c r="Q1211" i="7"/>
  <c r="V1211" i="7"/>
  <c r="Q1163" i="7"/>
  <c r="V1163" i="7"/>
  <c r="Q1099" i="7"/>
  <c r="V1099" i="7"/>
  <c r="Q1035" i="7"/>
  <c r="V1035" i="7"/>
  <c r="Q983" i="7"/>
  <c r="V983" i="7"/>
  <c r="V951" i="7"/>
  <c r="Q951" i="7"/>
  <c r="Q919" i="7"/>
  <c r="V919" i="7"/>
  <c r="Q887" i="7"/>
  <c r="V887" i="7"/>
  <c r="Q855" i="7"/>
  <c r="V855" i="7"/>
  <c r="V823" i="7"/>
  <c r="Q823" i="7"/>
  <c r="Q791" i="7"/>
  <c r="V791" i="7"/>
  <c r="Q759" i="7"/>
  <c r="V759" i="7"/>
  <c r="Q727" i="7"/>
  <c r="V727" i="7"/>
  <c r="V1368" i="7"/>
  <c r="Q1368" i="7"/>
  <c r="Q1304" i="7"/>
  <c r="V1304" i="7"/>
  <c r="Q173" i="7"/>
  <c r="V173" i="7"/>
  <c r="Q143" i="7"/>
  <c r="V143" i="7"/>
  <c r="Q98" i="7"/>
  <c r="V98" i="7"/>
  <c r="Q49" i="7"/>
  <c r="V49" i="7"/>
  <c r="Q14" i="7"/>
  <c r="V14" i="7"/>
  <c r="Q1343" i="7"/>
  <c r="V1343" i="7"/>
  <c r="Q1279" i="7"/>
  <c r="V1279" i="7"/>
  <c r="Q1238" i="7"/>
  <c r="V1238" i="7"/>
  <c r="Q1206" i="7"/>
  <c r="V1206" i="7"/>
  <c r="Q1174" i="7"/>
  <c r="V1174" i="7"/>
  <c r="Q1142" i="7"/>
  <c r="V1142" i="7"/>
  <c r="Q1110" i="7"/>
  <c r="V1110" i="7"/>
  <c r="Q1078" i="7"/>
  <c r="V1078" i="7"/>
  <c r="V1046" i="7"/>
  <c r="Q1046" i="7"/>
  <c r="Q1014" i="7"/>
  <c r="V1014" i="7"/>
  <c r="Q982" i="7"/>
  <c r="V982" i="7"/>
  <c r="Q950" i="7"/>
  <c r="V950" i="7"/>
  <c r="Q918" i="7"/>
  <c r="V918" i="7"/>
  <c r="Q886" i="7"/>
  <c r="V886" i="7"/>
  <c r="Q854" i="7"/>
  <c r="V854" i="7"/>
  <c r="Q822" i="7"/>
  <c r="V822" i="7"/>
  <c r="Q790" i="7"/>
  <c r="V790" i="7"/>
  <c r="Q758" i="7"/>
  <c r="V758" i="7"/>
  <c r="Q726" i="7"/>
  <c r="V726" i="7"/>
  <c r="Q1382" i="7"/>
  <c r="V1382" i="7"/>
  <c r="Q1318" i="7"/>
  <c r="V1318" i="7"/>
  <c r="Q191" i="7"/>
  <c r="V191" i="7"/>
  <c r="Q107" i="7"/>
  <c r="V107" i="7"/>
  <c r="Q86" i="7"/>
  <c r="V86" i="7"/>
  <c r="Q71" i="7"/>
  <c r="V71" i="7"/>
  <c r="Q1365" i="7"/>
  <c r="V1365" i="7"/>
  <c r="Q1301" i="7"/>
  <c r="V1301" i="7"/>
  <c r="Q1249" i="7"/>
  <c r="V1249" i="7"/>
  <c r="Q1217" i="7"/>
  <c r="V1217" i="7"/>
  <c r="Q1177" i="7"/>
  <c r="V1177" i="7"/>
  <c r="Q1037" i="7"/>
  <c r="V1037" i="7"/>
  <c r="Q1005" i="7"/>
  <c r="V1005" i="7"/>
  <c r="Q973" i="7"/>
  <c r="V973" i="7"/>
  <c r="Q941" i="7"/>
  <c r="V941" i="7"/>
  <c r="Q909" i="7"/>
  <c r="V909" i="7"/>
  <c r="Q877" i="7"/>
  <c r="V877" i="7"/>
  <c r="Q104" i="7"/>
  <c r="V104" i="7"/>
  <c r="Q24" i="7"/>
  <c r="V24" i="7"/>
  <c r="Q568" i="7"/>
  <c r="V568" i="7"/>
  <c r="Q520" i="7"/>
  <c r="V520" i="7"/>
  <c r="Q464" i="7"/>
  <c r="V464" i="7"/>
  <c r="Q432" i="7"/>
  <c r="V432" i="7"/>
  <c r="Q384" i="7"/>
  <c r="V384" i="7"/>
  <c r="Q336" i="7"/>
  <c r="V336" i="7"/>
  <c r="Q304" i="7"/>
  <c r="V304" i="7"/>
  <c r="Q252" i="7"/>
  <c r="V252" i="7"/>
  <c r="Q204" i="7"/>
  <c r="V204" i="7"/>
  <c r="Q692" i="7"/>
  <c r="V692" i="7"/>
  <c r="Q660" i="7"/>
  <c r="V660" i="7"/>
  <c r="Q628" i="7"/>
  <c r="V628" i="7"/>
  <c r="Q596" i="7"/>
  <c r="V596" i="7"/>
  <c r="Q500" i="7"/>
  <c r="V500" i="7"/>
  <c r="Q380" i="7"/>
  <c r="V380" i="7"/>
  <c r="Q256" i="7"/>
  <c r="V256" i="7"/>
  <c r="Q59" i="7"/>
  <c r="V59" i="7"/>
  <c r="Q463" i="7"/>
  <c r="V463" i="7"/>
  <c r="Q403" i="7"/>
  <c r="V403" i="7"/>
  <c r="Q343" i="7"/>
  <c r="V343" i="7"/>
  <c r="Q283" i="7"/>
  <c r="V283" i="7"/>
  <c r="Q215" i="7"/>
  <c r="V215" i="7"/>
  <c r="Q38" i="7"/>
  <c r="V38" i="7"/>
  <c r="Q675" i="7"/>
  <c r="V675" i="7"/>
  <c r="Q643" i="7"/>
  <c r="V643" i="7"/>
  <c r="Q611" i="7"/>
  <c r="V611" i="7"/>
  <c r="Q579" i="7"/>
  <c r="V579" i="7"/>
  <c r="Q547" i="7"/>
  <c r="V547" i="7"/>
  <c r="Q515" i="7"/>
  <c r="V515" i="7"/>
  <c r="Q483" i="7"/>
  <c r="V483" i="7"/>
  <c r="Q423" i="7"/>
  <c r="V423" i="7"/>
  <c r="Q355" i="7"/>
  <c r="V355" i="7"/>
  <c r="Q287" i="7"/>
  <c r="V287" i="7"/>
  <c r="Q227" i="7"/>
  <c r="V227" i="7"/>
  <c r="Q39" i="7"/>
  <c r="V39" i="7"/>
  <c r="Q116" i="7"/>
  <c r="V116" i="7"/>
  <c r="Q474" i="7"/>
  <c r="V474" i="7"/>
  <c r="Q422" i="7"/>
  <c r="V422" i="7"/>
  <c r="Q358" i="7"/>
  <c r="V358" i="7"/>
  <c r="Q298" i="7"/>
  <c r="V298" i="7"/>
  <c r="Q230" i="7"/>
  <c r="V230" i="7"/>
  <c r="Q25" i="7"/>
  <c r="V25" i="7"/>
  <c r="Q217" i="7"/>
  <c r="V217" i="7"/>
  <c r="Q662" i="7"/>
  <c r="V662" i="7"/>
  <c r="Q630" i="7"/>
  <c r="V630" i="7"/>
  <c r="Q598" i="7"/>
  <c r="V598" i="7"/>
  <c r="Q566" i="7"/>
  <c r="V566" i="7"/>
  <c r="Q534" i="7"/>
  <c r="V534" i="7"/>
  <c r="Q490" i="7"/>
  <c r="V490" i="7"/>
  <c r="Q418" i="7"/>
  <c r="V418" i="7"/>
  <c r="Q354" i="7"/>
  <c r="V354" i="7"/>
  <c r="Q290" i="7"/>
  <c r="V290" i="7"/>
  <c r="Q226" i="7"/>
  <c r="V226" i="7"/>
  <c r="Q297" i="7"/>
  <c r="V297" i="7"/>
  <c r="Q77" i="7"/>
  <c r="V77" i="7"/>
  <c r="Q745" i="7"/>
  <c r="V745" i="7"/>
  <c r="Q681" i="7"/>
  <c r="V681" i="7"/>
  <c r="Q641" i="7"/>
  <c r="V641" i="7"/>
  <c r="Q581" i="7"/>
  <c r="V581" i="7"/>
  <c r="Q521" i="7"/>
  <c r="V521" i="7"/>
  <c r="Q473" i="7"/>
  <c r="V473" i="7"/>
  <c r="Q409" i="7"/>
  <c r="V409" i="7"/>
  <c r="Q349" i="7"/>
  <c r="V349" i="7"/>
  <c r="Q305" i="7"/>
  <c r="V305" i="7"/>
  <c r="Q197" i="7"/>
  <c r="V197" i="7"/>
  <c r="V853" i="7"/>
  <c r="Q853" i="7"/>
  <c r="Q821" i="7"/>
  <c r="V821" i="7"/>
  <c r="Q789" i="7"/>
  <c r="V789" i="7"/>
  <c r="Q757" i="7"/>
  <c r="V757" i="7"/>
  <c r="Q709" i="7"/>
  <c r="V709" i="7"/>
  <c r="Q609" i="7"/>
  <c r="V609" i="7"/>
  <c r="Q541" i="7"/>
  <c r="V541" i="7"/>
  <c r="Q461" i="7"/>
  <c r="V461" i="7"/>
  <c r="Q397" i="7"/>
  <c r="V397" i="7"/>
  <c r="Q301" i="7"/>
  <c r="V301" i="7"/>
  <c r="Q99" i="7"/>
  <c r="V99" i="7"/>
  <c r="Q1135" i="7"/>
  <c r="V1135" i="7"/>
  <c r="Q1133" i="7"/>
  <c r="V1133" i="7"/>
  <c r="Q1180" i="7"/>
  <c r="V1180" i="7"/>
  <c r="Q1084" i="7"/>
  <c r="V1084" i="7"/>
  <c r="Q1379" i="7"/>
  <c r="V1379" i="7"/>
  <c r="Q1256" i="7"/>
  <c r="V1256" i="7"/>
  <c r="Q1183" i="7"/>
  <c r="V1183" i="7"/>
  <c r="Q1119" i="7"/>
  <c r="V1119" i="7"/>
  <c r="Q1055" i="7"/>
  <c r="V1055" i="7"/>
  <c r="Q722" i="7"/>
  <c r="V722" i="7"/>
  <c r="Q1181" i="7"/>
  <c r="V1181" i="7"/>
  <c r="Q1121" i="7"/>
  <c r="V1121" i="7"/>
  <c r="Q1089" i="7"/>
  <c r="V1089" i="7"/>
  <c r="Q1057" i="7"/>
  <c r="V1057" i="7"/>
  <c r="Q1172" i="7"/>
  <c r="V1172" i="7"/>
  <c r="Q1140" i="7"/>
  <c r="V1140" i="7"/>
  <c r="Q1108" i="7"/>
  <c r="V1108" i="7"/>
  <c r="Q1076" i="7"/>
  <c r="V1076" i="7"/>
  <c r="Q1348" i="7"/>
  <c r="V1348" i="7"/>
  <c r="Q1284" i="7"/>
  <c r="V1284" i="7"/>
  <c r="Q148" i="7"/>
  <c r="V148" i="7"/>
  <c r="Q129" i="7"/>
  <c r="V129" i="7"/>
  <c r="Q1363" i="7"/>
  <c r="V1363" i="7"/>
  <c r="Q1299" i="7"/>
  <c r="V1299" i="7"/>
  <c r="Q1248" i="7"/>
  <c r="V1248" i="7"/>
  <c r="Q1216" i="7"/>
  <c r="V1216" i="7"/>
  <c r="Q1060" i="7"/>
  <c r="V1060" i="7"/>
  <c r="Q1028" i="7"/>
  <c r="V1028" i="7"/>
  <c r="Q996" i="7"/>
  <c r="V996" i="7"/>
  <c r="Q964" i="7"/>
  <c r="V964" i="7"/>
  <c r="Q932" i="7"/>
  <c r="V932" i="7"/>
  <c r="Q900" i="7"/>
  <c r="V900" i="7"/>
  <c r="Q868" i="7"/>
  <c r="V868" i="7"/>
  <c r="Q836" i="7"/>
  <c r="V836" i="7"/>
  <c r="Q804" i="7"/>
  <c r="V804" i="7"/>
  <c r="Q772" i="7"/>
  <c r="V772" i="7"/>
  <c r="Q740" i="7"/>
  <c r="V740" i="7"/>
  <c r="Q708" i="7"/>
  <c r="V708" i="7"/>
  <c r="Q1338" i="7"/>
  <c r="V1338" i="7"/>
  <c r="Q1274" i="7"/>
  <c r="V1274" i="7"/>
  <c r="Q158" i="7"/>
  <c r="V158" i="7"/>
  <c r="Q34" i="7"/>
  <c r="V34" i="7"/>
  <c r="Q9" i="7"/>
  <c r="V9" i="7"/>
  <c r="Q1345" i="7"/>
  <c r="V1345" i="7"/>
  <c r="Q1281" i="7"/>
  <c r="V1281" i="7"/>
  <c r="Q1239" i="7"/>
  <c r="V1239" i="7"/>
  <c r="Q1207" i="7"/>
  <c r="V1207" i="7"/>
  <c r="Q1155" i="7"/>
  <c r="V1155" i="7"/>
  <c r="Q1091" i="7"/>
  <c r="V1091" i="7"/>
  <c r="Q1027" i="7"/>
  <c r="V1027" i="7"/>
  <c r="Q979" i="7"/>
  <c r="V979" i="7"/>
  <c r="Q947" i="7"/>
  <c r="V947" i="7"/>
  <c r="Q915" i="7"/>
  <c r="V915" i="7"/>
  <c r="Q883" i="7"/>
  <c r="V883" i="7"/>
  <c r="Q851" i="7"/>
  <c r="V851" i="7"/>
  <c r="Q819" i="7"/>
  <c r="V819" i="7"/>
  <c r="Q787" i="7"/>
  <c r="V787" i="7"/>
  <c r="Q755" i="7"/>
  <c r="V755" i="7"/>
  <c r="Q723" i="7"/>
  <c r="V723" i="7"/>
  <c r="Q1360" i="7"/>
  <c r="V1360" i="7"/>
  <c r="Q1296" i="7"/>
  <c r="V1296" i="7"/>
  <c r="Q165" i="7"/>
  <c r="V165" i="7"/>
  <c r="Q141" i="7"/>
  <c r="V141" i="7"/>
  <c r="Q97" i="7"/>
  <c r="V97" i="7"/>
  <c r="Q48" i="7"/>
  <c r="V48" i="7"/>
  <c r="Q5" i="7"/>
  <c r="V5" i="7"/>
  <c r="Q1335" i="7"/>
  <c r="V1335" i="7"/>
  <c r="Q1271" i="7"/>
  <c r="V1271" i="7"/>
  <c r="Q1234" i="7"/>
  <c r="V1234" i="7"/>
  <c r="Q1202" i="7"/>
  <c r="V1202" i="7"/>
  <c r="Q1170" i="7"/>
  <c r="V1170" i="7"/>
  <c r="Q1138" i="7"/>
  <c r="V1138" i="7"/>
  <c r="Q1106" i="7"/>
  <c r="V1106" i="7"/>
  <c r="Q1074" i="7"/>
  <c r="V1074" i="7"/>
  <c r="Q1042" i="7"/>
  <c r="V1042" i="7"/>
  <c r="Q1010" i="7"/>
  <c r="V1010" i="7"/>
  <c r="Q978" i="7"/>
  <c r="V978" i="7"/>
  <c r="Q946" i="7"/>
  <c r="V946" i="7"/>
  <c r="Q914" i="7"/>
  <c r="V914" i="7"/>
  <c r="Q882" i="7"/>
  <c r="V882" i="7"/>
  <c r="Q850" i="7"/>
  <c r="V850" i="7"/>
  <c r="Q818" i="7"/>
  <c r="V818" i="7"/>
  <c r="Q786" i="7"/>
  <c r="V786" i="7"/>
  <c r="Q754" i="7"/>
  <c r="V754" i="7"/>
  <c r="Q694" i="7"/>
  <c r="V694" i="7"/>
  <c r="Q1374" i="7"/>
  <c r="V1374" i="7"/>
  <c r="Q1310" i="7"/>
  <c r="V1310" i="7"/>
  <c r="Q183" i="7"/>
  <c r="V183" i="7"/>
  <c r="Q101" i="7"/>
  <c r="V101" i="7"/>
  <c r="Q85" i="7"/>
  <c r="V85" i="7"/>
  <c r="Q70" i="7"/>
  <c r="V70" i="7"/>
  <c r="Q1357" i="7"/>
  <c r="V1357" i="7"/>
  <c r="Q1293" i="7"/>
  <c r="V1293" i="7"/>
  <c r="Q1245" i="7"/>
  <c r="V1245" i="7"/>
  <c r="Q1213" i="7"/>
  <c r="V1213" i="7"/>
  <c r="Q1169" i="7"/>
  <c r="V1169" i="7"/>
  <c r="Q1033" i="7"/>
  <c r="V1033" i="7"/>
  <c r="Q1001" i="7"/>
  <c r="V1001" i="7"/>
  <c r="Q969" i="7"/>
  <c r="V969" i="7"/>
  <c r="Q937" i="7"/>
  <c r="V937" i="7"/>
  <c r="Q905" i="7"/>
  <c r="V905" i="7"/>
  <c r="Q873" i="7"/>
  <c r="V873" i="7"/>
  <c r="Q69" i="7"/>
  <c r="V69" i="7"/>
  <c r="Q19" i="7"/>
  <c r="V19" i="7"/>
  <c r="Q564" i="7"/>
  <c r="V564" i="7"/>
  <c r="Q512" i="7"/>
  <c r="V512" i="7"/>
  <c r="Q460" i="7"/>
  <c r="V460" i="7"/>
  <c r="Q428" i="7"/>
  <c r="V428" i="7"/>
  <c r="Q372" i="7"/>
  <c r="V372" i="7"/>
  <c r="Q332" i="7"/>
  <c r="V332" i="7"/>
  <c r="Q300" i="7"/>
  <c r="V300" i="7"/>
  <c r="Q244" i="7"/>
  <c r="V244" i="7"/>
  <c r="Q200" i="7"/>
  <c r="V200" i="7"/>
  <c r="Q688" i="7"/>
  <c r="V688" i="7"/>
  <c r="Q656" i="7"/>
  <c r="V656" i="7"/>
  <c r="Q624" i="7"/>
  <c r="V624" i="7"/>
  <c r="Q592" i="7"/>
  <c r="V592" i="7"/>
  <c r="Q492" i="7"/>
  <c r="V492" i="7"/>
  <c r="Q376" i="7"/>
  <c r="V376" i="7"/>
  <c r="Q248" i="7"/>
  <c r="V248" i="7"/>
  <c r="Q58" i="7"/>
  <c r="V58" i="7"/>
  <c r="Q455" i="7"/>
  <c r="V455" i="7"/>
  <c r="Q395" i="7"/>
  <c r="V395" i="7"/>
  <c r="Q335" i="7"/>
  <c r="V335" i="7"/>
  <c r="Q275" i="7"/>
  <c r="V275" i="7"/>
  <c r="Q207" i="7"/>
  <c r="V207" i="7"/>
  <c r="Q174" i="7"/>
  <c r="V174" i="7"/>
  <c r="Q671" i="7"/>
  <c r="V671" i="7"/>
  <c r="Q639" i="7"/>
  <c r="V639" i="7"/>
  <c r="Q607" i="7"/>
  <c r="V607" i="7"/>
  <c r="Q575" i="7"/>
  <c r="V575" i="7"/>
  <c r="Q543" i="7"/>
  <c r="V543" i="7"/>
  <c r="Q511" i="7"/>
  <c r="V511" i="7"/>
  <c r="Q479" i="7"/>
  <c r="V479" i="7"/>
  <c r="Q415" i="7"/>
  <c r="V415" i="7"/>
  <c r="Q347" i="7"/>
  <c r="V347" i="7"/>
  <c r="Q279" i="7"/>
  <c r="V279" i="7"/>
  <c r="Q219" i="7"/>
  <c r="V219" i="7"/>
  <c r="Q153" i="7"/>
  <c r="V153" i="7"/>
  <c r="Q102" i="7"/>
  <c r="V102" i="7"/>
  <c r="Q470" i="7"/>
  <c r="V470" i="7"/>
  <c r="Q414" i="7"/>
  <c r="V414" i="7"/>
  <c r="Q350" i="7"/>
  <c r="V350" i="7"/>
  <c r="Q286" i="7"/>
  <c r="V286" i="7"/>
  <c r="Q222" i="7"/>
  <c r="V222" i="7"/>
  <c r="Q20" i="7"/>
  <c r="V20" i="7"/>
  <c r="Q201" i="7"/>
  <c r="V201" i="7"/>
  <c r="Q658" i="7"/>
  <c r="V658" i="7"/>
  <c r="Q626" i="7"/>
  <c r="V626" i="7"/>
  <c r="Q594" i="7"/>
  <c r="V594" i="7"/>
  <c r="Q562" i="7"/>
  <c r="V562" i="7"/>
  <c r="Q530" i="7"/>
  <c r="V530" i="7"/>
  <c r="Q482" i="7"/>
  <c r="V482" i="7"/>
  <c r="Q410" i="7"/>
  <c r="V410" i="7"/>
  <c r="Q346" i="7"/>
  <c r="V346" i="7"/>
  <c r="Q282" i="7"/>
  <c r="V282" i="7"/>
  <c r="Q218" i="7"/>
  <c r="V218" i="7"/>
  <c r="Q269" i="7"/>
  <c r="V269" i="7"/>
  <c r="Q61" i="7"/>
  <c r="V61" i="7"/>
  <c r="Q729" i="7"/>
  <c r="V729" i="7"/>
  <c r="Q673" i="7"/>
  <c r="V673" i="7"/>
  <c r="Q637" i="7"/>
  <c r="V637" i="7"/>
  <c r="Q573" i="7"/>
  <c r="V573" i="7"/>
  <c r="Q513" i="7"/>
  <c r="V513" i="7"/>
  <c r="Q465" i="7"/>
  <c r="V465" i="7"/>
  <c r="Q401" i="7"/>
  <c r="V401" i="7"/>
  <c r="Q341" i="7"/>
  <c r="V341" i="7"/>
  <c r="Q293" i="7"/>
  <c r="V293" i="7"/>
  <c r="Q172" i="7"/>
  <c r="V172" i="7"/>
  <c r="Q849" i="7"/>
  <c r="V849" i="7"/>
  <c r="Q817" i="7"/>
  <c r="V817" i="7"/>
  <c r="Q785" i="7"/>
  <c r="V785" i="7"/>
  <c r="Q753" i="7"/>
  <c r="V753" i="7"/>
  <c r="Q701" i="7"/>
  <c r="V701" i="7"/>
  <c r="Q601" i="7"/>
  <c r="V601" i="7"/>
  <c r="Q533" i="7"/>
  <c r="V533" i="7"/>
  <c r="Q453" i="7"/>
  <c r="V453" i="7"/>
  <c r="Q389" i="7"/>
  <c r="V389" i="7"/>
  <c r="Q289" i="7"/>
  <c r="V289" i="7"/>
  <c r="Q75" i="7"/>
  <c r="V75" i="7"/>
  <c r="Q15" i="7"/>
  <c r="V15" i="7"/>
  <c r="Q1175" i="7"/>
  <c r="V1175" i="7"/>
  <c r="Q1111" i="7"/>
  <c r="V1111" i="7"/>
  <c r="Q1047" i="7"/>
  <c r="V1047" i="7"/>
  <c r="Q718" i="7"/>
  <c r="V718" i="7"/>
  <c r="V1173" i="7"/>
  <c r="Q1173" i="7"/>
  <c r="Q1117" i="7"/>
  <c r="V1117" i="7"/>
  <c r="Q1085" i="7"/>
  <c r="V1085" i="7"/>
  <c r="Q1053" i="7"/>
  <c r="V1053" i="7"/>
  <c r="Q1168" i="7"/>
  <c r="V1168" i="7"/>
  <c r="Q1136" i="7"/>
  <c r="V1136" i="7"/>
  <c r="Q1104" i="7"/>
  <c r="V1104" i="7"/>
  <c r="Q1072" i="7"/>
  <c r="V1072" i="7"/>
  <c r="Q1340" i="7"/>
  <c r="V1340" i="7"/>
  <c r="Q1276" i="7"/>
  <c r="V1276" i="7"/>
  <c r="Q146" i="7"/>
  <c r="V146" i="7"/>
  <c r="Q114" i="7"/>
  <c r="V114" i="7"/>
  <c r="Q1355" i="7"/>
  <c r="V1355" i="7"/>
  <c r="Q1291" i="7"/>
  <c r="V1291" i="7"/>
  <c r="Q1244" i="7"/>
  <c r="V1244" i="7"/>
  <c r="Q1212" i="7"/>
  <c r="V1212" i="7"/>
  <c r="Q1056" i="7"/>
  <c r="V1056" i="7"/>
  <c r="V1024" i="7"/>
  <c r="Q1024" i="7"/>
  <c r="Q992" i="7"/>
  <c r="V992" i="7"/>
  <c r="Q960" i="7"/>
  <c r="V960" i="7"/>
  <c r="Q928" i="7"/>
  <c r="V928" i="7"/>
  <c r="Q896" i="7"/>
  <c r="V896" i="7"/>
  <c r="Q864" i="7"/>
  <c r="V864" i="7"/>
  <c r="Q832" i="7"/>
  <c r="V832" i="7"/>
  <c r="Q800" i="7"/>
  <c r="V800" i="7"/>
  <c r="Q768" i="7"/>
  <c r="V768" i="7"/>
  <c r="Q736" i="7"/>
  <c r="V736" i="7"/>
  <c r="V704" i="7"/>
  <c r="Q704" i="7"/>
  <c r="Q1330" i="7"/>
  <c r="V1330" i="7"/>
  <c r="Q1266" i="7"/>
  <c r="V1266" i="7"/>
  <c r="Q156" i="7"/>
  <c r="V156" i="7"/>
  <c r="Q33" i="7"/>
  <c r="V33" i="7"/>
  <c r="Q7" i="7"/>
  <c r="V7" i="7"/>
  <c r="Q1337" i="7"/>
  <c r="V1337" i="7"/>
  <c r="Q1273" i="7"/>
  <c r="V1273" i="7"/>
  <c r="Q1235" i="7"/>
  <c r="V1235" i="7"/>
  <c r="Q1203" i="7"/>
  <c r="V1203" i="7"/>
  <c r="Q1147" i="7"/>
  <c r="V1147" i="7"/>
  <c r="Q1083" i="7"/>
  <c r="V1083" i="7"/>
  <c r="Q1019" i="7"/>
  <c r="V1019" i="7"/>
  <c r="Q975" i="7"/>
  <c r="V975" i="7"/>
  <c r="Q943" i="7"/>
  <c r="V943" i="7"/>
  <c r="Q911" i="7"/>
  <c r="V911" i="7"/>
  <c r="V879" i="7"/>
  <c r="Q879" i="7"/>
  <c r="Q847" i="7"/>
  <c r="V847" i="7"/>
  <c r="Q815" i="7"/>
  <c r="V815" i="7"/>
  <c r="Q783" i="7"/>
  <c r="V783" i="7"/>
  <c r="V751" i="7"/>
  <c r="Q751" i="7"/>
  <c r="Q719" i="7"/>
  <c r="V719" i="7"/>
  <c r="Q1352" i="7"/>
  <c r="V1352" i="7"/>
  <c r="Q1288" i="7"/>
  <c r="V1288" i="7"/>
  <c r="Q163" i="7"/>
  <c r="V163" i="7"/>
  <c r="Q139" i="7"/>
  <c r="V139" i="7"/>
  <c r="Q95" i="7"/>
  <c r="V95" i="7"/>
  <c r="Q47" i="7"/>
  <c r="V47" i="7"/>
  <c r="Q1327" i="7"/>
  <c r="V1327" i="7"/>
  <c r="Q1263" i="7"/>
  <c r="V1263" i="7"/>
  <c r="Q1230" i="7"/>
  <c r="V1230" i="7"/>
  <c r="Q1198" i="7"/>
  <c r="V1198" i="7"/>
  <c r="Q1166" i="7"/>
  <c r="V1166" i="7"/>
  <c r="Q1134" i="7"/>
  <c r="V1134" i="7"/>
  <c r="Q1102" i="7"/>
  <c r="V1102" i="7"/>
  <c r="Q1070" i="7"/>
  <c r="V1070" i="7"/>
  <c r="Q1038" i="7"/>
  <c r="V1038" i="7"/>
  <c r="Q1006" i="7"/>
  <c r="V1006" i="7"/>
  <c r="Q974" i="7"/>
  <c r="V974" i="7"/>
  <c r="Q942" i="7"/>
  <c r="V942" i="7"/>
  <c r="Q910" i="7"/>
  <c r="V910" i="7"/>
  <c r="Q878" i="7"/>
  <c r="V878" i="7"/>
  <c r="Q846" i="7"/>
  <c r="V846" i="7"/>
  <c r="Q814" i="7"/>
  <c r="V814" i="7"/>
  <c r="Q782" i="7"/>
  <c r="V782" i="7"/>
  <c r="Q750" i="7"/>
  <c r="V750" i="7"/>
  <c r="Q690" i="7"/>
  <c r="V690" i="7"/>
  <c r="Q1366" i="7"/>
  <c r="V1366" i="7"/>
  <c r="Q1302" i="7"/>
  <c r="V1302" i="7"/>
  <c r="Q175" i="7"/>
  <c r="V175" i="7"/>
  <c r="Q100" i="7"/>
  <c r="V100" i="7"/>
  <c r="Q84" i="7"/>
  <c r="V84" i="7"/>
  <c r="Q18" i="7"/>
  <c r="V18" i="7"/>
  <c r="Q1349" i="7"/>
  <c r="V1349" i="7"/>
  <c r="Q1285" i="7"/>
  <c r="V1285" i="7"/>
  <c r="Q1241" i="7"/>
  <c r="V1241" i="7"/>
  <c r="Q1209" i="7"/>
  <c r="V1209" i="7"/>
  <c r="Q1161" i="7"/>
  <c r="V1161" i="7"/>
  <c r="Q1029" i="7"/>
  <c r="V1029" i="7"/>
  <c r="Q997" i="7"/>
  <c r="V997" i="7"/>
  <c r="Q965" i="7"/>
  <c r="V965" i="7"/>
  <c r="Q933" i="7"/>
  <c r="V933" i="7"/>
  <c r="Q901" i="7"/>
  <c r="V901" i="7"/>
  <c r="Q125" i="7"/>
  <c r="V125" i="7"/>
  <c r="Q68" i="7"/>
  <c r="V68" i="7"/>
  <c r="Q12" i="7"/>
  <c r="V12" i="7"/>
  <c r="Q560" i="7"/>
  <c r="V560" i="7"/>
  <c r="Q504" i="7"/>
  <c r="V504" i="7"/>
  <c r="Q456" i="7"/>
  <c r="V456" i="7"/>
  <c r="Q424" i="7"/>
  <c r="V424" i="7"/>
  <c r="Q364" i="7"/>
  <c r="V364" i="7"/>
  <c r="Q328" i="7"/>
  <c r="V328" i="7"/>
  <c r="Q296" i="7"/>
  <c r="V296" i="7"/>
  <c r="Q236" i="7"/>
  <c r="V236" i="7"/>
  <c r="Q196" i="7"/>
  <c r="V196" i="7"/>
  <c r="Q684" i="7"/>
  <c r="V684" i="7"/>
  <c r="Q652" i="7"/>
  <c r="V652" i="7"/>
  <c r="Q620" i="7"/>
  <c r="V620" i="7"/>
  <c r="Q548" i="7"/>
  <c r="V548" i="7"/>
  <c r="Q484" i="7"/>
  <c r="V484" i="7"/>
  <c r="Q368" i="7"/>
  <c r="V368" i="7"/>
  <c r="Q240" i="7"/>
  <c r="V240" i="7"/>
  <c r="Q57" i="7"/>
  <c r="V57" i="7"/>
  <c r="Q447" i="7"/>
  <c r="V447" i="7"/>
  <c r="Q387" i="7"/>
  <c r="V387" i="7"/>
  <c r="Q331" i="7"/>
  <c r="V331" i="7"/>
  <c r="Q263" i="7"/>
  <c r="V263" i="7"/>
  <c r="Q199" i="7"/>
  <c r="V199" i="7"/>
  <c r="Q699" i="7"/>
  <c r="V699" i="7"/>
  <c r="Q667" i="7"/>
  <c r="V667" i="7"/>
  <c r="Q635" i="7"/>
  <c r="V635" i="7"/>
  <c r="Q603" i="7"/>
  <c r="V603" i="7"/>
  <c r="Q571" i="7"/>
  <c r="V571" i="7"/>
  <c r="Q539" i="7"/>
  <c r="V539" i="7"/>
  <c r="Q507" i="7"/>
  <c r="V507" i="7"/>
  <c r="Q471" i="7"/>
  <c r="V471" i="7"/>
  <c r="Q407" i="7"/>
  <c r="V407" i="7"/>
  <c r="Q339" i="7"/>
  <c r="V339" i="7"/>
  <c r="Q271" i="7"/>
  <c r="V271" i="7"/>
  <c r="Q211" i="7"/>
  <c r="V211" i="7"/>
  <c r="Q128" i="7"/>
  <c r="V128" i="7"/>
  <c r="Q23" i="7"/>
  <c r="V23" i="7"/>
  <c r="Q466" i="7"/>
  <c r="V466" i="7"/>
  <c r="Q406" i="7"/>
  <c r="V406" i="7"/>
  <c r="Q342" i="7"/>
  <c r="V342" i="7"/>
  <c r="Q278" i="7"/>
  <c r="V278" i="7"/>
  <c r="Q214" i="7"/>
  <c r="V214" i="7"/>
  <c r="Q309" i="7"/>
  <c r="V309" i="7"/>
  <c r="Q166" i="7"/>
  <c r="V166" i="7"/>
  <c r="Q654" i="7"/>
  <c r="V654" i="7"/>
  <c r="Q622" i="7"/>
  <c r="V622" i="7"/>
  <c r="Q590" i="7"/>
  <c r="V590" i="7"/>
  <c r="Q558" i="7"/>
  <c r="V558" i="7"/>
  <c r="Q526" i="7"/>
  <c r="V526" i="7"/>
  <c r="Q478" i="7"/>
  <c r="V478" i="7"/>
  <c r="Q402" i="7"/>
  <c r="V402" i="7"/>
  <c r="Q338" i="7"/>
  <c r="V338" i="7"/>
  <c r="Q274" i="7"/>
  <c r="V274" i="7"/>
  <c r="Q210" i="7"/>
  <c r="V210" i="7"/>
  <c r="Q253" i="7"/>
  <c r="V253" i="7"/>
  <c r="Q106" i="7"/>
  <c r="V106" i="7"/>
  <c r="Q721" i="7"/>
  <c r="V721" i="7"/>
  <c r="Q669" i="7"/>
  <c r="V669" i="7"/>
  <c r="Q629" i="7"/>
  <c r="V629" i="7"/>
  <c r="Q565" i="7"/>
  <c r="V565" i="7"/>
  <c r="Q505" i="7"/>
  <c r="V505" i="7"/>
  <c r="Q457" i="7"/>
  <c r="V457" i="7"/>
  <c r="Q393" i="7"/>
  <c r="V393" i="7"/>
  <c r="Q333" i="7"/>
  <c r="V333" i="7"/>
  <c r="Q281" i="7"/>
  <c r="V281" i="7"/>
  <c r="Q96" i="7"/>
  <c r="V96" i="7"/>
  <c r="Q845" i="7"/>
  <c r="V845" i="7"/>
  <c r="Q813" i="7"/>
  <c r="V813" i="7"/>
  <c r="Q781" i="7"/>
  <c r="V781" i="7"/>
  <c r="Q749" i="7"/>
  <c r="V749" i="7"/>
  <c r="Q685" i="7"/>
  <c r="V685" i="7"/>
  <c r="Q593" i="7"/>
  <c r="V593" i="7"/>
  <c r="Q525" i="7"/>
  <c r="V525" i="7"/>
  <c r="Q445" i="7"/>
  <c r="V445" i="7"/>
  <c r="Q377" i="7"/>
  <c r="V377" i="7"/>
  <c r="Q277" i="7"/>
  <c r="V277" i="7"/>
  <c r="K6" i="8"/>
  <c r="E1" i="8" l="1"/>
  <c r="L1" i="8"/>
  <c r="L5" i="8" l="1"/>
  <c r="BR3" i="7" l="1"/>
  <c r="BR2" i="7"/>
  <c r="BQ3" i="7"/>
  <c r="BQ2" i="7"/>
  <c r="I30" i="23" l="1"/>
  <c r="A31" i="23"/>
  <c r="H8" i="8" l="1"/>
  <c r="A32" i="23"/>
  <c r="A4" i="8" l="1"/>
  <c r="G4" i="8"/>
  <c r="E4" i="8" l="1"/>
  <c r="H10" i="8"/>
  <c r="H4" i="8" l="1"/>
  <c r="I4" i="8"/>
  <c r="L4" i="8"/>
  <c r="K4" i="8" l="1"/>
  <c r="J4" i="8"/>
  <c r="C4" i="8"/>
  <c r="C1" i="8"/>
  <c r="C15" i="9"/>
  <c r="C16" i="9"/>
  <c r="C17" i="9"/>
  <c r="C18" i="9"/>
  <c r="C19" i="9"/>
  <c r="C20" i="9"/>
  <c r="C21" i="9"/>
  <c r="C22" i="9"/>
  <c r="C3" i="9"/>
  <c r="C4" i="9"/>
  <c r="C5" i="9"/>
  <c r="C6" i="9"/>
  <c r="C7" i="9"/>
  <c r="C8" i="9"/>
  <c r="C9" i="9"/>
  <c r="C10" i="9"/>
  <c r="C11" i="9"/>
  <c r="C12" i="9"/>
  <c r="C13" i="9"/>
  <c r="C14" i="9"/>
  <c r="C2" i="9"/>
  <c r="F4" i="8" l="1"/>
  <c r="B4" i="8"/>
  <c r="BM96" i="7" l="1"/>
  <c r="BM97" i="7"/>
  <c r="AL83" i="7"/>
  <c r="AL84" i="7"/>
  <c r="N22" i="7" l="1"/>
  <c r="N64" i="7"/>
  <c r="N53" i="7"/>
  <c r="N20" i="7"/>
  <c r="N54" i="7"/>
  <c r="N35" i="7"/>
  <c r="N78" i="7"/>
  <c r="N7" i="7"/>
  <c r="N28" i="7"/>
  <c r="N82" i="7"/>
  <c r="N91" i="7"/>
  <c r="N38" i="7"/>
  <c r="N92" i="7"/>
  <c r="N58" i="7"/>
  <c r="N62" i="7"/>
  <c r="N48" i="7"/>
  <c r="N89" i="7"/>
  <c r="N66" i="7"/>
  <c r="N90" i="7"/>
  <c r="N60" i="7"/>
  <c r="N96" i="7"/>
  <c r="N19" i="7"/>
  <c r="N59" i="7"/>
  <c r="N95" i="7"/>
  <c r="N93" i="7"/>
  <c r="N67" i="7"/>
  <c r="N97" i="7"/>
  <c r="N26" i="7"/>
  <c r="N87" i="7"/>
  <c r="N77" i="7"/>
  <c r="N39" i="7"/>
  <c r="N88" i="7"/>
  <c r="N14" i="7"/>
  <c r="N9" i="7"/>
  <c r="N25" i="7"/>
  <c r="N69" i="7"/>
  <c r="N49" i="7"/>
  <c r="N40" i="7"/>
  <c r="N70" i="7"/>
  <c r="N12" i="7"/>
  <c r="N50" i="7"/>
  <c r="N74" i="7"/>
  <c r="N75" i="7"/>
  <c r="N94" i="7"/>
  <c r="N86" i="7"/>
  <c r="N68" i="7"/>
  <c r="N76" i="7"/>
  <c r="N84" i="7"/>
  <c r="N71" i="7"/>
  <c r="N18" i="7"/>
  <c r="N33" i="7"/>
  <c r="N32" i="7"/>
  <c r="N83" i="7"/>
  <c r="N63" i="7"/>
  <c r="N101" i="7"/>
  <c r="N31" i="7"/>
  <c r="N45" i="7"/>
  <c r="N8" i="7"/>
  <c r="N81" i="7"/>
  <c r="N34" i="7"/>
  <c r="N79" i="7"/>
  <c r="N47" i="7"/>
  <c r="N56" i="7"/>
  <c r="N37" i="7"/>
  <c r="N85" i="7"/>
  <c r="N98" i="7"/>
  <c r="N65" i="7"/>
  <c r="N43" i="7"/>
  <c r="N23" i="7"/>
  <c r="N57" i="7"/>
  <c r="N61" i="7"/>
  <c r="N42" i="7"/>
  <c r="N16" i="7"/>
  <c r="N27" i="7"/>
  <c r="N51" i="7"/>
  <c r="N73" i="7"/>
  <c r="N41" i="7"/>
  <c r="N21" i="7"/>
  <c r="N24" i="7"/>
  <c r="N52" i="7"/>
  <c r="N10" i="7"/>
  <c r="N72" i="7"/>
  <c r="N36" i="7"/>
  <c r="N44" i="7"/>
  <c r="N46" i="7"/>
  <c r="N15" i="7"/>
  <c r="N13" i="7"/>
  <c r="N17" i="7"/>
  <c r="N2" i="7"/>
  <c r="N11" i="7"/>
  <c r="N55" i="7"/>
  <c r="N30" i="7"/>
  <c r="N4" i="7"/>
  <c r="N3" i="7"/>
  <c r="N80" i="7"/>
  <c r="N29" i="7"/>
  <c r="N5" i="7"/>
  <c r="N6" i="7"/>
  <c r="N99" i="7" l="1"/>
  <c r="A6" i="7"/>
  <c r="F6" i="7" s="1"/>
  <c r="A11" i="7"/>
  <c r="F11" i="7" s="1"/>
  <c r="A2" i="7"/>
  <c r="F2" i="7" s="1"/>
  <c r="A4" i="7"/>
  <c r="F4" i="7" s="1"/>
  <c r="A12" i="7"/>
  <c r="F12" i="7" s="1"/>
  <c r="A3" i="7"/>
  <c r="F3" i="7" s="1"/>
  <c r="A13" i="7"/>
  <c r="F13" i="7" s="1"/>
  <c r="A8" i="7"/>
  <c r="F8" i="7" s="1"/>
  <c r="A10" i="7"/>
  <c r="F10" i="7" s="1"/>
  <c r="A7" i="7"/>
  <c r="F7" i="7" s="1"/>
  <c r="A9" i="7"/>
  <c r="F9" i="7" s="1"/>
  <c r="A14" i="7" l="1"/>
  <c r="F14" i="7" s="1"/>
  <c r="A5" i="7"/>
  <c r="F5" i="7" s="1"/>
  <c r="N100" i="7"/>
  <c r="BM99" i="7" l="1"/>
  <c r="BM98" i="7"/>
  <c r="BM100" i="7" l="1"/>
  <c r="BM101" i="7"/>
  <c r="BM102" i="7" l="1"/>
  <c r="BM103" i="7"/>
  <c r="BM104" i="7" l="1"/>
  <c r="BM105" i="7"/>
  <c r="BM107" i="7" l="1"/>
  <c r="BM106" i="7"/>
  <c r="BM108" i="7" l="1"/>
  <c r="BM109" i="7"/>
  <c r="BM110" i="7" l="1"/>
  <c r="BM111" i="7"/>
  <c r="BM112" i="7" l="1"/>
  <c r="BM113" i="7"/>
  <c r="BM115" i="7" l="1"/>
  <c r="BM114" i="7"/>
  <c r="BM116" i="7" l="1"/>
  <c r="BM117" i="7"/>
  <c r="BM139" i="7" l="1"/>
  <c r="BM138" i="7"/>
  <c r="BM140" i="7" l="1"/>
  <c r="BM141" i="7"/>
  <c r="BM142" i="7" l="1"/>
  <c r="BM143" i="7"/>
  <c r="BM144" i="7" l="1"/>
  <c r="BM145" i="7"/>
  <c r="BM147" i="7" l="1"/>
  <c r="BM146" i="7"/>
  <c r="BM148" i="7" l="1"/>
  <c r="BM149" i="7"/>
  <c r="BM150" i="7" l="1"/>
  <c r="BM151" i="7"/>
  <c r="BM83" i="7" l="1"/>
  <c r="BM82" i="7"/>
  <c r="BM84" i="7" l="1"/>
  <c r="BM85" i="7"/>
  <c r="BM86" i="7" l="1"/>
  <c r="BM87" i="7"/>
  <c r="BM88" i="7" l="1"/>
  <c r="BM89" i="7"/>
  <c r="BM91" i="7" l="1"/>
  <c r="BM90" i="7"/>
  <c r="BM92" i="7" l="1"/>
  <c r="BM93" i="7"/>
  <c r="BM94" i="7" l="1"/>
  <c r="BM95" i="7"/>
  <c r="BM3" i="7" l="1"/>
  <c r="BM2" i="7" l="1"/>
  <c r="BM4" i="7" l="1"/>
  <c r="BM5" i="7"/>
  <c r="BM6" i="7" l="1"/>
  <c r="BM7" i="7"/>
  <c r="BM8" i="7" l="1"/>
  <c r="BM9" i="7"/>
  <c r="BM11" i="7" l="1"/>
  <c r="BM10" i="7"/>
  <c r="BM12" i="7" l="1"/>
  <c r="BM13" i="7"/>
  <c r="BM14" i="7" l="1"/>
  <c r="BM15" i="7"/>
  <c r="BM36" i="7" l="1"/>
  <c r="BM37" i="7"/>
  <c r="BM38" i="7" l="1"/>
  <c r="BM39" i="7"/>
  <c r="BM40" i="7" l="1"/>
  <c r="BM41" i="7"/>
  <c r="BM43" i="7" l="1"/>
  <c r="BM42" i="7"/>
  <c r="BM44" i="7" l="1"/>
  <c r="BM45" i="7"/>
  <c r="BM46" i="7" l="1"/>
  <c r="BM47" i="7"/>
  <c r="BM48" i="7" l="1"/>
  <c r="BM49" i="7"/>
  <c r="BM51" i="7" l="1"/>
  <c r="BM50" i="7"/>
  <c r="BM172" i="7" l="1"/>
  <c r="BM173" i="7"/>
  <c r="BM174" i="7" l="1"/>
  <c r="BM175" i="7"/>
  <c r="BM176" i="7" l="1"/>
  <c r="BM177" i="7"/>
  <c r="BM179" i="7" l="1"/>
  <c r="BM178" i="7"/>
  <c r="BM180" i="7" l="1"/>
  <c r="BM181" i="7"/>
  <c r="BM182" i="7" l="1"/>
  <c r="BM183" i="7"/>
  <c r="BM184" i="7" l="1"/>
  <c r="BM185" i="7"/>
  <c r="BM187" i="7" l="1"/>
  <c r="BM186" i="7"/>
  <c r="BM16" i="7" l="1"/>
  <c r="BM19" i="7" l="1"/>
  <c r="BM20" i="7" l="1"/>
  <c r="BM21" i="7"/>
  <c r="BM22" i="7" l="1"/>
  <c r="BM23" i="7"/>
  <c r="BM25" i="7" l="1"/>
  <c r="BM24" i="7"/>
  <c r="BM26" i="7" l="1"/>
  <c r="BM27" i="7"/>
  <c r="BM28" i="7" l="1"/>
  <c r="BM29" i="7"/>
  <c r="BM30" i="7" l="1"/>
  <c r="BM31" i="7"/>
  <c r="BM33" i="7" l="1"/>
  <c r="BM32" i="7"/>
  <c r="BM35" i="7" l="1"/>
  <c r="BM34" i="7"/>
  <c r="BM119" i="7" l="1"/>
  <c r="BM121" i="7" l="1"/>
  <c r="BM123" i="7" l="1"/>
  <c r="BM125" i="7" l="1"/>
  <c r="BM126" i="7" l="1"/>
  <c r="BM127" i="7"/>
  <c r="AL73" i="7" l="1"/>
  <c r="AL8" i="7"/>
  <c r="AL152" i="7"/>
  <c r="AL26" i="7"/>
  <c r="AL93" i="7"/>
  <c r="AL40" i="7"/>
  <c r="AL134" i="7"/>
  <c r="AL15" i="7"/>
  <c r="AL103" i="7"/>
  <c r="AL132" i="7"/>
  <c r="AL19" i="7"/>
  <c r="AL49" i="7"/>
  <c r="AL107" i="7"/>
  <c r="AL45" i="7"/>
  <c r="AL70" i="7"/>
  <c r="AL76" i="7"/>
  <c r="AL121" i="7"/>
  <c r="AL159" i="7"/>
  <c r="AL94" i="7"/>
  <c r="AL97" i="7"/>
  <c r="AL92" i="7"/>
  <c r="AL75" i="7"/>
  <c r="AL98" i="7"/>
  <c r="AL128" i="7"/>
  <c r="AL124" i="7"/>
  <c r="AL42" i="7"/>
  <c r="AL7" i="7"/>
  <c r="AL31" i="7"/>
  <c r="AL16" i="7"/>
  <c r="AL38" i="7"/>
  <c r="AL162" i="7"/>
  <c r="AL10" i="7"/>
  <c r="AL4" i="7"/>
  <c r="AL156" i="7"/>
  <c r="AL25" i="7"/>
  <c r="AL51" i="7"/>
  <c r="AL43" i="7"/>
  <c r="AL95" i="7"/>
  <c r="AL133" i="7"/>
  <c r="AL99" i="7"/>
  <c r="AL91" i="7"/>
  <c r="AL71" i="7"/>
  <c r="AL36" i="7"/>
  <c r="AL14" i="7"/>
  <c r="AL109" i="7"/>
  <c r="AL46" i="7"/>
  <c r="AL37" i="7"/>
  <c r="AL87" i="7"/>
  <c r="AL34" i="7"/>
  <c r="AL9" i="7"/>
  <c r="AL81" i="7"/>
  <c r="AL72" i="7"/>
  <c r="AL151" i="7"/>
  <c r="AL12" i="7"/>
  <c r="AL126" i="7"/>
  <c r="AL77" i="7"/>
  <c r="AL32" i="7"/>
  <c r="AL154" i="7"/>
  <c r="AL160" i="7"/>
  <c r="AL44" i="7"/>
  <c r="AL150" i="7"/>
  <c r="AL23" i="7"/>
  <c r="AL88" i="7"/>
  <c r="AL28" i="7"/>
  <c r="AL79" i="7"/>
  <c r="AL122" i="7"/>
  <c r="AL102" i="7"/>
  <c r="AL78" i="7"/>
  <c r="AL149" i="7"/>
  <c r="AL148" i="7"/>
  <c r="AL47" i="7"/>
  <c r="AL101" i="7"/>
  <c r="AL96" i="7"/>
  <c r="AL90" i="7"/>
  <c r="AL50" i="7"/>
  <c r="AL104" i="7"/>
  <c r="AL41" i="7"/>
  <c r="AL123" i="7"/>
  <c r="AL106" i="7"/>
  <c r="AL6" i="7"/>
  <c r="AL39" i="7"/>
  <c r="AL20" i="7"/>
  <c r="AL125" i="7"/>
  <c r="AL21" i="7"/>
  <c r="AL158" i="7"/>
  <c r="AL108" i="7"/>
  <c r="AL161" i="7"/>
  <c r="AL30" i="7"/>
  <c r="AL35" i="7"/>
  <c r="AL24" i="7"/>
  <c r="AL3" i="7"/>
  <c r="AL33" i="7"/>
  <c r="AL105" i="7"/>
  <c r="AL82" i="7"/>
  <c r="AL157" i="7"/>
  <c r="AL69" i="7"/>
  <c r="AL2" i="7"/>
  <c r="AL13" i="7"/>
  <c r="AL86" i="7"/>
  <c r="AL22" i="7"/>
  <c r="AL89" i="7"/>
  <c r="AL155" i="7"/>
  <c r="AL100" i="7"/>
  <c r="AL153" i="7"/>
  <c r="AL5" i="7"/>
  <c r="AL27" i="7"/>
  <c r="AL129" i="7"/>
  <c r="AL80" i="7"/>
  <c r="AL29" i="7"/>
  <c r="AL130" i="7"/>
  <c r="AL147" i="7"/>
  <c r="AL48" i="7"/>
  <c r="AL131" i="7"/>
  <c r="AL85" i="7"/>
  <c r="AL18" i="7"/>
  <c r="AL110" i="7"/>
  <c r="AL127" i="7"/>
  <c r="AL74" i="7"/>
  <c r="AL11" i="7"/>
  <c r="AL17" i="7"/>
  <c r="BM122" i="7" l="1"/>
  <c r="BM124" i="7"/>
  <c r="BM118" i="7"/>
  <c r="BM120" i="7"/>
  <c r="BM17" i="7"/>
  <c r="BM18" i="7"/>
  <c r="AL112" i="7" l="1"/>
  <c r="AL111" i="7"/>
  <c r="BM129" i="7" l="1"/>
  <c r="BM128" i="7"/>
  <c r="BM131" i="7" l="1"/>
  <c r="BM130" i="7"/>
  <c r="BM132" i="7" l="1"/>
  <c r="BM133" i="7"/>
  <c r="BM135" i="7" l="1"/>
  <c r="BM134" i="7"/>
  <c r="BM136" i="7" l="1"/>
  <c r="BM137" i="7"/>
  <c r="BM71" i="7" l="1"/>
  <c r="BM73" i="7" l="1"/>
  <c r="BM72" i="7"/>
  <c r="BM75" i="7" l="1"/>
  <c r="BM74" i="7"/>
  <c r="BM76" i="7" l="1"/>
  <c r="BM77" i="7"/>
  <c r="BM78" i="7" l="1"/>
  <c r="BM79" i="7"/>
  <c r="BM156" i="7" l="1"/>
  <c r="BM157" i="7"/>
  <c r="BM158" i="7" l="1"/>
  <c r="BM159" i="7"/>
  <c r="BM161" i="7" l="1"/>
  <c r="BM160" i="7"/>
  <c r="BM163" i="7" l="1"/>
  <c r="BM162" i="7"/>
  <c r="BM164" i="7" l="1"/>
  <c r="BM165" i="7"/>
  <c r="BM166" i="7" l="1"/>
  <c r="BM167" i="7"/>
  <c r="BM169" i="7" l="1"/>
  <c r="BM168" i="7" l="1"/>
  <c r="BM171" i="7" l="1"/>
  <c r="BM170" i="7"/>
  <c r="BM55" i="7" l="1"/>
  <c r="BM57" i="7" l="1"/>
  <c r="BM59" i="7" l="1"/>
  <c r="BM58" i="7"/>
  <c r="BM60" i="7" l="1"/>
  <c r="BM61" i="7"/>
  <c r="BM62" i="7" l="1"/>
  <c r="BM63" i="7"/>
  <c r="BM64" i="7" l="1"/>
  <c r="BM65" i="7"/>
  <c r="BM67" i="7" l="1"/>
  <c r="BM66" i="7"/>
  <c r="BM68" i="7" l="1"/>
  <c r="BM69" i="7"/>
  <c r="L644" i="16" l="1"/>
  <c r="BM70" i="7" l="1"/>
  <c r="BM54" i="7" l="1"/>
  <c r="BM56" i="7"/>
  <c r="BM154" i="7"/>
  <c r="BM80" i="7"/>
  <c r="BM190" i="7"/>
  <c r="BM189" i="7"/>
  <c r="BM192" i="7"/>
  <c r="BM188" i="7"/>
  <c r="BM155" i="7"/>
  <c r="BM52" i="7"/>
  <c r="BM152" i="7"/>
  <c r="BM153" i="7"/>
  <c r="BM81" i="7"/>
  <c r="BM191" i="7"/>
  <c r="BM53" i="7"/>
  <c r="BM193" i="7"/>
  <c r="AL65" i="7"/>
  <c r="AL55" i="7"/>
  <c r="AL167" i="7"/>
  <c r="AL120" i="7"/>
  <c r="AL60" i="7"/>
  <c r="AL67" i="7"/>
  <c r="AL139" i="7"/>
  <c r="AL57" i="7"/>
  <c r="AL62" i="7"/>
  <c r="AL53" i="7"/>
  <c r="AL115" i="7"/>
  <c r="AL145" i="7"/>
  <c r="AL56" i="7"/>
  <c r="AL146" i="7"/>
  <c r="AL117" i="7"/>
  <c r="AL54" i="7"/>
  <c r="AL136" i="7"/>
  <c r="AL169" i="7"/>
  <c r="AL144" i="7"/>
  <c r="AL137" i="7"/>
  <c r="AL63" i="7"/>
  <c r="AL116" i="7"/>
  <c r="AL166" i="7"/>
  <c r="AL68" i="7"/>
  <c r="AL59" i="7"/>
  <c r="AL143" i="7"/>
  <c r="AL118" i="7"/>
  <c r="AL141" i="7"/>
  <c r="AL168" i="7"/>
  <c r="AL66" i="7"/>
  <c r="AL163" i="7"/>
  <c r="AL61" i="7"/>
  <c r="AL140" i="7"/>
  <c r="AL114" i="7"/>
  <c r="AL142" i="7"/>
  <c r="AL64" i="7"/>
  <c r="AL170" i="7"/>
  <c r="AL119" i="7"/>
  <c r="AL52" i="7"/>
  <c r="AL58" i="7"/>
  <c r="AL165" i="7"/>
  <c r="AL164" i="7"/>
  <c r="AL138" i="7"/>
  <c r="AL135" i="7"/>
  <c r="AL113" i="7"/>
  <c r="J1" i="8" l="1"/>
  <c r="K1" i="8"/>
  <c r="H5" i="8" l="1"/>
  <c r="H6" i="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6C6CCBE-D255-4C07-8DA5-E67FF7E10AD9}" interval="15" name="Подключение" type="4" refreshedVersion="8" background="1" refreshOnLoad="1" saveData="1">
    <webPr sourceData="1" parsePre="1" consecutive="1" url="https://4v210.ru/header.php"/>
  </connection>
</connections>
</file>

<file path=xl/sharedStrings.xml><?xml version="1.0" encoding="utf-8"?>
<sst xmlns="http://schemas.openxmlformats.org/spreadsheetml/2006/main" count="6614" uniqueCount="753">
  <si>
    <t>Серия</t>
  </si>
  <si>
    <t>Диаметр
поршня</t>
  </si>
  <si>
    <t>Стандартный
ход (мм)</t>
  </si>
  <si>
    <t>Исполнение
штока</t>
  </si>
  <si>
    <t>Тип
цилиндра</t>
  </si>
  <si>
    <t>Опрос
положений</t>
  </si>
  <si>
    <t>Демпфирование</t>
  </si>
  <si>
    <t>Удлиненние
штока</t>
  </si>
  <si>
    <t>Удлинение резьбы
на штоке</t>
  </si>
  <si>
    <t>KVNU</t>
  </si>
  <si>
    <t>Наружная</t>
  </si>
  <si>
    <t>Односторонний</t>
  </si>
  <si>
    <t>Двустороннего действия</t>
  </si>
  <si>
    <t>При помощи датчиков положения</t>
  </si>
  <si>
    <t>KVBC</t>
  </si>
  <si>
    <t>KVDN</t>
  </si>
  <si>
    <t>Внутренняя</t>
  </si>
  <si>
    <t>KVMAL</t>
  </si>
  <si>
    <t>KVNG</t>
  </si>
  <si>
    <t>KVSC</t>
  </si>
  <si>
    <t>KVTDN</t>
  </si>
  <si>
    <t>KVBC-100-PPV</t>
  </si>
  <si>
    <t>KVBC-32-PPV</t>
  </si>
  <si>
    <t>KVBC-40-PPV</t>
  </si>
  <si>
    <t>KVBC-50-PPV</t>
  </si>
  <si>
    <t>KVBC-63-PPV</t>
  </si>
  <si>
    <t>KVBC-80-PPV</t>
  </si>
  <si>
    <t>KVDN-100-P</t>
  </si>
  <si>
    <t>KVDN-20-P</t>
  </si>
  <si>
    <t>KVDN-25-P</t>
  </si>
  <si>
    <t>KVDN-32-P</t>
  </si>
  <si>
    <t>KVDN-40-P</t>
  </si>
  <si>
    <t>KVDN-50-P</t>
  </si>
  <si>
    <t>KVDN-63-P</t>
  </si>
  <si>
    <t>KVDN-80-P</t>
  </si>
  <si>
    <t>KVMAL-25-P</t>
  </si>
  <si>
    <t>KVMAL-32-P</t>
  </si>
  <si>
    <t>KVNG-100-PPV</t>
  </si>
  <si>
    <t>KVNG-125-PPV</t>
  </si>
  <si>
    <t>KVNG-160-PPV</t>
  </si>
  <si>
    <t>KVNG-200-PPV</t>
  </si>
  <si>
    <t>KVNG-32-PPV</t>
  </si>
  <si>
    <t>KVNG-40-PPV</t>
  </si>
  <si>
    <t>KVNG-50-PPV</t>
  </si>
  <si>
    <t>KVNG-63-PPV</t>
  </si>
  <si>
    <t>KVNG-80-PPV</t>
  </si>
  <si>
    <t>KVNU-32-P</t>
  </si>
  <si>
    <t>KVNU-32-PPV</t>
  </si>
  <si>
    <t>KVSC-100-PPV</t>
  </si>
  <si>
    <t>KVSC-125-PPV</t>
  </si>
  <si>
    <t>KVSC-32-PPV</t>
  </si>
  <si>
    <t>KVSC-40-PPV</t>
  </si>
  <si>
    <t>KVSC-50-PPV</t>
  </si>
  <si>
    <t>KVSC-63-PPV</t>
  </si>
  <si>
    <t>KVSC-80-PPV</t>
  </si>
  <si>
    <t>KVNC</t>
  </si>
  <si>
    <t>KVMAL-M01</t>
  </si>
  <si>
    <t>KVDA</t>
  </si>
  <si>
    <t>KVVU</t>
  </si>
  <si>
    <t>KVFM</t>
  </si>
  <si>
    <t>KVSW</t>
  </si>
  <si>
    <t>диаметр</t>
  </si>
  <si>
    <t>Максимальный ход</t>
  </si>
  <si>
    <t>серия</t>
  </si>
  <si>
    <t>возможные хода</t>
  </si>
  <si>
    <t>Фото</t>
  </si>
  <si>
    <t>Варианты резьбы</t>
  </si>
  <si>
    <t>картинки</t>
  </si>
  <si>
    <t>Исполнение штока</t>
  </si>
  <si>
    <t>Максимальное удлинение резьбы на штоке</t>
  </si>
  <si>
    <t>Без опроса положений</t>
  </si>
  <si>
    <t>демфирование</t>
  </si>
  <si>
    <t>ключ</t>
  </si>
  <si>
    <t>значение</t>
  </si>
  <si>
    <t>обозначение</t>
  </si>
  <si>
    <t>F</t>
  </si>
  <si>
    <t>A</t>
  </si>
  <si>
    <t>T</t>
  </si>
  <si>
    <t>PPV</t>
  </si>
  <si>
    <t>P</t>
  </si>
  <si>
    <t>материал штока</t>
  </si>
  <si>
    <t>D</t>
  </si>
  <si>
    <t>сортирова</t>
  </si>
  <si>
    <t>стандартный ход</t>
  </si>
  <si>
    <t>сайт</t>
  </si>
  <si>
    <t xml:space="preserve">https://4v210.ru/privodi/kvnc/ </t>
  </si>
  <si>
    <t>https://4v210.ru/privodi/kvng/</t>
  </si>
  <si>
    <t>https://4v210.ru/privodi/kvnu/</t>
  </si>
  <si>
    <t>https://4v210.ru/privodi/kvmal/</t>
  </si>
  <si>
    <t>https://4v210.ru/privodi/kvdn/</t>
  </si>
  <si>
    <t>https://4v210.ru/privodi/kvtdn/</t>
  </si>
  <si>
    <t>https://4v210.ru/privodi/</t>
  </si>
  <si>
    <t>" варианта резьбы</t>
  </si>
  <si>
    <t>№ диаметра</t>
  </si>
  <si>
    <t>№ варианта штока</t>
  </si>
  <si>
    <t>№ варианта опроса</t>
  </si>
  <si>
    <t>№диаметра+серия</t>
  </si>
  <si>
    <t>вариантов</t>
  </si>
  <si>
    <t>вариантов маркировки</t>
  </si>
  <si>
    <t>вариант резьбы</t>
  </si>
  <si>
    <t>вариант штока</t>
  </si>
  <si>
    <t>оередь</t>
  </si>
  <si>
    <t>итого база</t>
  </si>
  <si>
    <t>доплата за ход</t>
  </si>
  <si>
    <t>доплата за удлинение</t>
  </si>
  <si>
    <t>диаметр штока</t>
  </si>
  <si>
    <t>KVNC-32-PPV</t>
  </si>
  <si>
    <t>KVNC-32-PPV-304</t>
  </si>
  <si>
    <t>KVNC-32-T-PPV</t>
  </si>
  <si>
    <t>KVNC-32-T-PPV-304</t>
  </si>
  <si>
    <t>KVNC-32-F-PPV</t>
  </si>
  <si>
    <t>KVNC-32-F-PPV-304</t>
  </si>
  <si>
    <t>KVNC-32-F-T-PPV</t>
  </si>
  <si>
    <t>KVNC-32-F-T-PPV-304</t>
  </si>
  <si>
    <t>KVNC-40-PPV</t>
  </si>
  <si>
    <t>KVNC-40-PPV-304</t>
  </si>
  <si>
    <t>KVNC-40-T-PPV</t>
  </si>
  <si>
    <t>KVNC-40-T-PPV-304</t>
  </si>
  <si>
    <t>KVNC-40-F-PPV</t>
  </si>
  <si>
    <t>KVNC-40-F-PPV-304</t>
  </si>
  <si>
    <t>KVNC-40-F-T-PPV</t>
  </si>
  <si>
    <t>KVNC-40-F-T-PPV-304</t>
  </si>
  <si>
    <t>KVNC-50-PPV</t>
  </si>
  <si>
    <t>KVNC-50-PPV-304</t>
  </si>
  <si>
    <t>KVNC-50-T-PPV</t>
  </si>
  <si>
    <t>KVNC-50-T-PPV-304</t>
  </si>
  <si>
    <t>KVNC-50-F-PPV</t>
  </si>
  <si>
    <t>KVNC-50-F-PPV-304</t>
  </si>
  <si>
    <t>KVNC-50-F-T-PPV</t>
  </si>
  <si>
    <t>KVNC-50-F-T-PPV-304</t>
  </si>
  <si>
    <t>KVNC-63-PPV</t>
  </si>
  <si>
    <t>KVNC-63-PPV-304</t>
  </si>
  <si>
    <t>KVNC-63-T-PPV</t>
  </si>
  <si>
    <t>KVNC-63-T-PPV-304</t>
  </si>
  <si>
    <t>KVNC-63-F-PPV</t>
  </si>
  <si>
    <t>KVNC-63-F-PPV-304</t>
  </si>
  <si>
    <t>KVNC-63-F-T-PPV</t>
  </si>
  <si>
    <t>KVNC-63-F-T-PPV-304</t>
  </si>
  <si>
    <t>KVNC-80-PPV</t>
  </si>
  <si>
    <t>KVNC-80-PPV-304</t>
  </si>
  <si>
    <t>KVNC-80-T-PPV</t>
  </si>
  <si>
    <t>KVNC-80-T-PPV-304</t>
  </si>
  <si>
    <t>KVNC-80-F-PPV</t>
  </si>
  <si>
    <t>KVNC-80-F-PPV-304</t>
  </si>
  <si>
    <t>KVNC-80-F-T-PPV</t>
  </si>
  <si>
    <t>KVNC-80-F-T-PPV-304</t>
  </si>
  <si>
    <t>KVNC-100-PPV</t>
  </si>
  <si>
    <t>KVNC-100-PPV-304</t>
  </si>
  <si>
    <t>KVNC-100-T-PPV</t>
  </si>
  <si>
    <t>KVNC-100-T-PPV-304</t>
  </si>
  <si>
    <t>KVNC-100-F-PPV</t>
  </si>
  <si>
    <t>KVNC-100-F-PPV-304</t>
  </si>
  <si>
    <t>KVNC-100-F-T-PPV</t>
  </si>
  <si>
    <t>KVNC-100-F-T-PPV-304</t>
  </si>
  <si>
    <t>KVNC-125-PPV</t>
  </si>
  <si>
    <t>KVNC-125-PPV-304</t>
  </si>
  <si>
    <t>KVNC-125-T-PPV</t>
  </si>
  <si>
    <t>KVNC-125-T-PPV-304</t>
  </si>
  <si>
    <t>KVNC-125-F-PPV</t>
  </si>
  <si>
    <t>KVNC-125-F-PPV-304</t>
  </si>
  <si>
    <t>KVNC-125-F-T-PPV</t>
  </si>
  <si>
    <t>KVNC-125-F-T-PPV-304</t>
  </si>
  <si>
    <t>KVNG-32-PPV-304</t>
  </si>
  <si>
    <t>KVNG-32-T-PPV</t>
  </si>
  <si>
    <t>KVNG-32-T-PPV-304</t>
  </si>
  <si>
    <t>KVNG-32-F-PPV</t>
  </si>
  <si>
    <t>KVNG-32-F-PPV-304</t>
  </si>
  <si>
    <t>KVNG-32-F-T-PPV</t>
  </si>
  <si>
    <t>KVNG-32-F-T-PPV-304</t>
  </si>
  <si>
    <t>KVNG-40-PPV-304</t>
  </si>
  <si>
    <t>KVNG-40-T-PPV</t>
  </si>
  <si>
    <t>KVNG-40-T-PPV-304</t>
  </si>
  <si>
    <t>KVNG-40-F-PPV</t>
  </si>
  <si>
    <t>KVNG-40-F-PPV-304</t>
  </si>
  <si>
    <t>KVNG-40-F-T-PPV</t>
  </si>
  <si>
    <t>KVNG-40-F-T-PPV-304</t>
  </si>
  <si>
    <t>KVNG-50-PPV-304</t>
  </si>
  <si>
    <t>KVNG-50-T-PPV</t>
  </si>
  <si>
    <t>KVNG-50-T-PPV-304</t>
  </si>
  <si>
    <t>KVNG-50-F-PPV</t>
  </si>
  <si>
    <t>KVNG-50-F-PPV-304</t>
  </si>
  <si>
    <t>KVNG-50-F-T-PPV</t>
  </si>
  <si>
    <t>KVNG-50-F-T-PPV-304</t>
  </si>
  <si>
    <t>KVNG-63-PPV-304</t>
  </si>
  <si>
    <t>KVNG-63-T-PPV</t>
  </si>
  <si>
    <t>KVNG-63-T-PPV-304</t>
  </si>
  <si>
    <t>KVNG-63-F-PPV</t>
  </si>
  <si>
    <t>KVNG-63-F-PPV-304</t>
  </si>
  <si>
    <t>KVNG-63-F-T-PPV</t>
  </si>
  <si>
    <t>KVNG-63-F-T-PPV-304</t>
  </si>
  <si>
    <t>KVNG-80-PPV-304</t>
  </si>
  <si>
    <t>KVNG-80-T-PPV</t>
  </si>
  <si>
    <t>KVNG-80-T-PPV-304</t>
  </si>
  <si>
    <t>KVNG-80-F-PPV</t>
  </si>
  <si>
    <t>KVNG-80-F-PPV-304</t>
  </si>
  <si>
    <t>KVNG-80-F-T-PPV</t>
  </si>
  <si>
    <t>KVNG-80-F-T-PPV-304</t>
  </si>
  <si>
    <t>KVNG-100-PPV-304</t>
  </si>
  <si>
    <t>KVNG-100-T-PPV</t>
  </si>
  <si>
    <t>KVNG-100-T-PPV-304</t>
  </si>
  <si>
    <t>KVNG-100-F-PPV</t>
  </si>
  <si>
    <t>KVNG-100-F-PPV-304</t>
  </si>
  <si>
    <t>KVNG-100-F-T-PPV</t>
  </si>
  <si>
    <t>KVNG-100-F-T-PPV-304</t>
  </si>
  <si>
    <t>KVNG-125-PPV-304</t>
  </si>
  <si>
    <t>KVNG-125-T-PPV</t>
  </si>
  <si>
    <t>KVNG-125-T-PPV-304</t>
  </si>
  <si>
    <t>KVNG-125-F-PPV</t>
  </si>
  <si>
    <t>KVNG-125-F-PPV-304</t>
  </si>
  <si>
    <t>KVNG-125-F-T-PPV</t>
  </si>
  <si>
    <t>KVNG-125-F-T-PPV-304</t>
  </si>
  <si>
    <t>KVNG-160-PPV-304</t>
  </si>
  <si>
    <t>KVNG-160-T-PPV</t>
  </si>
  <si>
    <t>KVNG-160-T-PPV-304</t>
  </si>
  <si>
    <t>KVNG-160-F-PPV</t>
  </si>
  <si>
    <t>KVNG-160-F-PPV-304</t>
  </si>
  <si>
    <t>KVNG-160-F-T-PPV</t>
  </si>
  <si>
    <t>KVNG-160-F-T-PPV-304</t>
  </si>
  <si>
    <t>KVNG-200-PPV-304</t>
  </si>
  <si>
    <t>KVNG-200-T-PPV</t>
  </si>
  <si>
    <t>KVNG-200-T-PPV-304</t>
  </si>
  <si>
    <t>KVNG-200-F-PPV</t>
  </si>
  <si>
    <t>KVNG-200-F-PPV-304</t>
  </si>
  <si>
    <t>KVNG-200-F-T-PPV</t>
  </si>
  <si>
    <t>KVNG-200-F-T-PPV-304</t>
  </si>
  <si>
    <t>KVSC-32-F-PPV</t>
  </si>
  <si>
    <t>KVSC-32-F-PPV-304</t>
  </si>
  <si>
    <t>KVSC-32-F-T-PPV</t>
  </si>
  <si>
    <t>KVSC-32-F-T-PPV-304</t>
  </si>
  <si>
    <t>KVSC-32-PPV-304</t>
  </si>
  <si>
    <t>KVSC-32-T-PPV</t>
  </si>
  <si>
    <t>KVSC-32-T-PPV-304</t>
  </si>
  <si>
    <t>KVSC-40-F-PPV</t>
  </si>
  <si>
    <t>KVSC-40-F-PPV-304</t>
  </si>
  <si>
    <t>KVSC-40-F-T-PPV</t>
  </si>
  <si>
    <t>KVSC-40-F-T-PPV-304</t>
  </si>
  <si>
    <t>KVSC-40-PPV-304</t>
  </si>
  <si>
    <t>KVSC-40-T-PPV</t>
  </si>
  <si>
    <t>KVSC-40-T-PPV-304</t>
  </si>
  <si>
    <t>KVSC-50-F-PPV</t>
  </si>
  <si>
    <t>KVSC-50-F-PPV-304</t>
  </si>
  <si>
    <t>KVSC-50-F-T-PPV</t>
  </si>
  <si>
    <t>KVSC-50-F-T-PPV-304</t>
  </si>
  <si>
    <t>KVSC-50-PPV-304</t>
  </si>
  <si>
    <t>KVSC-50-T-PPV</t>
  </si>
  <si>
    <t>KVSC-50-T-PPV-304</t>
  </si>
  <si>
    <t>KVSC-63-F-PPV</t>
  </si>
  <si>
    <t>KVSC-63-F-PPV-304</t>
  </si>
  <si>
    <t>KVSC-63-F-T-PPV</t>
  </si>
  <si>
    <t>KVSC-63-F-T-PPV-304</t>
  </si>
  <si>
    <t>KVSC-63-PPV-304</t>
  </si>
  <si>
    <t>KVSC-63-T-PPV</t>
  </si>
  <si>
    <t>KVSC-63-T-PPV-304</t>
  </si>
  <si>
    <t>KVSC-80-F-PPV</t>
  </si>
  <si>
    <t>KVSC-80-F-PPV-304</t>
  </si>
  <si>
    <t>KVSC-80-F-T-PPV</t>
  </si>
  <si>
    <t>KVSC-80-F-T-PPV-304</t>
  </si>
  <si>
    <t>KVSC-80-PPV-304</t>
  </si>
  <si>
    <t>KVSC-80-T-PPV</t>
  </si>
  <si>
    <t>KVSC-80-T-PPV-304</t>
  </si>
  <si>
    <t>KVSC-100-F-PPV</t>
  </si>
  <si>
    <t>KVSC-100-F-PPV-304</t>
  </si>
  <si>
    <t>KVSC-100-F-T-PPV</t>
  </si>
  <si>
    <t>KVSC-100-F-T-PPV-304</t>
  </si>
  <si>
    <t>KVSC-100-PPV-304</t>
  </si>
  <si>
    <t>KVSC-100-T-PPV</t>
  </si>
  <si>
    <t>KVSC-100-T-PPV-304</t>
  </si>
  <si>
    <t>KVSC-125-F-PPV</t>
  </si>
  <si>
    <t>KVSC-125-F-PPV-304</t>
  </si>
  <si>
    <t>KVSC-125-F-T-PPV</t>
  </si>
  <si>
    <t>KVSC-125-F-T-PPV-304</t>
  </si>
  <si>
    <t>KVSC-125-PPV-304</t>
  </si>
  <si>
    <t>KVSC-125-T-PPV</t>
  </si>
  <si>
    <t>KVSC-125-T-PPV-304</t>
  </si>
  <si>
    <t>KVNU-32-T-PPV</t>
  </si>
  <si>
    <t>KVNU-32-T-PPV-304</t>
  </si>
  <si>
    <t>KVNU-32-T-P</t>
  </si>
  <si>
    <t>KVNU-32-T-P-304</t>
  </si>
  <si>
    <t>KVNU-32-F-PPV</t>
  </si>
  <si>
    <t>KVNU-32-F-PPV-304</t>
  </si>
  <si>
    <t>KVNU-32-F-P</t>
  </si>
  <si>
    <t>KVNU-32-F-P-304</t>
  </si>
  <si>
    <t>KVNU-32-F-T-PPV</t>
  </si>
  <si>
    <t>KVNU-32-F-T-PPV-304</t>
  </si>
  <si>
    <t>KVNU-32-F-T-P</t>
  </si>
  <si>
    <t>KVNU-32-F-T-P-304</t>
  </si>
  <si>
    <t>KVNU-32-PPV-304</t>
  </si>
  <si>
    <t>KVNU-32-P-304</t>
  </si>
  <si>
    <t>KVMAL-16-P-304</t>
  </si>
  <si>
    <t>KVMAL-16-T-P-304</t>
  </si>
  <si>
    <t>KVMAL-20-P-304</t>
  </si>
  <si>
    <t>KVMAL-20-T-P-304</t>
  </si>
  <si>
    <t>KVMAL-20-F-P-304</t>
  </si>
  <si>
    <t>KVMAL-20-F-T-P-304</t>
  </si>
  <si>
    <t>KVMAL-25-P-304</t>
  </si>
  <si>
    <t>KVMAL-25-T-P</t>
  </si>
  <si>
    <t>KVMAL-25-T-P-304</t>
  </si>
  <si>
    <t>KVMAL-25-F-P</t>
  </si>
  <si>
    <t>KVMAL-25-F-P-304</t>
  </si>
  <si>
    <t>KVMAL-25-F-T-P</t>
  </si>
  <si>
    <t>KVMAL-25-F-T-P-304</t>
  </si>
  <si>
    <t>KVMAL-32-P-304</t>
  </si>
  <si>
    <t>KVMAL-32-T-P</t>
  </si>
  <si>
    <t>KVMAL-32-T-P-304</t>
  </si>
  <si>
    <t>KVMAL-32-F-P</t>
  </si>
  <si>
    <t>KVMAL-32-F-P-304</t>
  </si>
  <si>
    <t>KVMAL-32-F-T-P</t>
  </si>
  <si>
    <t>KVMAL-32-F-T-P-304</t>
  </si>
  <si>
    <t>KVMAL-40-P</t>
  </si>
  <si>
    <t>KVMAL-40-P-304</t>
  </si>
  <si>
    <t>KVMAL-40-T-P</t>
  </si>
  <si>
    <t>KVMAL-40-T-P-304</t>
  </si>
  <si>
    <t>KVMAL-40-F-P</t>
  </si>
  <si>
    <t>KVMAL-40-F-P-304</t>
  </si>
  <si>
    <t>KVMAL-40-F-T-P</t>
  </si>
  <si>
    <t>KVMAL-40-F-T-P-304</t>
  </si>
  <si>
    <t>KVMAL-16-P</t>
  </si>
  <si>
    <t>KVMAL-16-T-P</t>
  </si>
  <si>
    <t>KVMAL-20-P</t>
  </si>
  <si>
    <t>KVMAL-20-T-P</t>
  </si>
  <si>
    <t>KVMAL-20-F-P</t>
  </si>
  <si>
    <t>KVMAL-20-F-T-P</t>
  </si>
  <si>
    <t>KVDN-20-F-P</t>
  </si>
  <si>
    <t>KVDN-20-F-P-304</t>
  </si>
  <si>
    <t>KVDN-20-F-T-P</t>
  </si>
  <si>
    <t>KVDN-20-F-T-P-304</t>
  </si>
  <si>
    <t>KVDN-20-P-304</t>
  </si>
  <si>
    <t>KVDN-20-T-P</t>
  </si>
  <si>
    <t>KVDN-20-T-P-304</t>
  </si>
  <si>
    <t>KVDN-25-F-P</t>
  </si>
  <si>
    <t>KVDN-25-F-P-304</t>
  </si>
  <si>
    <t>KVDN-25-F-T-P</t>
  </si>
  <si>
    <t>KVDN-25-F-T-P-304</t>
  </si>
  <si>
    <t>KVDN-25-P-304</t>
  </si>
  <si>
    <t>KVDN-25-T-P</t>
  </si>
  <si>
    <t>KVDN-25-T-P-304</t>
  </si>
  <si>
    <t>KVDN-32-F-P</t>
  </si>
  <si>
    <t>KVDN-32-F-P-304</t>
  </si>
  <si>
    <t>KVDN-32-F-T-P</t>
  </si>
  <si>
    <t>KVDN-32-F-T-P-304</t>
  </si>
  <si>
    <t>KVDN-32-P-304</t>
  </si>
  <si>
    <t>KVDN-32-T-P</t>
  </si>
  <si>
    <t>KVDN-32-T-P-304</t>
  </si>
  <si>
    <t>KVDN-40-F-P</t>
  </si>
  <si>
    <t>KVDN-40-F-P-304</t>
  </si>
  <si>
    <t>KVDN-40-F-T-P</t>
  </si>
  <si>
    <t>KVDN-40-F-T-P-304</t>
  </si>
  <si>
    <t>KVDN-40-P-304</t>
  </si>
  <si>
    <t>KVDN-40-T-P</t>
  </si>
  <si>
    <t>KVDN-40-T-P-304</t>
  </si>
  <si>
    <t>KVDN-50-F-P</t>
  </si>
  <si>
    <t>KVDN-50-F-P-304</t>
  </si>
  <si>
    <t>KVDN-50-F-T-P</t>
  </si>
  <si>
    <t>KVDN-50-F-T-P-304</t>
  </si>
  <si>
    <t>KVDN-50-P-304</t>
  </si>
  <si>
    <t>KVDN-50-T-P</t>
  </si>
  <si>
    <t>KVDN-50-T-P-304</t>
  </si>
  <si>
    <t>KVDN-63-F-P</t>
  </si>
  <si>
    <t>KVDN-63-F-P-304</t>
  </si>
  <si>
    <t>KVDN-63-F-T-P</t>
  </si>
  <si>
    <t>KVDN-63-F-T-P-304</t>
  </si>
  <si>
    <t>KVDN-63-P-304</t>
  </si>
  <si>
    <t>KVDN-63-T-P</t>
  </si>
  <si>
    <t>KVDN-63-T-P-304</t>
  </si>
  <si>
    <t>KVDN-80-F-P</t>
  </si>
  <si>
    <t>KVDN-80-F-P-304</t>
  </si>
  <si>
    <t>KVDN-80-F-T-P</t>
  </si>
  <si>
    <t>KVDN-80-F-T-P-304</t>
  </si>
  <si>
    <t>KVDN-80-P-304</t>
  </si>
  <si>
    <t>KVDN-80-T-P</t>
  </si>
  <si>
    <t>KVDN-80-T-P-304</t>
  </si>
  <si>
    <t>KVDN-100-F-P</t>
  </si>
  <si>
    <t>KVDN-100-F-P-304</t>
  </si>
  <si>
    <t>KVDN-100-F-T-P</t>
  </si>
  <si>
    <t>KVDN-100-F-T-P-304</t>
  </si>
  <si>
    <t>KVDN-100-P-304</t>
  </si>
  <si>
    <t>KVDN-100-T-P</t>
  </si>
  <si>
    <t>KVDN-100-T-P-304</t>
  </si>
  <si>
    <t>KVTDN-20-F-P</t>
  </si>
  <si>
    <t>KVTDN-20-F-P-304</t>
  </si>
  <si>
    <t>KVTDN-25-F-P</t>
  </si>
  <si>
    <t>KVTDN-25-F-P-304</t>
  </si>
  <si>
    <t>KVTDN-32-F-P</t>
  </si>
  <si>
    <t>KVTDN-32-F-P-304</t>
  </si>
  <si>
    <t>KVTDN-40-F-P</t>
  </si>
  <si>
    <t>KVTDN-40-F-P-304</t>
  </si>
  <si>
    <t>KVTDN-50-F-P</t>
  </si>
  <si>
    <t>KVTDN-50-F-P-304</t>
  </si>
  <si>
    <t>KVTDN-63-F-P</t>
  </si>
  <si>
    <t>KVTDN-63-F-P-304</t>
  </si>
  <si>
    <t>KVTDN-80-F-P</t>
  </si>
  <si>
    <t>KVTDN-80-F-P-304</t>
  </si>
  <si>
    <t>KVTDN-100-F-P</t>
  </si>
  <si>
    <t>KVTDN-100-F-P-304</t>
  </si>
  <si>
    <t>KVBC-125-PPV</t>
  </si>
  <si>
    <t>KVBC-32-PPV-304</t>
  </si>
  <si>
    <t>KVBC-32-T-PPV</t>
  </si>
  <si>
    <t>KVBC-32-T-PPV-304</t>
  </si>
  <si>
    <t>KVBC-32-F-PPV</t>
  </si>
  <si>
    <t>KVBC-32-F-PPV-304</t>
  </si>
  <si>
    <t>KVBC-32-F-T-PPV</t>
  </si>
  <si>
    <t>KVBC-32-F-T-PPV-304</t>
  </si>
  <si>
    <t>KVBC-40-PPV-304</t>
  </si>
  <si>
    <t>KVBC-40-T-PPV</t>
  </si>
  <si>
    <t>KVBC-40-T-PPV-304</t>
  </si>
  <si>
    <t>KVBC-40-F-PPV</t>
  </si>
  <si>
    <t>KVBC-40-F-PPV-304</t>
  </si>
  <si>
    <t>KVBC-40-F-T-PPV</t>
  </si>
  <si>
    <t>KVBC-40-F-T-PPV-304</t>
  </si>
  <si>
    <t>KVBC-50-PPV-304</t>
  </si>
  <si>
    <t>KVBC-50-T-PPV</t>
  </si>
  <si>
    <t>KVBC-50-T-PPV-304</t>
  </si>
  <si>
    <t>KVBC-50-F-PPV</t>
  </si>
  <si>
    <t>KVBC-50-F-PPV-304</t>
  </si>
  <si>
    <t>KVBC-50-F-T-PPV</t>
  </si>
  <si>
    <t>KVBC-50-F-T-PPV-304</t>
  </si>
  <si>
    <t>KVBC-63-PPV-304</t>
  </si>
  <si>
    <t>KVBC-63-T-PPV</t>
  </si>
  <si>
    <t>KVBC-63-T-PPV-304</t>
  </si>
  <si>
    <t>KVBC-63-F-PPV</t>
  </si>
  <si>
    <t>KVBC-63-F-PPV-304</t>
  </si>
  <si>
    <t>KVBC-63-F-T-PPV</t>
  </si>
  <si>
    <t>KVBC-63-F-T-PPV-304</t>
  </si>
  <si>
    <t>KVBC-80-PPV-304</t>
  </si>
  <si>
    <t>KVBC-80-T-PPV</t>
  </si>
  <si>
    <t>KVBC-80-T-PPV-304</t>
  </si>
  <si>
    <t>KVBC-80-F-PPV</t>
  </si>
  <si>
    <t>KVBC-80-F-PPV-304</t>
  </si>
  <si>
    <t>KVBC-80-F-T-PPV</t>
  </si>
  <si>
    <t>KVBC-80-F-T-PPV-304</t>
  </si>
  <si>
    <t>KVBC-100-PPV-304</t>
  </si>
  <si>
    <t>KVBC-100-T-PPV</t>
  </si>
  <si>
    <t>KVBC-100-T-PPV-304</t>
  </si>
  <si>
    <t>KVBC-100-F-PPV</t>
  </si>
  <si>
    <t>KVBC-100-F-PPV-304</t>
  </si>
  <si>
    <t>KVBC-100-F-T-PPV</t>
  </si>
  <si>
    <t>KVBC-100-F-T-PPV-304</t>
  </si>
  <si>
    <t>KVBC-125-PPV-304</t>
  </si>
  <si>
    <t>KVBC-125-T-PPV</t>
  </si>
  <si>
    <t>KVBC-125-T-PPV-304</t>
  </si>
  <si>
    <t>KVBC-125-F-PPV</t>
  </si>
  <si>
    <t>KVBC-125-F-PPV-304</t>
  </si>
  <si>
    <t>KVBC-125-F-T-PPV</t>
  </si>
  <si>
    <t>KVBC-125-F-T-PPV-304</t>
  </si>
  <si>
    <t>KVDA-20-F-P</t>
  </si>
  <si>
    <t>KVDA-20-F-P-304</t>
  </si>
  <si>
    <t>KVDA-20-F-T-P</t>
  </si>
  <si>
    <t>KVDA-20-F-T-P-304</t>
  </si>
  <si>
    <t>KVDA-20-P</t>
  </si>
  <si>
    <t>KVDA-20-P-304</t>
  </si>
  <si>
    <t>KVDA-20-T-P</t>
  </si>
  <si>
    <t>KVDA-20-T-P-304</t>
  </si>
  <si>
    <t>KVDA-25-F-P</t>
  </si>
  <si>
    <t>KVDA-25-F-P-304</t>
  </si>
  <si>
    <t>KVDA-25-F-T-P</t>
  </si>
  <si>
    <t>KVDA-25-F-T-P-304</t>
  </si>
  <si>
    <t>KVDA-25-P</t>
  </si>
  <si>
    <t>KVDA-25-P-304</t>
  </si>
  <si>
    <t>KVDA-25-T-P</t>
  </si>
  <si>
    <t>KVDA-25-T-P-304</t>
  </si>
  <si>
    <t>KVDA-32-F-P</t>
  </si>
  <si>
    <t>KVDA-32-F-P-304</t>
  </si>
  <si>
    <t>KVDA-32-F-T-P</t>
  </si>
  <si>
    <t>KVDA-32-F-T-P-304</t>
  </si>
  <si>
    <t>KVDA-32-P</t>
  </si>
  <si>
    <t>KVDA-32-P-304</t>
  </si>
  <si>
    <t>KVDA-32-T-P</t>
  </si>
  <si>
    <t>KVDA-32-T-P-304</t>
  </si>
  <si>
    <t>KVDA-40-F-P</t>
  </si>
  <si>
    <t>KVDA-40-F-P-304</t>
  </si>
  <si>
    <t>KVDA-40-F-T-P</t>
  </si>
  <si>
    <t>KVDA-40-F-T-P-304</t>
  </si>
  <si>
    <t>KVDA-40-P</t>
  </si>
  <si>
    <t>KVDA-40-P-304</t>
  </si>
  <si>
    <t>KVDA-40-T-P</t>
  </si>
  <si>
    <t>KVDA-40-T-P-304</t>
  </si>
  <si>
    <t>KVDA-50-F-P</t>
  </si>
  <si>
    <t>KVDA-50-F-P-304</t>
  </si>
  <si>
    <t>KVDA-50-F-T-P</t>
  </si>
  <si>
    <t>KVDA-50-F-T-P-304</t>
  </si>
  <si>
    <t>KVDA-50-P</t>
  </si>
  <si>
    <t>KVDA-50-P-304</t>
  </si>
  <si>
    <t>KVDA-50-T-P</t>
  </si>
  <si>
    <t>KVDA-50-T-P-304</t>
  </si>
  <si>
    <t>KVDA-63-F-P</t>
  </si>
  <si>
    <t>KVDA-63-F-P-304</t>
  </si>
  <si>
    <t>KVDA-63-F-T-P</t>
  </si>
  <si>
    <t>KVDA-63-F-T-P-304</t>
  </si>
  <si>
    <t>KVDA-63-P</t>
  </si>
  <si>
    <t>KVDA-63-P-304</t>
  </si>
  <si>
    <t>KVDA-63-T-P</t>
  </si>
  <si>
    <t>KVDA-63-T-P-304</t>
  </si>
  <si>
    <t>KVDA-80-F-P</t>
  </si>
  <si>
    <t>KVDA-80-F-P-304</t>
  </si>
  <si>
    <t>KVDA-80-F-T-P</t>
  </si>
  <si>
    <t>KVDA-80-F-T-P-304</t>
  </si>
  <si>
    <t>KVDA-80-P</t>
  </si>
  <si>
    <t>KVDA-80-P-304</t>
  </si>
  <si>
    <t>KVDA-80-T-P</t>
  </si>
  <si>
    <t>KVDA-80-T-P-304</t>
  </si>
  <si>
    <t>KVDA-100-F-P</t>
  </si>
  <si>
    <t>KVDA-100-F-P-304</t>
  </si>
  <si>
    <t>KVDA-100-F-T-P</t>
  </si>
  <si>
    <t>KVDA-100-F-T-P-304</t>
  </si>
  <si>
    <t>KVDA-100-P</t>
  </si>
  <si>
    <t>KVDA-100-P-304</t>
  </si>
  <si>
    <t>KVDA-100-T-P</t>
  </si>
  <si>
    <t>KVDA-100-T-P-304</t>
  </si>
  <si>
    <t>KVVU-16-P</t>
  </si>
  <si>
    <t>KVVU-20-P</t>
  </si>
  <si>
    <t>KVVU-25-P</t>
  </si>
  <si>
    <t>KVVU-32-P</t>
  </si>
  <si>
    <t>KVVU-40-P</t>
  </si>
  <si>
    <t>KVVU-50-P</t>
  </si>
  <si>
    <t>KVVU-63-P</t>
  </si>
  <si>
    <t>KVVU-80-P</t>
  </si>
  <si>
    <t>KVVU-16-P-304</t>
  </si>
  <si>
    <t>KVVU-16-T-P</t>
  </si>
  <si>
    <t>KVVU-16-T-P-304</t>
  </si>
  <si>
    <t>KVVU-16-F-P</t>
  </si>
  <si>
    <t>KVVU-16-F-P-304</t>
  </si>
  <si>
    <t>KVVU-16-F-T-P</t>
  </si>
  <si>
    <t>KVVU-16-F-T-P-304</t>
  </si>
  <si>
    <t>KVVU-20-P-304</t>
  </si>
  <si>
    <t>KVVU-20-T-P</t>
  </si>
  <si>
    <t>KVVU-20-T-P-304</t>
  </si>
  <si>
    <t>KVVU-20-F-P</t>
  </si>
  <si>
    <t>KVVU-20-F-P-304</t>
  </si>
  <si>
    <t>KVVU-20-F-T-P</t>
  </si>
  <si>
    <t>KVVU-20-F-T-P-304</t>
  </si>
  <si>
    <t>KVVU-25-P-304</t>
  </si>
  <si>
    <t>KVVU-25-T-P</t>
  </si>
  <si>
    <t>KVVU-25-T-P-304</t>
  </si>
  <si>
    <t>KVVU-25-F-P</t>
  </si>
  <si>
    <t>KVVU-25-F-P-304</t>
  </si>
  <si>
    <t>KVVU-25-F-T-P</t>
  </si>
  <si>
    <t>KVVU-25-F-T-P-304</t>
  </si>
  <si>
    <t>KVVU-32-P-304</t>
  </si>
  <si>
    <t>KVVU-32-T-P</t>
  </si>
  <si>
    <t>KVVU-32-T-P-304</t>
  </si>
  <si>
    <t>KVVU-32-F-P</t>
  </si>
  <si>
    <t>KVVU-32-F-P-304</t>
  </si>
  <si>
    <t>KVVU-32-F-T-P</t>
  </si>
  <si>
    <t>KVVU-32-F-T-P-304</t>
  </si>
  <si>
    <t>KVVU-40-P-304</t>
  </si>
  <si>
    <t>KVVU-40-T-P</t>
  </si>
  <si>
    <t>KVVU-40-T-P-304</t>
  </si>
  <si>
    <t>KVVU-40-F-P</t>
  </si>
  <si>
    <t>KVVU-40-F-P-304</t>
  </si>
  <si>
    <t>KVVU-40-F-T-P</t>
  </si>
  <si>
    <t>KVVU-40-F-T-P-304</t>
  </si>
  <si>
    <t>KVVU-50-P-304</t>
  </si>
  <si>
    <t>KVVU-50-T-P</t>
  </si>
  <si>
    <t>KVVU-50-T-P-304</t>
  </si>
  <si>
    <t>KVVU-50-F-P</t>
  </si>
  <si>
    <t>KVVU-50-F-P-304</t>
  </si>
  <si>
    <t>KVVU-50-F-T-P</t>
  </si>
  <si>
    <t>KVVU-50-F-T-P-304</t>
  </si>
  <si>
    <t>KVVU-63-P-304</t>
  </si>
  <si>
    <t>KVVU-63-T-P</t>
  </si>
  <si>
    <t>KVVU-63-T-P-304</t>
  </si>
  <si>
    <t>KVVU-63-F-P</t>
  </si>
  <si>
    <t>KVVU-63-F-P-304</t>
  </si>
  <si>
    <t>KVVU-63-F-T-P</t>
  </si>
  <si>
    <t>KVVU-63-F-T-P-304</t>
  </si>
  <si>
    <t>KVVU-80-P-304</t>
  </si>
  <si>
    <t>KVVU-80-T-P</t>
  </si>
  <si>
    <t>KVVU-80-T-P-304</t>
  </si>
  <si>
    <t>KVVU-80-F-P</t>
  </si>
  <si>
    <t>KVVU-80-F-P-304</t>
  </si>
  <si>
    <t>KVVU-80-F-T-P</t>
  </si>
  <si>
    <t>KVVU-80-F-T-P-304</t>
  </si>
  <si>
    <t>цена ход 50 мм</t>
  </si>
  <si>
    <t>базовая серия</t>
  </si>
  <si>
    <t>KVNU-8-P-304</t>
  </si>
  <si>
    <t>KVNU-8-T-P-304</t>
  </si>
  <si>
    <t>KVNU-10-P-304</t>
  </si>
  <si>
    <t>KVNU-10-T-P-304</t>
  </si>
  <si>
    <t>KVNU-12-P-304</t>
  </si>
  <si>
    <t>KVNU-12-T-P-304</t>
  </si>
  <si>
    <t>KVNU-16-PPV-304</t>
  </si>
  <si>
    <t>KVNU-16-P-304</t>
  </si>
  <si>
    <t>KVNU-16-T-PPV-304</t>
  </si>
  <si>
    <t>KVNU-16-T-P-304</t>
  </si>
  <si>
    <t>KVNU-20-PPV-304</t>
  </si>
  <si>
    <t>KVNU-20-P-304</t>
  </si>
  <si>
    <t>KVNU-20-T-PPV-304</t>
  </si>
  <si>
    <t>KVNU-20-T-P-304</t>
  </si>
  <si>
    <t>KVNU-20-F-PPV-304</t>
  </si>
  <si>
    <t>KVNU-20-F-P-304</t>
  </si>
  <si>
    <t>KVNU-20-F-T-PPV-304</t>
  </si>
  <si>
    <t>KVNU-20-F-T-P-304</t>
  </si>
  <si>
    <t>KVNU-25-PPV</t>
  </si>
  <si>
    <t>KVNU-25-PPV-304</t>
  </si>
  <si>
    <t>KVNU-25-P</t>
  </si>
  <si>
    <t>KVNU-25-P-304</t>
  </si>
  <si>
    <t>KVNU-25-T-PPV</t>
  </si>
  <si>
    <t>KVNU-25-T-PPV-304</t>
  </si>
  <si>
    <t>KVNU-25-T-P</t>
  </si>
  <si>
    <t>KVNU-25-T-P-304</t>
  </si>
  <si>
    <t>KVNU-25-F-PPV</t>
  </si>
  <si>
    <t>KVNU-25-F-PPV-304</t>
  </si>
  <si>
    <t>KVNU-25-F-P</t>
  </si>
  <si>
    <t>KVNU-25-F-P-304</t>
  </si>
  <si>
    <t>KVNU-25-F-T-PPV</t>
  </si>
  <si>
    <t>KVNU-25-F-T-PPV-304</t>
  </si>
  <si>
    <t>KVNU-25-F-T-P</t>
  </si>
  <si>
    <t>KVNU-25-F-T-P-304</t>
  </si>
  <si>
    <t>KVNU-40-PPV</t>
  </si>
  <si>
    <t>KVNU-40-PPV-304</t>
  </si>
  <si>
    <t>KVNU-40-P</t>
  </si>
  <si>
    <t>KVNU-40-P-304</t>
  </si>
  <si>
    <t>KVNU-40-T-PPV</t>
  </si>
  <si>
    <t>KVNU-40-T-PPV-304</t>
  </si>
  <si>
    <t>KVNU-40-T-P</t>
  </si>
  <si>
    <t>KVNU-40-T-P-304</t>
  </si>
  <si>
    <t>KVNU-40-F-PPV</t>
  </si>
  <si>
    <t>KVNU-40-F-PPV-304</t>
  </si>
  <si>
    <t>KVNU-40-F-P</t>
  </si>
  <si>
    <t>KVNU-40-F-P-304</t>
  </si>
  <si>
    <t>KVNU-40-F-T-PPV</t>
  </si>
  <si>
    <t>KVNU-40-F-T-PPV-304</t>
  </si>
  <si>
    <t>KVNU-40-F-T-P</t>
  </si>
  <si>
    <t>KVNU-40-F-T-P-304</t>
  </si>
  <si>
    <t>KVSW-16-0-P-0</t>
  </si>
  <si>
    <t>KVSW-20-0-P-0</t>
  </si>
  <si>
    <t>KVSW-25-0-P-0</t>
  </si>
  <si>
    <t>KVSW-32-0-P-0</t>
  </si>
  <si>
    <t>демпфирование</t>
  </si>
  <si>
    <t>Бесштоковый</t>
  </si>
  <si>
    <t>KVNU-20-PPV</t>
  </si>
  <si>
    <t>KVNU-20-P</t>
  </si>
  <si>
    <t>KVNU-20-T-PPV</t>
  </si>
  <si>
    <t>KVNU-20-T-P</t>
  </si>
  <si>
    <t>KVNU-20-F-PPV</t>
  </si>
  <si>
    <t>KVNU-20-F-P</t>
  </si>
  <si>
    <t>KVNU-20-F-T-PPV</t>
  </si>
  <si>
    <t>KVNU-20-F-T-P</t>
  </si>
  <si>
    <t>Произвольный
ход (мм)</t>
  </si>
  <si>
    <t>KVNG-250-PPV</t>
  </si>
  <si>
    <t>KVNG-320-PPV</t>
  </si>
  <si>
    <t>KVNG-250-PPV-304</t>
  </si>
  <si>
    <t>KVNG-250-T-PPV</t>
  </si>
  <si>
    <t>KVNG-250-T-PPV-304</t>
  </si>
  <si>
    <t>KVNG-250-F-PPV</t>
  </si>
  <si>
    <t>KVNG-250-F-PPV-304</t>
  </si>
  <si>
    <t>KVNG-250-F-T-PPV</t>
  </si>
  <si>
    <t>KVNG-250-F-T-PPV-304</t>
  </si>
  <si>
    <t>KVNG-320-PPV-304</t>
  </si>
  <si>
    <t>KVNG-320-T-PPV</t>
  </si>
  <si>
    <t>KVNG-320-T-PPV-304</t>
  </si>
  <si>
    <t>KVNG-320-F-PPV</t>
  </si>
  <si>
    <t>KVNG-320-F-PPV-304</t>
  </si>
  <si>
    <t>KVNG-320-F-T-PPV</t>
  </si>
  <si>
    <t>KVNG-320-F-T-PPV-304</t>
  </si>
  <si>
    <t>KIPVALVE - Производство пневматического оборудования</t>
  </si>
  <si>
    <t>www.kipvalve.ru</t>
  </si>
  <si>
    <t>www.dclprivod.ru</t>
  </si>
  <si>
    <t>Где купить?</t>
  </si>
  <si>
    <t>KVNU-50-PPV</t>
  </si>
  <si>
    <t>KVNU-63-PPV</t>
  </si>
  <si>
    <t>KVNU-50-PPV-304</t>
  </si>
  <si>
    <t>KVNU-50-T-PPV</t>
  </si>
  <si>
    <t>KVNU-50-T-PPV-304</t>
  </si>
  <si>
    <t>KVNU-50-F-PPV</t>
  </si>
  <si>
    <t>KVNU-50-F-PPV-304</t>
  </si>
  <si>
    <t>KVNU-50-F-T-PPV</t>
  </si>
  <si>
    <t>KVNU-50-F-T-PPV-304</t>
  </si>
  <si>
    <t>KVNU-63-PPV-304</t>
  </si>
  <si>
    <t>KVNU-63-T-PPV</t>
  </si>
  <si>
    <t>KVNU-63-T-PPV-304</t>
  </si>
  <si>
    <t>KVNU-63-F-PPV</t>
  </si>
  <si>
    <t>KVNU-63-F-PPV-304</t>
  </si>
  <si>
    <t>KVNU-63-F-T-PPV</t>
  </si>
  <si>
    <t>KVNU-63-F-T-PPV-304</t>
  </si>
  <si>
    <t>Без демфирования</t>
  </si>
  <si>
    <t/>
  </si>
  <si>
    <t>https://4v210.ru/privodi/kvbc/</t>
  </si>
  <si>
    <t>https://4v210.ru/privodi/kvda/</t>
  </si>
  <si>
    <t>https://4v210.ru/privodi/kvsw/</t>
  </si>
  <si>
    <t>https://4v210.ru/privodi/kvvu/</t>
  </si>
  <si>
    <t>Скольжения</t>
  </si>
  <si>
    <t>GF</t>
  </si>
  <si>
    <t>https://4v210.ru/privodi/kvfm/</t>
  </si>
  <si>
    <t>KVDA-12-F-P-304</t>
  </si>
  <si>
    <t>KVDA-12-F-T-P-304</t>
  </si>
  <si>
    <t>KVDA-12-P-304</t>
  </si>
  <si>
    <t>KVDA-12-T-P-304</t>
  </si>
  <si>
    <t>KVDA-16-F-P-304</t>
  </si>
  <si>
    <t>KVDA-16-F-T-P-304</t>
  </si>
  <si>
    <t>KVDA-16-P-304</t>
  </si>
  <si>
    <t>KVDA-16-T-P-304</t>
  </si>
  <si>
    <t>KVDA-12-P</t>
  </si>
  <si>
    <t>KVDA-16-P</t>
  </si>
  <si>
    <t>KVDA-12-F-P</t>
  </si>
  <si>
    <t>KVDA-12-F-T-P</t>
  </si>
  <si>
    <t>KVDA-12-T-P</t>
  </si>
  <si>
    <t>KVDA-16-F-P</t>
  </si>
  <si>
    <t>KVDA-16-F-T-P</t>
  </si>
  <si>
    <t>KVDA-16-T-P</t>
  </si>
  <si>
    <t>KVNU-10-T-P</t>
  </si>
  <si>
    <t>KVNU-10-P</t>
  </si>
  <si>
    <t>KVNU-8-T-P</t>
  </si>
  <si>
    <t>KVNU-8-P</t>
  </si>
  <si>
    <t>KVNU-12-T-P</t>
  </si>
  <si>
    <t>KVNU-12-P</t>
  </si>
  <si>
    <t>KVNU-16-T-P</t>
  </si>
  <si>
    <t>KVNU-16-P</t>
  </si>
  <si>
    <t>KVNU-16-T-PPV</t>
  </si>
  <si>
    <t>KVNU-16-PPV</t>
  </si>
  <si>
    <t>KVFM-12-GF-P</t>
  </si>
  <si>
    <t>KVFM-12-GF-P-304</t>
  </si>
  <si>
    <t>KVFM-16-GF-P</t>
  </si>
  <si>
    <t>KVFM-16-GF-P-304</t>
  </si>
  <si>
    <t>KVFM-20-GF-P</t>
  </si>
  <si>
    <t>KVFM-20-GF-P-304</t>
  </si>
  <si>
    <t>KVFM-25-GF-P</t>
  </si>
  <si>
    <t>KVFM-25-GF-P-304</t>
  </si>
  <si>
    <t>KVFM-32-GF-P</t>
  </si>
  <si>
    <t>KVFM-32-GF-P-304</t>
  </si>
  <si>
    <t>KVFM-40-GF-P</t>
  </si>
  <si>
    <t>KVFM-40-GF-P-304</t>
  </si>
  <si>
    <t>KVFM-50-GF-P</t>
  </si>
  <si>
    <t>KVFM-50-GF-P-304</t>
  </si>
  <si>
    <t>KVFM-63-GF-P</t>
  </si>
  <si>
    <t>KVFM-63-GF-P-304</t>
  </si>
  <si>
    <t>KVENG</t>
  </si>
  <si>
    <t>https://4v210.ru/privodi/kveng/</t>
  </si>
  <si>
    <t>с резьбой</t>
  </si>
  <si>
    <t>Максимальное удлинение штока
min ход для направляющих</t>
  </si>
  <si>
    <t>минимальный ход</t>
  </si>
  <si>
    <t>Упругое нерегулируемое</t>
  </si>
  <si>
    <t>Воздушное регулируемое</t>
  </si>
  <si>
    <t>Сталь 45 с покрытием твёрдым хромом</t>
  </si>
  <si>
    <t>Сталь нержавеющая AISI 304 с покрытием твёрдым хромом</t>
  </si>
  <si>
    <t>нет</t>
  </si>
  <si>
    <t>Арматура для</t>
  </si>
  <si>
    <t>КИПиА</t>
  </si>
  <si>
    <t>Пневмоавтоматика www.4v210.ru</t>
  </si>
  <si>
    <t>Запорная арматура</t>
  </si>
  <si>
    <t>и приводы</t>
  </si>
  <si>
    <t>KVENG-32-GF</t>
  </si>
  <si>
    <t>KVENG-40-GF</t>
  </si>
  <si>
    <t>KVENG-50-GF</t>
  </si>
  <si>
    <t>KVENG-63-GF</t>
  </si>
  <si>
    <t>KVENG-80-GF</t>
  </si>
  <si>
    <t>KVENG-100-GF</t>
  </si>
  <si>
    <t>sales@kipvalve.ru   marketing@kipvalve.ru</t>
  </si>
  <si>
    <t xml:space="preserve">   </t>
  </si>
  <si>
    <t xml:space="preserve">8-800-700-4223 +7 (3852) 59-11-01 c 9 до 18 Пн-Пт (+4 Мск) </t>
  </si>
  <si>
    <t>Двусторонний</t>
  </si>
  <si>
    <t>Контакты</t>
  </si>
  <si>
    <t>версия 11.04.2024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</si>
</sst>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0" formatCode="_-* #,##0_-;\-* #,##0_-;_-* &quot;-&quot;??_-;_-@_-"/>
    <numFmt numFmtId="171" formatCode="#,##0.00\ &quot;₽&quot;"/>
    <numFmt numFmtId="172" formatCode="0.0000%"/>
    <numFmt numFmtId="175" formatCode="_-* #,##0.00\ _₽_-;\-* #,##0.00\ _₽_-;_-* &quot;-&quot;??\ _₽_-;_-@_-"/>
  </numFmts>
  <fonts count="35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b/>
      <sz val="16"/>
      <color theme="1"/>
      <name val="Fira sand"/>
      <charset val="204"/>
    </font>
    <font>
      <sz val="11"/>
      <color theme="1"/>
      <name val="Fira sand"/>
      <charset val="204"/>
    </font>
    <font>
      <b/>
      <sz val="16"/>
      <color rgb="FFF58221"/>
      <name val="Fira sand"/>
      <charset val="204"/>
    </font>
    <font>
      <b/>
      <sz val="16"/>
      <color rgb="FF0070C0"/>
      <name val="Fira sand"/>
      <charset val="204"/>
    </font>
    <font>
      <sz val="16"/>
      <color theme="1"/>
      <name val="Fira sand"/>
      <charset val="204"/>
    </font>
    <font>
      <u/>
      <sz val="16"/>
      <color theme="10"/>
      <name val="Fira sand"/>
      <charset val="204"/>
    </font>
    <font>
      <b/>
      <sz val="18"/>
      <color theme="1"/>
      <name val="Fira sand"/>
      <charset val="204"/>
    </font>
    <font>
      <u/>
      <sz val="18"/>
      <color theme="10"/>
      <name val="Fira sand"/>
      <charset val="204"/>
    </font>
    <font>
      <sz val="22"/>
      <color theme="1"/>
      <name val="Fira sand"/>
      <charset val="204"/>
    </font>
    <font>
      <sz val="22"/>
      <name val="Fira sand"/>
      <charset val="204"/>
    </font>
    <font>
      <sz val="15"/>
      <color rgb="FFE2EEFF"/>
      <name val="Fira sand"/>
      <charset val="204"/>
    </font>
    <font>
      <sz val="28"/>
      <color theme="1"/>
      <name val="Fira sand"/>
      <charset val="204"/>
    </font>
    <font>
      <b/>
      <sz val="14"/>
      <color theme="1"/>
      <name val="Fira sand"/>
      <charset val="204"/>
    </font>
    <font>
      <sz val="12"/>
      <name val="Fira sand"/>
      <charset val="204"/>
    </font>
    <font>
      <sz val="14"/>
      <color rgb="FFE3E3E3"/>
      <name val="Fira sand"/>
      <charset val="204"/>
    </font>
    <font>
      <b/>
      <sz val="33"/>
      <color theme="1"/>
      <name val="Fira sand"/>
      <charset val="204"/>
    </font>
    <font>
      <b/>
      <sz val="13"/>
      <color rgb="FFF58221"/>
      <name val="Fira sand"/>
      <charset val="204"/>
    </font>
    <font>
      <sz val="11"/>
      <color rgb="FFE3E3E3"/>
      <name val="Fira sand"/>
      <charset val="204"/>
    </font>
    <font>
      <b/>
      <sz val="12"/>
      <color theme="1"/>
      <name val="Fira sand"/>
      <charset val="204"/>
    </font>
    <font>
      <sz val="13"/>
      <color theme="1"/>
      <name val="Fira sand"/>
      <charset val="204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3E3E3"/>
        <bgColor indexed="64"/>
      </patternFill>
    </fill>
    <fill>
      <patternFill patternType="solid">
        <fgColor rgb="FFE3E3E3"/>
        <bgColor theme="0" tint="-0.249977111117893"/>
      </patternFill>
    </fill>
    <fill>
      <patternFill patternType="solid">
        <fgColor rgb="FFE3E3E3"/>
        <bgColor theme="0" tint="-0.1499984740745262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58221"/>
      </left>
      <right style="thin">
        <color rgb="FFF58221"/>
      </right>
      <top style="thin">
        <color rgb="FFF58221"/>
      </top>
      <bottom style="thin">
        <color rgb="FFF58221"/>
      </bottom>
      <diagonal/>
    </border>
  </borders>
  <cellStyleXfs count="9">
    <xf numFmtId="0" fontId="0" fillId="0" borderId="0"/>
    <xf numFmtId="0" fontId="6" fillId="0" borderId="0"/>
    <xf numFmtId="0" fontId="5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" fillId="0" borderId="0"/>
    <xf numFmtId="0" fontId="11" fillId="0" borderId="0"/>
    <xf numFmtId="0" fontId="1" fillId="0" borderId="0"/>
  </cellStyleXfs>
  <cellXfs count="67">
    <xf numFmtId="0" fontId="0" fillId="0" borderId="0" xfId="0"/>
    <xf numFmtId="0" fontId="5" fillId="0" borderId="0" xfId="2"/>
    <xf numFmtId="0" fontId="5" fillId="0" borderId="2" xfId="2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5" fillId="0" borderId="0" xfId="2" applyAlignment="1">
      <alignment horizontal="center" vertical="center"/>
    </xf>
    <xf numFmtId="0" fontId="7" fillId="0" borderId="2" xfId="2" applyFont="1" applyBorder="1" applyAlignment="1">
      <alignment horizontal="center" vertical="center" wrapText="1"/>
    </xf>
    <xf numFmtId="0" fontId="4" fillId="0" borderId="0" xfId="2" applyFont="1"/>
    <xf numFmtId="0" fontId="9" fillId="0" borderId="0" xfId="3"/>
    <xf numFmtId="0" fontId="2" fillId="0" borderId="0" xfId="0" applyFont="1"/>
    <xf numFmtId="0" fontId="1" fillId="0" borderId="2" xfId="2" applyFont="1" applyBorder="1" applyAlignment="1">
      <alignment horizontal="center" vertical="center" wrapText="1"/>
    </xf>
    <xf numFmtId="0" fontId="13" fillId="0" borderId="0" xfId="0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16" fillId="0" borderId="0" xfId="0" applyFont="1" applyProtection="1">
      <protection hidden="1"/>
    </xf>
    <xf numFmtId="0" fontId="17" fillId="0" borderId="0" xfId="3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/>
    <xf numFmtId="0" fontId="13" fillId="0" borderId="0" xfId="0" applyFont="1" applyAlignment="1" applyProtection="1">
      <alignment vertical="center"/>
      <protection hidden="1"/>
    </xf>
    <xf numFmtId="0" fontId="19" fillId="0" borderId="0" xfId="3" applyFont="1" applyBorder="1" applyAlignment="1" applyProtection="1">
      <alignment vertical="center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vertical="center"/>
      <protection hidden="1"/>
    </xf>
    <xf numFmtId="0" fontId="1" fillId="0" borderId="3" xfId="2" applyFont="1" applyBorder="1" applyAlignment="1">
      <alignment horizontal="center" vertical="center" wrapText="1"/>
    </xf>
    <xf numFmtId="0" fontId="1" fillId="0" borderId="4" xfId="2" applyFont="1" applyBorder="1" applyAlignment="1">
      <alignment horizontal="center" vertical="center" wrapText="1"/>
    </xf>
    <xf numFmtId="0" fontId="12" fillId="4" borderId="5" xfId="0" applyFont="1" applyFill="1" applyBorder="1" applyAlignment="1" applyProtection="1">
      <alignment horizontal="center" vertical="center" wrapText="1"/>
      <protection hidden="1"/>
    </xf>
    <xf numFmtId="0" fontId="24" fillId="4" borderId="5" xfId="0" applyFont="1" applyFill="1" applyBorder="1" applyAlignment="1" applyProtection="1">
      <alignment horizontal="center" wrapText="1"/>
      <protection hidden="1"/>
    </xf>
    <xf numFmtId="0" fontId="14" fillId="5" borderId="5" xfId="0" applyFont="1" applyFill="1" applyBorder="1" applyAlignment="1" applyProtection="1">
      <alignment horizontal="center" vertical="center" wrapText="1"/>
      <protection locked="0" hidden="1"/>
    </xf>
    <xf numFmtId="0" fontId="1" fillId="0" borderId="0" xfId="2" applyFont="1" applyAlignment="1">
      <alignment horizontal="center" vertical="center"/>
    </xf>
    <xf numFmtId="0" fontId="28" fillId="5" borderId="5" xfId="0" applyFont="1" applyFill="1" applyBorder="1" applyAlignment="1" applyProtection="1">
      <alignment horizontal="center" vertical="center" wrapText="1"/>
      <protection locked="0" hidden="1"/>
    </xf>
    <xf numFmtId="43" fontId="5" fillId="0" borderId="0" xfId="5" applyFont="1"/>
    <xf numFmtId="175" fontId="5" fillId="0" borderId="0" xfId="2" applyNumberFormat="1"/>
    <xf numFmtId="0" fontId="31" fillId="3" borderId="5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locked="0" hidden="1"/>
    </xf>
    <xf numFmtId="0" fontId="19" fillId="0" borderId="0" xfId="3" applyFont="1" applyBorder="1" applyAlignment="1" applyProtection="1">
      <alignment horizontal="left" vertical="center"/>
      <protection hidden="1"/>
    </xf>
    <xf numFmtId="0" fontId="12" fillId="4" borderId="5" xfId="0" applyFont="1" applyFill="1" applyBorder="1" applyAlignment="1" applyProtection="1">
      <alignment horizontal="center" vertical="center" wrapText="1"/>
      <protection hidden="1"/>
    </xf>
    <xf numFmtId="0" fontId="27" fillId="3" borderId="5" xfId="0" applyFont="1" applyFill="1" applyBorder="1" applyAlignment="1" applyProtection="1">
      <alignment horizontal="center" vertical="center"/>
      <protection hidden="1"/>
    </xf>
    <xf numFmtId="0" fontId="30" fillId="3" borderId="5" xfId="0" applyFont="1" applyFill="1" applyBorder="1" applyAlignment="1" applyProtection="1">
      <alignment horizontal="center" vertical="center" wrapText="1"/>
      <protection hidden="1"/>
    </xf>
    <xf numFmtId="0" fontId="18" fillId="3" borderId="5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/>
      <protection hidden="1"/>
    </xf>
    <xf numFmtId="0" fontId="32" fillId="0" borderId="0" xfId="0" applyFont="1"/>
    <xf numFmtId="9" fontId="32" fillId="0" borderId="0" xfId="4" applyFont="1"/>
    <xf numFmtId="0" fontId="32" fillId="0" borderId="0" xfId="0" applyFont="1" applyFill="1"/>
    <xf numFmtId="0" fontId="32" fillId="0" borderId="0" xfId="0" applyFont="1" applyFill="1" applyAlignment="1">
      <alignment horizontal="left"/>
    </xf>
    <xf numFmtId="0" fontId="32" fillId="0" borderId="0" xfId="0" applyFont="1" applyFill="1" applyAlignment="1">
      <alignment horizontal="left" wrapText="1"/>
    </xf>
    <xf numFmtId="0" fontId="32" fillId="0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horizontal="left" vertical="center" wrapText="1"/>
    </xf>
    <xf numFmtId="0" fontId="34" fillId="0" borderId="0" xfId="3" applyFont="1" applyFill="1" applyAlignment="1">
      <alignment horizontal="left"/>
    </xf>
    <xf numFmtId="0" fontId="32" fillId="0" borderId="0" xfId="0" applyFont="1" applyFill="1" applyAlignment="1">
      <alignment horizontal="left" vertical="center"/>
    </xf>
    <xf numFmtId="1" fontId="32" fillId="0" borderId="0" xfId="0" applyNumberFormat="1" applyFont="1" applyFill="1" applyAlignment="1">
      <alignment horizontal="left"/>
    </xf>
    <xf numFmtId="10" fontId="32" fillId="0" borderId="0" xfId="0" applyNumberFormat="1" applyFont="1" applyFill="1"/>
    <xf numFmtId="0" fontId="32" fillId="0" borderId="1" xfId="0" applyFont="1" applyFill="1" applyBorder="1"/>
    <xf numFmtId="0" fontId="0" fillId="0" borderId="0" xfId="0" applyFill="1" applyBorder="1"/>
    <xf numFmtId="0" fontId="13" fillId="0" borderId="0" xfId="0" applyFont="1" applyFill="1" applyBorder="1" applyProtection="1">
      <protection hidden="1"/>
    </xf>
    <xf numFmtId="1" fontId="13" fillId="0" borderId="0" xfId="0" applyNumberFormat="1" applyFont="1" applyFill="1" applyBorder="1" applyProtection="1">
      <protection hidden="1"/>
    </xf>
    <xf numFmtId="171" fontId="13" fillId="0" borderId="0" xfId="0" applyNumberFormat="1" applyFont="1" applyFill="1" applyBorder="1" applyProtection="1">
      <protection hidden="1"/>
    </xf>
    <xf numFmtId="170" fontId="13" fillId="0" borderId="0" xfId="5" applyNumberFormat="1" applyFont="1" applyFill="1" applyBorder="1" applyProtection="1">
      <protection hidden="1"/>
    </xf>
    <xf numFmtId="0" fontId="20" fillId="0" borderId="0" xfId="0" applyFont="1" applyFill="1" applyBorder="1" applyProtection="1">
      <protection hidden="1"/>
    </xf>
    <xf numFmtId="0" fontId="13" fillId="0" borderId="0" xfId="0" applyFont="1" applyFill="1" applyBorder="1"/>
    <xf numFmtId="0" fontId="21" fillId="0" borderId="0" xfId="0" applyFont="1" applyFill="1" applyBorder="1"/>
    <xf numFmtId="0" fontId="29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2" fillId="0" borderId="0" xfId="0" applyFont="1" applyFill="1" applyBorder="1"/>
    <xf numFmtId="0" fontId="23" fillId="0" borderId="0" xfId="0" applyFont="1" applyFill="1" applyBorder="1" applyProtection="1">
      <protection hidden="1"/>
    </xf>
    <xf numFmtId="172" fontId="16" fillId="0" borderId="0" xfId="0" applyNumberFormat="1" applyFont="1" applyFill="1" applyBorder="1" applyProtection="1">
      <protection hidden="1"/>
    </xf>
    <xf numFmtId="2" fontId="13" fillId="0" borderId="0" xfId="0" applyNumberFormat="1" applyFont="1" applyFill="1" applyBorder="1" applyProtection="1">
      <protection hidden="1"/>
    </xf>
  </cellXfs>
  <cellStyles count="9">
    <cellStyle name="Гиперссылка" xfId="3" builtinId="8"/>
    <cellStyle name="Обычный" xfId="0" builtinId="0"/>
    <cellStyle name="Обычный 2" xfId="1" xr:uid="{70C6AC81-F4DF-473E-8408-EBCE31DFFDD3}"/>
    <cellStyle name="Обычный 3" xfId="2" xr:uid="{DE62497C-3839-43F9-906B-8D9DBF5895FC}"/>
    <cellStyle name="Обычный 4" xfId="6" xr:uid="{51CB45D8-81BF-4283-A33E-CF7BCB5B3C92}"/>
    <cellStyle name="Обычный 5" xfId="7" xr:uid="{A667CED5-7A60-48C1-825A-2C7EE4185ED6}"/>
    <cellStyle name="Обычный 6" xfId="8" xr:uid="{4573B112-7B75-45FE-8B82-7217414B5597}"/>
    <cellStyle name="Процентный" xfId="4" builtinId="5"/>
    <cellStyle name="Финансовый" xfId="5" builtinId="3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58221"/>
      </font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color rgb="FFE8E8E7"/>
      </font>
      <fill>
        <patternFill>
          <bgColor rgb="FFE7E7E8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strike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  <color auto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/>
        <u/>
        <color rgb="FF0070C0"/>
      </font>
      <fill>
        <patternFill>
          <bgColor rgb="FFF58221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theme="1"/>
      </font>
      <fill>
        <patternFill patternType="solid">
          <fgColor theme="7" tint="0.59996337778862885"/>
          <bgColor theme="7" tint="0.59996337778862885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 patternType="solid">
          <fgColor theme="7" tint="0.59996337778862885"/>
          <bgColor theme="7" tint="0.59996337778862885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</border>
    </dxf>
    <dxf>
      <font>
        <color theme="1"/>
      </font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strike val="0"/>
        <color theme="1"/>
      </font>
      <fill>
        <patternFill>
          <bgColor rgb="FFFF0000"/>
        </patternFill>
      </fill>
    </dxf>
    <dxf>
      <font>
        <color rgb="FFF58221"/>
      </font>
      <fill>
        <patternFill>
          <bgColor rgb="FFE3E3E3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ill>
        <patternFill>
          <bgColor rgb="FFFF0000"/>
        </patternFill>
      </fill>
      <border>
        <left style="thin">
          <color rgb="FFF58221"/>
        </left>
        <right style="thin">
          <color rgb="FFF58221"/>
        </right>
        <top style="thin">
          <color rgb="FFF58221"/>
        </top>
        <bottom style="thin">
          <color rgb="FFF58221"/>
        </bottom>
        <vertical/>
        <horizontal/>
      </border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58221"/>
      <color rgb="FFE3E3E3"/>
      <color rgb="FFE8E8E7"/>
      <color rgb="FFE7E7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35" Type="http://schemas.microsoft.com/office/2017/10/relationships/person" Target="persons/person.xml"/></Relationships>
</file>

<file path=xl/ctrlProps/ctrlProp1.xml><?xml version="1.0" encoding="utf-8"?>
<formControlPr xmlns="http://schemas.microsoft.com/office/spreadsheetml/2009/9/main" objectType="Radio" checked="Checked" firstButton="1" fmlaLink="'проверка актуальности'!$Z$1" noThreeD="1"/>
</file>

<file path=xl/ctrlProps/ctrlProp2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13" Type="http://schemas.openxmlformats.org/officeDocument/2006/relationships/image" Target="../media/image17.jpg"/><Relationship Id="rId3" Type="http://schemas.openxmlformats.org/officeDocument/2006/relationships/image" Target="../media/image7.jpg"/><Relationship Id="rId7" Type="http://schemas.openxmlformats.org/officeDocument/2006/relationships/image" Target="../media/image11.jpg"/><Relationship Id="rId12" Type="http://schemas.openxmlformats.org/officeDocument/2006/relationships/image" Target="../media/image16.jpg"/><Relationship Id="rId2" Type="http://schemas.openxmlformats.org/officeDocument/2006/relationships/image" Target="../media/image6.jpg"/><Relationship Id="rId1" Type="http://schemas.openxmlformats.org/officeDocument/2006/relationships/image" Target="../media/image5.jpg"/><Relationship Id="rId6" Type="http://schemas.openxmlformats.org/officeDocument/2006/relationships/image" Target="../media/image10.jpg"/><Relationship Id="rId11" Type="http://schemas.openxmlformats.org/officeDocument/2006/relationships/image" Target="../media/image15.jpg"/><Relationship Id="rId5" Type="http://schemas.openxmlformats.org/officeDocument/2006/relationships/image" Target="../media/image9.jpg"/><Relationship Id="rId10" Type="http://schemas.openxmlformats.org/officeDocument/2006/relationships/image" Target="../media/image14.jpg"/><Relationship Id="rId4" Type="http://schemas.openxmlformats.org/officeDocument/2006/relationships/image" Target="../media/image8.jpg"/><Relationship Id="rId9" Type="http://schemas.openxmlformats.org/officeDocument/2006/relationships/image" Target="../media/image1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29</xdr:col>
      <xdr:colOff>361950</xdr:colOff>
      <xdr:row>42</xdr:row>
      <xdr:rowOff>110991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8040350" cy="81024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31747</xdr:colOff>
          <xdr:row>4</xdr:row>
          <xdr:rowOff>47625</xdr:rowOff>
        </xdr:from>
        <xdr:to>
          <xdr:col>6</xdr:col>
          <xdr:colOff>190499</xdr:colOff>
          <xdr:row>32</xdr:row>
          <xdr:rowOff>107157</xdr:rowOff>
        </xdr:to>
        <xdr:pic>
          <xdr:nvPicPr>
            <xdr:cNvPr id="2" name="Рисунок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фото" spid="_x0000_s89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1747" y="2488406"/>
              <a:ext cx="8766971" cy="6394980"/>
            </a:xfrm>
            <a:prstGeom prst="rect">
              <a:avLst/>
            </a:prstGeom>
            <a:noFill/>
            <a:ln>
              <a:solidFill>
                <a:schemeClr val="accent1"/>
              </a:solidFill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997479</xdr:colOff>
      <xdr:row>1</xdr:row>
      <xdr:rowOff>26455</xdr:rowOff>
    </xdr:from>
    <xdr:to>
      <xdr:col>3</xdr:col>
      <xdr:colOff>410104</xdr:colOff>
      <xdr:row>1</xdr:row>
      <xdr:rowOff>216955</xdr:rowOff>
    </xdr:to>
    <xdr:sp macro="" textlink="">
      <xdr:nvSpPr>
        <xdr:cNvPr id="3" name="Выноска со стрелками влево и вправо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325812" y="407455"/>
          <a:ext cx="830792" cy="190500"/>
        </a:xfrm>
        <a:prstGeom prst="leftRightArrowCallout">
          <a:avLst/>
        </a:prstGeom>
        <a:solidFill>
          <a:srgbClr val="F58221"/>
        </a:solidFill>
        <a:ln>
          <a:solidFill>
            <a:srgbClr val="F5822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682625</xdr:colOff>
      <xdr:row>3</xdr:row>
      <xdr:rowOff>2380</xdr:rowOff>
    </xdr:from>
    <xdr:to>
      <xdr:col>6</xdr:col>
      <xdr:colOff>1640417</xdr:colOff>
      <xdr:row>6</xdr:row>
      <xdr:rowOff>179915</xdr:rowOff>
    </xdr:to>
    <xdr:sp macro="" textlink="">
      <xdr:nvSpPr>
        <xdr:cNvPr id="4" name="Стрелка угло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flipV="1">
          <a:off x="9297458" y="1886213"/>
          <a:ext cx="957792" cy="1394619"/>
        </a:xfrm>
        <a:prstGeom prst="bentArrow">
          <a:avLst>
            <a:gd name="adj1" fmla="val 25000"/>
            <a:gd name="adj2" fmla="val 36686"/>
            <a:gd name="adj3" fmla="val 25000"/>
            <a:gd name="adj4" fmla="val 43750"/>
          </a:avLst>
        </a:prstGeom>
        <a:solidFill>
          <a:srgbClr val="F58221"/>
        </a:solidFill>
        <a:ln w="12700">
          <a:solidFill>
            <a:srgbClr val="F5822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228600</xdr:colOff>
          <xdr:row>6</xdr:row>
          <xdr:rowOff>228600</xdr:rowOff>
        </xdr:from>
        <xdr:to>
          <xdr:col>6</xdr:col>
          <xdr:colOff>1628775</xdr:colOff>
          <xdr:row>8</xdr:row>
          <xdr:rowOff>85725</xdr:rowOff>
        </xdr:to>
        <xdr:sp macro="" textlink="">
          <xdr:nvSpPr>
            <xdr:cNvPr id="8289" name="Option Button 97" descr="RUB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2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E3E3E3"/>
            </a:solidFill>
            <a:ln w="9525">
              <a:solidFill>
                <a:srgbClr val="F58221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8</xdr:row>
          <xdr:rowOff>142875</xdr:rowOff>
        </xdr:from>
        <xdr:to>
          <xdr:col>6</xdr:col>
          <xdr:colOff>1628775</xdr:colOff>
          <xdr:row>10</xdr:row>
          <xdr:rowOff>104775</xdr:rowOff>
        </xdr:to>
        <xdr:sp macro="" textlink="">
          <xdr:nvSpPr>
            <xdr:cNvPr id="8290" name="Option Button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2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E3E3E3"/>
            </a:solidFill>
            <a:ln w="9525">
              <a:solidFill>
                <a:srgbClr val="F58221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603247</xdr:colOff>
      <xdr:row>6</xdr:row>
      <xdr:rowOff>296329</xdr:rowOff>
    </xdr:from>
    <xdr:to>
      <xdr:col>6</xdr:col>
      <xdr:colOff>1449913</xdr:colOff>
      <xdr:row>8</xdr:row>
      <xdr:rowOff>42330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218080" y="3481912"/>
          <a:ext cx="846666" cy="338668"/>
        </a:xfrm>
        <a:prstGeom prst="rect">
          <a:avLst/>
        </a:prstGeom>
        <a:solidFill>
          <a:srgbClr val="E3E3E3"/>
        </a:solidFill>
        <a:ln w="9525" cmpd="sng">
          <a:solidFill>
            <a:srgbClr val="E3E3E3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58221"/>
              </a:solidFill>
              <a:latin typeface="Fira sand"/>
            </a:rPr>
            <a:t>RUB</a:t>
          </a:r>
          <a:endParaRPr lang="ru-RU" sz="1800" b="1">
            <a:solidFill>
              <a:srgbClr val="F58221"/>
            </a:solidFill>
            <a:latin typeface="Fira sand"/>
          </a:endParaRPr>
        </a:p>
      </xdr:txBody>
    </xdr:sp>
    <xdr:clientData/>
  </xdr:twoCellAnchor>
  <xdr:twoCellAnchor>
    <xdr:from>
      <xdr:col>6</xdr:col>
      <xdr:colOff>635000</xdr:colOff>
      <xdr:row>8</xdr:row>
      <xdr:rowOff>190497</xdr:rowOff>
    </xdr:from>
    <xdr:to>
      <xdr:col>6</xdr:col>
      <xdr:colOff>1481666</xdr:colOff>
      <xdr:row>10</xdr:row>
      <xdr:rowOff>42331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249833" y="3968747"/>
          <a:ext cx="846666" cy="338667"/>
        </a:xfrm>
        <a:prstGeom prst="rect">
          <a:avLst/>
        </a:prstGeom>
        <a:solidFill>
          <a:srgbClr val="E3E3E3"/>
        </a:solidFill>
        <a:ln w="9525" cmpd="sng">
          <a:solidFill>
            <a:srgbClr val="E3E3E3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solidFill>
                <a:srgbClr val="F58221"/>
              </a:solidFill>
              <a:latin typeface="Fira sand"/>
            </a:rPr>
            <a:t>KZT</a:t>
          </a:r>
          <a:endParaRPr lang="ru-RU" sz="1800" b="1">
            <a:solidFill>
              <a:srgbClr val="F58221"/>
            </a:solidFill>
            <a:latin typeface="Fira sand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0</xdr:row>
      <xdr:rowOff>476250</xdr:rowOff>
    </xdr:from>
    <xdr:to>
      <xdr:col>2</xdr:col>
      <xdr:colOff>54428</xdr:colOff>
      <xdr:row>1</xdr:row>
      <xdr:rowOff>5178275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476250"/>
          <a:ext cx="7334250" cy="52190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1</xdr:col>
      <xdr:colOff>7266259</xdr:colOff>
      <xdr:row>2</xdr:row>
      <xdr:rowOff>5170715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715001"/>
          <a:ext cx="7266259" cy="5170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</xdr:rowOff>
    </xdr:from>
    <xdr:to>
      <xdr:col>2</xdr:col>
      <xdr:colOff>0</xdr:colOff>
      <xdr:row>3</xdr:row>
      <xdr:rowOff>5190049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0912930"/>
          <a:ext cx="7293429" cy="5190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13607</xdr:colOff>
      <xdr:row>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6110857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7266214</xdr:colOff>
      <xdr:row>5</xdr:row>
      <xdr:rowOff>5170683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1308787"/>
          <a:ext cx="7266214" cy="51706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1</xdr:rowOff>
    </xdr:from>
    <xdr:to>
      <xdr:col>2</xdr:col>
      <xdr:colOff>30196</xdr:colOff>
      <xdr:row>7</xdr:row>
      <xdr:rowOff>13608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6506715"/>
          <a:ext cx="7323625" cy="52115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13607</xdr:colOff>
      <xdr:row>8</xdr:row>
      <xdr:rowOff>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1704643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857249</xdr:colOff>
      <xdr:row>8</xdr:row>
      <xdr:rowOff>0</xdr:rowOff>
    </xdr:from>
    <xdr:to>
      <xdr:col>1</xdr:col>
      <xdr:colOff>7285380</xdr:colOff>
      <xdr:row>8</xdr:row>
      <xdr:rowOff>5184321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36902571"/>
          <a:ext cx="7285381" cy="51843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</xdr:rowOff>
    </xdr:from>
    <xdr:to>
      <xdr:col>2</xdr:col>
      <xdr:colOff>0</xdr:colOff>
      <xdr:row>10</xdr:row>
      <xdr:rowOff>5190049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7298430"/>
          <a:ext cx="7293429" cy="5190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13607</xdr:colOff>
      <xdr:row>12</xdr:row>
      <xdr:rowOff>1802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2496357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13607</xdr:colOff>
      <xdr:row>13</xdr:row>
      <xdr:rowOff>1803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7694286"/>
          <a:ext cx="7307036" cy="51997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40821</xdr:colOff>
      <xdr:row>14</xdr:row>
      <xdr:rowOff>21168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62892214"/>
          <a:ext cx="7334250" cy="521909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9</xdr:row>
      <xdr:rowOff>13607</xdr:rowOff>
    </xdr:from>
    <xdr:to>
      <xdr:col>1</xdr:col>
      <xdr:colOff>7279822</xdr:colOff>
      <xdr:row>9</xdr:row>
      <xdr:rowOff>5184290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42114107"/>
          <a:ext cx="7266215" cy="517068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M" id="{B8FA61BA-DF3E-9368-6E99-B5B02C9366F8}"/>
  <person displayName="Pavel" id="{5102CBF3-DDE6-C2D2-B8F4-13DD07E7F701}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eader" refreshOnLoad="1" connectionId="1" xr16:uid="{393C7758-392B-4207-A79B-15BAF9106618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4v210.ru/privodi/kvbc/" TargetMode="External"/><Relationship Id="rId13" Type="http://schemas.openxmlformats.org/officeDocument/2006/relationships/hyperlink" Target="https://4v210.ru/privodi/kveng/" TargetMode="External"/><Relationship Id="rId3" Type="http://schemas.openxmlformats.org/officeDocument/2006/relationships/hyperlink" Target="https://4v210.ru/privodi/" TargetMode="External"/><Relationship Id="rId7" Type="http://schemas.openxmlformats.org/officeDocument/2006/relationships/hyperlink" Target="https://4v210.ru/privodi/kvtdn/" TargetMode="External"/><Relationship Id="rId12" Type="http://schemas.openxmlformats.org/officeDocument/2006/relationships/hyperlink" Target="https://4v210.ru/privodi/kvfm/" TargetMode="External"/><Relationship Id="rId2" Type="http://schemas.openxmlformats.org/officeDocument/2006/relationships/hyperlink" Target="https://4v210.ru/privodi/kvng/" TargetMode="External"/><Relationship Id="rId1" Type="http://schemas.openxmlformats.org/officeDocument/2006/relationships/hyperlink" Target="https://4v210.ru/privodi/kvnc/" TargetMode="External"/><Relationship Id="rId6" Type="http://schemas.openxmlformats.org/officeDocument/2006/relationships/hyperlink" Target="https://4v210.ru/privodi/kvdn/" TargetMode="External"/><Relationship Id="rId11" Type="http://schemas.openxmlformats.org/officeDocument/2006/relationships/hyperlink" Target="https://4v210.ru/privodi/kvvu/" TargetMode="External"/><Relationship Id="rId5" Type="http://schemas.openxmlformats.org/officeDocument/2006/relationships/hyperlink" Target="https://4v210.ru/privodi/kvmal/" TargetMode="External"/><Relationship Id="rId10" Type="http://schemas.openxmlformats.org/officeDocument/2006/relationships/hyperlink" Target="https://4v210.ru/privodi/kvsw/" TargetMode="External"/><Relationship Id="rId4" Type="http://schemas.openxmlformats.org/officeDocument/2006/relationships/hyperlink" Target="https://4v210.ru/privodi/kvnu/" TargetMode="External"/><Relationship Id="rId9" Type="http://schemas.openxmlformats.org/officeDocument/2006/relationships/hyperlink" Target="https://4v210.ru/privodi/kvda/" TargetMode="External"/><Relationship Id="rId14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AA2E-FC75-4AC2-930B-09570F635620}">
  <sheetPr codeName="Лист19">
    <tabColor rgb="FFF58221"/>
  </sheetPr>
  <dimension ref="A1"/>
  <sheetViews>
    <sheetView showGridLines="0" showRowColHeaders="0" tabSelected="1" workbookViewId="0">
      <pane xSplit="29" ySplit="43" topLeftCell="AD44" activePane="bottomRight" state="frozen"/>
      <selection pane="topRight" activeCell="AD1" sqref="AD1"/>
      <selection pane="bottomLeft" activeCell="A44" sqref="A44"/>
      <selection pane="bottomRight" activeCell="AD44" sqref="AD44"/>
    </sheetView>
  </sheetViews>
  <sheetFormatPr defaultRowHeight="15"/>
  <sheetData/>
  <sheetProtection algorithmName="SHA-512" hashValue="xUsQXCxRULUFXyvrPr94v4WdQ7FBp8Va2/ExI/cyb5IMHTNQb5h2Qv5t4c4e0FFDqtfPIRmdXJfDJTrp0W53bw==" saltValue="TTi7q51kQZgWNQv1tQQe1Q==" spinCount="100000" sheet="1" objects="1" scenarios="1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176B5-F1D6-41CC-AF2B-02AF86CAF9DF}">
  <sheetPr codeName="Лист11">
    <tabColor rgb="FFE3E3E3"/>
    <pageSetUpPr fitToPage="1"/>
  </sheetPr>
  <dimension ref="A1:L32"/>
  <sheetViews>
    <sheetView showGridLines="0" showRowColHeaders="0" zoomScale="90" zoomScaleNormal="90" workbookViewId="0">
      <pane xSplit="13" ySplit="35" topLeftCell="N36" activePane="bottomRight" state="frozen"/>
      <selection pane="topRight" activeCell="N1" sqref="N1"/>
      <selection pane="bottomLeft" activeCell="A37" sqref="A37"/>
      <selection pane="bottomRight" activeCell="A3" sqref="A3"/>
    </sheetView>
  </sheetViews>
  <sheetFormatPr defaultColWidth="9.140625" defaultRowHeight="14.25"/>
  <cols>
    <col min="1" max="1" width="20.42578125" style="11" customWidth="1"/>
    <col min="2" max="2" width="14.42578125" style="11" customWidth="1"/>
    <col min="3" max="3" width="20.7109375" style="11" customWidth="1"/>
    <col min="4" max="4" width="23.42578125" style="11" customWidth="1"/>
    <col min="5" max="5" width="24.42578125" style="11" customWidth="1"/>
    <col min="6" max="6" width="25.5703125" style="11" customWidth="1"/>
    <col min="7" max="7" width="24.7109375" style="11" customWidth="1"/>
    <col min="8" max="8" width="32.85546875" style="11" bestFit="1" customWidth="1"/>
    <col min="9" max="9" width="41.42578125" style="11" bestFit="1" customWidth="1"/>
    <col min="10" max="11" width="20.42578125" style="11" bestFit="1" customWidth="1"/>
    <col min="12" max="12" width="26.7109375" style="11" customWidth="1"/>
    <col min="13" max="13" width="3.42578125" style="11" customWidth="1"/>
    <col min="14" max="16384" width="9.140625" style="11"/>
  </cols>
  <sheetData>
    <row r="1" spans="1:12" ht="37.5" customHeight="1">
      <c r="A1" s="35" t="s">
        <v>0</v>
      </c>
      <c r="B1" s="35" t="s">
        <v>1</v>
      </c>
      <c r="C1" s="35" t="str">
        <f>IFERROR(CONCATENATE("MIN: ",'варианты маркировки'!AA2," мм","
","MAX: ",FIXED('варианты маркировки'!AB2,0)," мм"),"")</f>
        <v>MIN: 5 мм
MAX: 1 250 мм</v>
      </c>
      <c r="D1" s="35"/>
      <c r="E1" s="35" t="str">
        <f>IF(EXACT(A3,"KVFM"),"Подшиники на направляющих","Резьба
на штоке")</f>
        <v>Резьба
на штоке</v>
      </c>
      <c r="F1" s="35" t="s">
        <v>3</v>
      </c>
      <c r="G1" s="35" t="s">
        <v>4</v>
      </c>
      <c r="H1" s="35" t="s">
        <v>5</v>
      </c>
      <c r="I1" s="35" t="s">
        <v>6</v>
      </c>
      <c r="J1" s="24" t="str">
        <f>IFERROR(CONCATENATE("MAX: ",'варианты маркировки'!$AC$2," мм"),"")</f>
        <v>MAX: 200 мм</v>
      </c>
      <c r="K1" s="24" t="str">
        <f>IFERROR(CONCATENATE("MAX: ",'варианты маркировки'!$AD$2," мм"),"")</f>
        <v>MAX: 35 мм</v>
      </c>
      <c r="L1" s="35" t="str">
        <f>IF(EXACT(A3,"KVFM"),"Материалы
штока, направляющих и траверсы","Материал
штока")</f>
        <v>Материал
штока</v>
      </c>
    </row>
    <row r="2" spans="1:12" ht="54.75" customHeight="1">
      <c r="A2" s="35"/>
      <c r="B2" s="35"/>
      <c r="C2" s="25" t="s">
        <v>2</v>
      </c>
      <c r="D2" s="25" t="s">
        <v>638</v>
      </c>
      <c r="E2" s="35"/>
      <c r="F2" s="35"/>
      <c r="G2" s="35"/>
      <c r="H2" s="35"/>
      <c r="I2" s="35"/>
      <c r="J2" s="24" t="s">
        <v>7</v>
      </c>
      <c r="K2" s="24" t="s">
        <v>8</v>
      </c>
      <c r="L2" s="35"/>
    </row>
    <row r="3" spans="1:12" s="12" customFormat="1" ht="62.25" customHeight="1">
      <c r="A3" s="26" t="s">
        <v>18</v>
      </c>
      <c r="B3" s="26">
        <v>32</v>
      </c>
      <c r="C3" s="26"/>
      <c r="D3" s="26">
        <v>50</v>
      </c>
      <c r="E3" s="26" t="s">
        <v>10</v>
      </c>
      <c r="F3" s="26" t="s">
        <v>11</v>
      </c>
      <c r="G3" s="26" t="s">
        <v>12</v>
      </c>
      <c r="H3" s="26" t="s">
        <v>13</v>
      </c>
      <c r="I3" s="26" t="s">
        <v>732</v>
      </c>
      <c r="J3" s="26"/>
      <c r="K3" s="26"/>
      <c r="L3" s="28" t="s">
        <v>733</v>
      </c>
    </row>
    <row r="4" spans="1:12" s="13" customFormat="1" ht="44.25" customHeight="1">
      <c r="A4" s="19" t="str">
        <f>IF(A3=0,"Выберите значение","")</f>
        <v/>
      </c>
      <c r="B4" s="20" t="str">
        <f>IF(B3=0,"Выберите значение",IFERROR(IF(VLOOKUP(CONCATENATE(A3,"-",B3),'варианты маркировки'!K:M,3,FALSE),"",""),"выберите значение из доступных"))</f>
        <v/>
      </c>
      <c r="C4" s="39" t="str">
        <f>IF(AND(EXACT(Цилиндры!C3,""),EXACT(Цилиндры!D3,"")),"Введите ход цилиндра",IF(Цилиндры!C3=Цилиндры!D3,IF(Цилиндры!D3&lt;='варианты маркировки'!AB2,IF(Цилиндры!D3&gt;='варианты маркировки'!AA2,"",CONCATENATE("Выберите ход больше: ",'варианты маркировки'!AA2," мм")),CONCATENATE("Выберите ход меньше: ",'варианты маркировки'!AB2," мм")),IF(AND(Цилиндры!C3&gt;0,Цилиндры!D3&gt;0),"Выберите стандартный или произвольный ход",IF(EXACT(Цилиндры!C3,""),IF(EXACT(Цилиндры!D3,""),"",IF(Цилиндры!D3&gt;='варианты маркировки'!AA2,IF(Цилиндры!D3&lt;='варианты маркировки'!AB2,"",CONCATENATE("Выберите ход меньше: ",'варианты маркировки'!AB2," мм")),CONCATENATE("Выберите ход больше: ",'варианты маркировки'!AA2," мм"))),IF(EXACT(Цилиндры!C3,""),"",IF(Цилиндры!C3&gt;='варианты маркировки'!AA2,IF(Цилиндры!C3&lt;='варианты маркировки'!AB2,"",CONCATENATE("Выберите ход меньше: ",'варианты маркировки'!AB2," мм")),CONCATENATE("Выберите ход больше: ",'варианты маркировки'!AA2," мм")))))))</f>
        <v/>
      </c>
      <c r="D4" s="39"/>
      <c r="E4" s="20" t="str">
        <f>IF(E3=0,"Выберите значение",IFERROR(IF(VLOOKUP(CONCATENATE(A3,"-",B3,E3),'варианты маркировки'!AK:AK,1,FALSE)&lt;&gt;0,"",""),"выберите значение из доступных"))</f>
        <v/>
      </c>
      <c r="F4" s="20" t="str">
        <f>IF(F3=0,"Выберите значение",IFERROR(IF(VLOOKUP(CONCATENATE(A3,F3),'варианты маркировки'!AQ:AQ,1,FALSE)&lt;&gt;0,"",""),"выберите значение из доступных"))</f>
        <v/>
      </c>
      <c r="G4" s="21" t="str">
        <f>IF(G3=0,"Выберите значение","")</f>
        <v/>
      </c>
      <c r="H4" s="20" t="str">
        <f>IF(H3=0,"Выберите значение",IFERROR(IF(VLOOKUP(CONCATENATE(A3,H3),'варианты маркировки'!AV:AV,1,FALSE)&lt;&gt;0,"",""),"выберите значение из доступных"))</f>
        <v/>
      </c>
      <c r="I4" s="20" t="str">
        <f>IF(I3=0,"Выберите значение",IFERROR(IF(VLOOKUP(CONCATENATE(A3,"-",B3,I3),'варианты маркировки'!BC:BC,1,FALSE)&lt;&gt;0,"",""),"выберите значение из доступных"))</f>
        <v/>
      </c>
      <c r="J4" s="20" t="str">
        <f>IFERROR(IF(AND(0&lt;=Цилиндры!J3,Цилиндры!J3&lt;='варианты маркировки'!AC2),"",CONCATENATE("выберите удлиненние меньше: ",'варианты маркировки'!AC2," мм")),"")</f>
        <v/>
      </c>
      <c r="K4" s="20" t="str">
        <f>IFERROR(IF(AND(0&lt;=Цилиндры!K3,Цилиндры!K3&lt;='варианты маркировки'!AD2),"",CONCATENATE("выберите удлиненние меньше: ",'варианты маркировки'!AD2," мм")),"")</f>
        <v/>
      </c>
      <c r="L4" s="20" t="str">
        <f>IF(AND(L3=0,NOT(EXACT(IFERROR(VLOOKUP(CONCATENATE(A3,"-",B3,L3),'варианты маркировки'!BH:BL,5,FALSE),FALSE),CONCATENATE(A3,"-",B3,L3)))),"Выберите значение",IFERROR(IF(VLOOKUP(CONCATENATE(A3,"-",B3,L3),'варианты маркировки'!BL:BL,1,FALSE)&lt;&gt;0,"",""),"выберите значение из доступных"))</f>
        <v/>
      </c>
    </row>
    <row r="5" spans="1:12" ht="36.75" customHeight="1">
      <c r="A5" s="14"/>
      <c r="B5" s="14"/>
      <c r="C5" s="14"/>
      <c r="D5" s="14"/>
      <c r="E5" s="14"/>
      <c r="F5" s="14"/>
      <c r="H5" s="36" t="str">
        <f>IF(AND(A4="",B4="",C4="",E4="",F4="",G4="",H4="",I4="",J4="",K4="",L4=""),CONCATENATE(IFERROR(IF(FIND("-",A3,1)&gt;0,MID(A3,1,FIND("-",A3,1)-1),A3),A3),"-",B3,"-",IF(EXACT(C4,""),IF(EXACT(C3,""),D3,C3)),IFERROR(IF(EXACT(A3,"KVTDN"),"",IF(EXACT(A3,"KVFM"),"",IF(VLOOKUP(E3,'варианты маркировки'!$BN:$BO,2,FALSE)=0,"",CONCATENATE("-",VLOOKUP(E3,'варианты маркировки'!$BN:$BO,2,FALSE))))),""),IF(VLOOKUP(F3,'варианты маркировки'!$BN:$BO,2,FALSE)=0,"",CONCATENATE("-",VLOOKUP(F3,'варианты маркировки'!$BN:$BO,2,FALSE))),IF(VLOOKUP(G3,'варианты маркировки'!$BN:$BO,2,FALSE)=0,"",CONCATENATE("-",VLOOKUP(G3,'варианты маркировки'!$BN:$BO,2,FALSE))),VLOOKUP(H3,'варианты маркировки'!$BN:$BO,2,FALSE),IF(J3&gt;0,CONCATENATE("-",J3,"E"),""),IF(K3&gt;0,CONCATENATE("-",K3,"L"),""),IF(VLOOKUP(I3,'варианты маркировки'!$BN:$BO,2,FALSE)=0,"",CONCATENATE("-",VLOOKUP(I3,'варианты маркировки'!$BN:$BO,2,FALSE))),IFERROR(IF(EXACT(A3,"KVFM"),IF(VLOOKUP(E3,'варианты маркировки'!$BN:$BO,2,FALSE)=0,"",CONCATENATE("-",VLOOKUP(E3,'варианты маркировки'!$BN:$BO,2,FALSE))),""),""),IFERROR(IF(VLOOKUP(L3,'варианты маркировки'!$BN:$BO,2,FALSE)=0,"",CONCATENATE("-",VLOOKUP(L3,'варианты маркировки'!$BN:$BO,2,FALSE))),""),IFERROR(IF(FIND("-",A3,1)&gt;0,MID(A3,FIND("-",A3,1),LEN(A3)-FIND("-",A3,1)+1),""),""),IF(AND(EXACT(L5,"Исполнение задней крышки"),EXACT(L8,"без резьбы")),"-MQ","")),"исправьте ошибки")</f>
        <v>KVNG-32-50-DA-PPV</v>
      </c>
      <c r="I5" s="36"/>
      <c r="J5" s="36"/>
      <c r="K5" s="36"/>
      <c r="L5" s="32" t="str">
        <f>IF(OR(EXACT(CONCATENATE(A3,F3),"KVNUОдносторонний")),"Исполнение задней крышки","")</f>
        <v/>
      </c>
    </row>
    <row r="6" spans="1:12" ht="15" customHeight="1">
      <c r="D6" s="40"/>
      <c r="E6" s="40"/>
      <c r="H6" s="38" t="str">
        <f>IF(EXACT(H8,"Вы пользуетесь актуальной версией конфигуратора"),IFERROR(CONCATENATE("цена: ",FIXED(CEILING(IF(EXACT(H5,"исправьте ошибки"),"",IFERROR(SUM(VLOOKUP(CONCATENATE(IFERROR(IF(FIND("-",A3,1)&gt;0,MID(A3,1,FIND("-",A3,1)-1),A3),A3),IFERROR(IF(FIND("-",A3,1)&gt;0,MID(A3,FIND("-",A3,1),LEN(A3)-FIND("-",A3,1)+1),""),""),"-",B3,,IFERROR(IF(VLOOKUP(E3,'варианты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цены!A:H,8,FALSE),VLOOKUP(IF(AND(A4="",B4="",C4="",E4="",F4="",G4="",H4="",I4="",J4="",K4="",L4=""),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""),цены!A:I,9,FALSE)*IF(EXACT(C4,""),IF(EXACT(C3,""),D3,C3)),IFERROR(VLOOKUP(IF(AND(A4="",B4="",C4="",E4="",F4="",G4="",H4="",I4="",J4="",K4="",L4=""),CONCATENATE(IFERROR(IF(FIND("-",A3,1)&gt;0,MID(A3,1,FIND("-",A3,1)-1),A3),A3),IFERROR(IF(FIND("-",A3,1)&gt;0,MID(A3,FIND("-",A3,1),LEN(A3)-FIND("-",A3,1)+1),""),""),"-",B3,,IFERROR(IF(VLOOKUP(E3,'варианты маркировки'!$BN:$BO,2,FALSE)=0,"",CONCATENATE("-",VLOOKUP(E3,'варианты маркировки'!$BN:$BO,2,FALSE))),"-0"),IF(VLOOKUP(F3,'варианты маркировки'!$BN:$BO,2,FALSE)=0,"",CONCATENATE("-",VLOOKUP(F3,'варианты маркировки'!$BN:$BO,2,FALSE))),,,IF(VLOOKUP(I3,'варианты маркировки'!$BN:$BO,2,FALSE)=0,"",CONCATENATE("-",VLOOKUP(I3,'варианты маркировки'!$BN:$BO,2,FALSE))),,,IFERROR(IF(VLOOKUP(L3,'варианты маркировки'!$BN:$BO,2,FALSE)=0,"",CONCATENATE("-",VLOOKUP(L3,'варианты маркировки'!$BN:$BO,2,FALSE))),"-0")),""),цены!A:J,10,FALSE)*(J3+K3),""),IF(VLOOKUP(CONCATENATE(A3,H3),'варианты маркировки'!AV:AW,2,FALSE)=1,0,600)),"свяжитесь с  отделом продаж"))*IF(AND(EXACT(L5,"Исполнение задней крышки"),EXACT(L8,"без резьбы")),"1,15","1")*IF(EXACT(K6,"RUB (НДС 20 %)"),1,1/1.2*1.12*(100/17.0648)),10))," ",IF(EXACT(K6,"RUB (НДС 20 %)"),"₽","₸")),"Для получения цены верно заполните все поля"),IF(EXACT(H8,"Для проверки актуальности Нажмите Ctrl+Alt+F5 и проверьте подключение к интернету"),"Цена доступна после проверки актуальности файла","Для получения цены скачайте новую версию конфигуратора"))</f>
        <v>Цена доступна после проверки актуальности файла</v>
      </c>
      <c r="I6" s="38"/>
      <c r="J6" s="38"/>
      <c r="K6" s="37" t="str">
        <f>IF('проверка актуальности'!$Z$1=1,"RUB (НДС 20 %)","KZT (НДС 12 %)")</f>
        <v>RUB (НДС 20 %)</v>
      </c>
      <c r="L6" s="32"/>
    </row>
    <row r="7" spans="1:12" ht="31.5" customHeight="1">
      <c r="D7" s="15"/>
      <c r="E7" s="15"/>
      <c r="F7" s="16"/>
      <c r="G7" s="17"/>
      <c r="H7" s="38"/>
      <c r="I7" s="38"/>
      <c r="J7" s="38"/>
      <c r="K7" s="37"/>
      <c r="L7" s="32"/>
    </row>
    <row r="8" spans="1:12" ht="15" customHeight="1">
      <c r="D8" s="15"/>
      <c r="E8" s="15"/>
      <c r="G8" s="17"/>
      <c r="H8" s="31" t="str">
        <f>IFERROR(IF('проверка актуальности'!A22="","Для проверки актуальности Нажмите Ctrl+Alt+F5 и проверьте подключение к интернету",IF(EXACT(MID('проверка актуальности'!A22,FIND("(",'проверка актуальности'!A22,1)+1,10),RIGHT('проверка актуальности'!$A$31,10)),"Вы пользуетесь актуальной версией конфигуратора",HYPERLINK("https://4v210.ru/","ссылка для скачивания актуальной версии конфигуратора"))),HYPERLINK("https://4v210.ru/","ссылка для скачивания актуальной версии конфигуратора"))</f>
        <v>Для проверки актуальности Нажмите Ctrl+Alt+F5 и проверьте подключение к интернету</v>
      </c>
      <c r="I8" s="31"/>
      <c r="J8" s="31"/>
      <c r="K8" s="31"/>
      <c r="L8" s="33" t="s">
        <v>728</v>
      </c>
    </row>
    <row r="9" spans="1:12" ht="15" customHeight="1">
      <c r="D9" s="15"/>
      <c r="E9" s="15"/>
      <c r="H9" s="31"/>
      <c r="I9" s="31"/>
      <c r="J9" s="31"/>
      <c r="K9" s="31"/>
      <c r="L9" s="33"/>
    </row>
    <row r="10" spans="1:12" ht="23.25">
      <c r="D10" s="15"/>
      <c r="E10" s="15"/>
      <c r="H10" s="34" t="str">
        <f>IF(EXACT(VLOOKUP(A3,'варианты маркировки'!B:E,4,FALSE),"информация готовится"),HYPERLINK("https://4v210.ru/privodi/","данные в разработке"),HYPERLINK(VLOOKUP(A3,'варианты маркировки'!B:E,4,FALSE),CONCATENATE("информация по цилиндрам серии: ",A3)))</f>
        <v>информация по цилиндрам серии: KVNG</v>
      </c>
      <c r="I10" s="34"/>
      <c r="J10" s="34"/>
      <c r="K10" s="34"/>
      <c r="L10" s="18"/>
    </row>
    <row r="11" spans="1:12">
      <c r="D11" s="15"/>
      <c r="E11" s="15"/>
    </row>
    <row r="12" spans="1:12" ht="15">
      <c r="D12" s="15"/>
      <c r="E12" s="15"/>
      <c r="G12" s="53"/>
      <c r="H12" s="54"/>
      <c r="I12" s="54"/>
      <c r="J12" s="54"/>
      <c r="K12" s="54"/>
      <c r="L12" s="54"/>
    </row>
    <row r="13" spans="1:12">
      <c r="D13" s="15"/>
      <c r="E13" s="15"/>
      <c r="G13" s="54"/>
      <c r="H13" s="54"/>
      <c r="I13" s="54"/>
      <c r="J13" s="54"/>
      <c r="K13" s="54"/>
      <c r="L13" s="54"/>
    </row>
    <row r="14" spans="1:12">
      <c r="D14" s="15"/>
      <c r="E14" s="15"/>
      <c r="G14" s="54"/>
      <c r="H14" s="54"/>
      <c r="I14" s="54"/>
      <c r="J14" s="55"/>
      <c r="K14" s="56"/>
      <c r="L14" s="54"/>
    </row>
    <row r="15" spans="1:12" ht="27">
      <c r="D15" s="15"/>
      <c r="E15" s="15"/>
      <c r="G15" s="54"/>
      <c r="H15" s="54"/>
      <c r="I15" s="54"/>
      <c r="J15" s="57"/>
      <c r="K15" s="56"/>
      <c r="L15" s="58"/>
    </row>
    <row r="16" spans="1:12" ht="27">
      <c r="D16" s="15"/>
      <c r="E16" s="15"/>
      <c r="G16" s="54"/>
      <c r="H16" s="59"/>
      <c r="I16" s="54"/>
      <c r="J16" s="57"/>
      <c r="K16" s="56"/>
      <c r="L16" s="60"/>
    </row>
    <row r="17" spans="4:12" ht="18.75">
      <c r="D17" s="15"/>
      <c r="E17" s="15"/>
      <c r="G17" s="61"/>
      <c r="H17" s="54"/>
      <c r="I17" s="62"/>
      <c r="J17" s="57"/>
      <c r="K17" s="56"/>
      <c r="L17" s="63"/>
    </row>
    <row r="18" spans="4:12">
      <c r="D18" s="15"/>
      <c r="E18" s="15"/>
      <c r="G18" s="54"/>
      <c r="H18" s="54"/>
      <c r="I18" s="62"/>
      <c r="J18" s="57"/>
      <c r="K18" s="56"/>
      <c r="L18" s="54"/>
    </row>
    <row r="19" spans="4:12">
      <c r="G19" s="54"/>
      <c r="H19" s="54"/>
      <c r="I19" s="62"/>
      <c r="J19" s="57"/>
      <c r="K19" s="56"/>
      <c r="L19" s="54"/>
    </row>
    <row r="20" spans="4:12">
      <c r="G20" s="54"/>
      <c r="H20" s="54"/>
      <c r="I20" s="54"/>
      <c r="J20" s="54"/>
      <c r="K20" s="54"/>
      <c r="L20" s="54"/>
    </row>
    <row r="21" spans="4:12">
      <c r="G21" s="54"/>
      <c r="H21" s="54"/>
      <c r="I21" s="56"/>
      <c r="J21" s="55"/>
      <c r="K21" s="56"/>
      <c r="L21" s="54"/>
    </row>
    <row r="22" spans="4:12">
      <c r="G22" s="54"/>
      <c r="H22" s="54"/>
      <c r="I22" s="56"/>
      <c r="J22" s="55"/>
      <c r="K22" s="56"/>
      <c r="L22" s="56"/>
    </row>
    <row r="23" spans="4:12">
      <c r="G23" s="54"/>
      <c r="H23" s="54"/>
      <c r="I23" s="56"/>
      <c r="J23" s="55"/>
      <c r="K23" s="56"/>
      <c r="L23" s="56"/>
    </row>
    <row r="24" spans="4:12">
      <c r="G24" s="54"/>
      <c r="H24" s="54"/>
      <c r="I24" s="56"/>
      <c r="J24" s="56"/>
      <c r="K24" s="56"/>
      <c r="L24" s="54"/>
    </row>
    <row r="25" spans="4:12" ht="34.5">
      <c r="G25" s="54"/>
      <c r="H25" s="54"/>
      <c r="I25" s="64"/>
      <c r="J25" s="65"/>
      <c r="K25" s="66"/>
      <c r="L25" s="54"/>
    </row>
    <row r="26" spans="4:12" ht="14.25" customHeight="1"/>
    <row r="32" spans="4:12">
      <c r="H32" s="15"/>
    </row>
  </sheetData>
  <sheetProtection algorithmName="SHA-512" hashValue="lvoMepwHVi7jRuSOzLNz5vi4TQunzpOITirgyocvglPBMhJ9YzIZsDTi0NpeaUwtqpxo4syHXn0vuB9jUeOUWA==" saltValue="uZCDs0pxXnfTx1aoj6UcIw==" spinCount="100000" sheet="1" objects="1" scenarios="1"/>
  <mergeCells count="18">
    <mergeCell ref="A1:A2"/>
    <mergeCell ref="B1:B2"/>
    <mergeCell ref="C1:D1"/>
    <mergeCell ref="E1:E2"/>
    <mergeCell ref="F1:F2"/>
    <mergeCell ref="C4:D4"/>
    <mergeCell ref="D6:E6"/>
    <mergeCell ref="G1:G2"/>
    <mergeCell ref="H1:H2"/>
    <mergeCell ref="I1:I2"/>
    <mergeCell ref="H8:K9"/>
    <mergeCell ref="L5:L7"/>
    <mergeCell ref="L8:L9"/>
    <mergeCell ref="H10:K10"/>
    <mergeCell ref="L1:L2"/>
    <mergeCell ref="H5:K5"/>
    <mergeCell ref="K6:K7"/>
    <mergeCell ref="H6:J7"/>
  </mergeCells>
  <conditionalFormatting sqref="A3">
    <cfRule type="cellIs" dxfId="37" priority="41" operator="equal">
      <formula>""</formula>
    </cfRule>
  </conditionalFormatting>
  <conditionalFormatting sqref="B3">
    <cfRule type="expression" dxfId="36" priority="42">
      <formula>$B$4&lt;&gt;""</formula>
    </cfRule>
  </conditionalFormatting>
  <conditionalFormatting sqref="B4">
    <cfRule type="cellIs" dxfId="35" priority="19" operator="equal">
      <formula>"Выберите значение"</formula>
    </cfRule>
    <cfRule type="cellIs" dxfId="34" priority="43" operator="equal">
      <formula>"выберите значение из доступных"</formula>
    </cfRule>
  </conditionalFormatting>
  <conditionalFormatting sqref="C3:D3">
    <cfRule type="containsBlanks" dxfId="32" priority="2">
      <formula>LEN(TRIM(C3))=0</formula>
    </cfRule>
  </conditionalFormatting>
  <conditionalFormatting sqref="C4:D4">
    <cfRule type="containsText" dxfId="29" priority="31" operator="containsText" text="Выберите">
      <formula>NOT(ISERROR(SEARCH("Выберите",C4)))</formula>
    </cfRule>
    <cfRule type="cellIs" dxfId="28" priority="44" operator="equal">
      <formula>"Выберите стандарный или заказной ход"</formula>
    </cfRule>
    <cfRule type="cellIs" dxfId="27" priority="45" operator="equal">
      <formula>"Введите ход цилиндра"</formula>
    </cfRule>
  </conditionalFormatting>
  <conditionalFormatting sqref="E3">
    <cfRule type="expression" dxfId="26" priority="36">
      <formula>EXACT($E$4,"выберите значение из доступных")</formula>
    </cfRule>
  </conditionalFormatting>
  <conditionalFormatting sqref="E4">
    <cfRule type="cellIs" dxfId="25" priority="38" operator="equal">
      <formula>"выберите значение из доступных"</formula>
    </cfRule>
  </conditionalFormatting>
  <conditionalFormatting sqref="F3">
    <cfRule type="expression" dxfId="24" priority="16">
      <formula>(FIND("выберите",F4,1))=1</formula>
    </cfRule>
  </conditionalFormatting>
  <conditionalFormatting sqref="F4">
    <cfRule type="cellIs" dxfId="23" priority="4" operator="equal">
      <formula>0</formula>
    </cfRule>
    <cfRule type="cellIs" dxfId="22" priority="40" operator="equal">
      <formula>"выберите значение из доступных"</formula>
    </cfRule>
  </conditionalFormatting>
  <conditionalFormatting sqref="F7">
    <cfRule type="duplicateValues" dxfId="21" priority="30"/>
  </conditionalFormatting>
  <conditionalFormatting sqref="G12">
    <cfRule type="duplicateValues" dxfId="20" priority="10"/>
  </conditionalFormatting>
  <conditionalFormatting sqref="H3">
    <cfRule type="expression" dxfId="19" priority="17">
      <formula>(FIND("выберите",H4,1))=1</formula>
    </cfRule>
  </conditionalFormatting>
  <conditionalFormatting sqref="H6 K6">
    <cfRule type="containsText" dxfId="18" priority="22" operator="containsText" text="Для получения">
      <formula>NOT(ISERROR(SEARCH("Для получения",H6)))</formula>
    </cfRule>
    <cfRule type="containsText" dxfId="17" priority="23" operator="containsText" text="доступна после">
      <formula>NOT(ISERROR(SEARCH("доступна после",H6)))</formula>
    </cfRule>
  </conditionalFormatting>
  <conditionalFormatting sqref="H8:K9">
    <cfRule type="cellIs" dxfId="16" priority="24" operator="equal">
      <formula>"ссылка для скачивания актуальной версии конфигуратора"</formula>
    </cfRule>
    <cfRule type="cellIs" dxfId="15" priority="25" operator="equal">
      <formula>"Для проверки актуальности Нажмите Ctrl+Alt+F5 и проверьте подключение к интернету"</formula>
    </cfRule>
  </conditionalFormatting>
  <conditionalFormatting sqref="H4:L4">
    <cfRule type="containsText" dxfId="14" priority="32" operator="containsText" text="выберите">
      <formula>NOT(ISERROR(SEARCH("выберите",H4)))</formula>
    </cfRule>
  </conditionalFormatting>
  <conditionalFormatting sqref="I3">
    <cfRule type="expression" dxfId="13" priority="26">
      <formula>EXACT($I$4,"выберите значение из доступных")</formula>
    </cfRule>
  </conditionalFormatting>
  <conditionalFormatting sqref="J1">
    <cfRule type="expression" dxfId="11" priority="12">
      <formula>$J$4&lt;&gt;""</formula>
    </cfRule>
  </conditionalFormatting>
  <conditionalFormatting sqref="J3">
    <cfRule type="cellIs" dxfId="10" priority="6" operator="greaterThanOrEqual">
      <formula>"0'варианты маркировки'!$Z$2"</formula>
    </cfRule>
  </conditionalFormatting>
  <conditionalFormatting sqref="J3:K3">
    <cfRule type="cellIs" dxfId="9" priority="15" operator="equal">
      <formula>0</formula>
    </cfRule>
  </conditionalFormatting>
  <conditionalFormatting sqref="L3">
    <cfRule type="expression" dxfId="6" priority="27">
      <formula>OR(EXACT($L$4,"Выберите значение"),EXACT($L$4,"выберите значение из доступных"))</formula>
    </cfRule>
  </conditionalFormatting>
  <conditionalFormatting sqref="L4">
    <cfRule type="cellIs" dxfId="5" priority="29" operator="equal">
      <formula>"Выберите значение"</formula>
    </cfRule>
  </conditionalFormatting>
  <conditionalFormatting sqref="L5:L7">
    <cfRule type="containsText" dxfId="4" priority="21" operator="containsText" text="Исполнение задней крышки">
      <formula>NOT(ISERROR(SEARCH("Исполнение задней крышки",L5)))</formula>
    </cfRule>
  </conditionalFormatting>
  <conditionalFormatting sqref="L8:L9">
    <cfRule type="expression" dxfId="3" priority="20">
      <formula>EXACT($L$5,"Исполнение задней крышки")</formula>
    </cfRule>
  </conditionalFormatting>
  <conditionalFormatting sqref="AJ10">
    <cfRule type="cellIs" dxfId="2" priority="18" operator="equal">
      <formula>"выберите значение диаметра из доступных"</formula>
    </cfRule>
  </conditionalFormatting>
  <dataValidations count="1">
    <dataValidation type="list" allowBlank="1" showInputMessage="1" showErrorMessage="1" sqref="G3" xr:uid="{7B4CE7A6-1C71-4FFD-B42D-009CC71BCFE2}">
      <formula1>"Двустороннего действия"</formula1>
    </dataValidation>
  </dataValidations>
  <pageMargins left="0.70866141732283472" right="0" top="0" bottom="0" header="0" footer="0"/>
  <pageSetup paperSize="9" scale="47" firstPageNumber="4294967295" orientation="landscape" horizontalDpi="203" verticalDpi="203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89" r:id="rId5" name="Option Button 97">
              <controlPr locked="0" defaultSize="0" autoFill="0" autoLine="0" autoPict="0" altText="RUB">
                <anchor>
                  <from>
                    <xdr:col>6</xdr:col>
                    <xdr:colOff>228600</xdr:colOff>
                    <xdr:row>6</xdr:row>
                    <xdr:rowOff>228600</xdr:rowOff>
                  </from>
                  <to>
                    <xdr:col>6</xdr:col>
                    <xdr:colOff>1628775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6" name="Option Button 98">
              <controlPr defaultSize="0" autoFill="0" autoLine="0" autoPict="0">
                <anchor moveWithCells="1">
                  <from>
                    <xdr:col>6</xdr:col>
                    <xdr:colOff>228600</xdr:colOff>
                    <xdr:row>8</xdr:row>
                    <xdr:rowOff>142875</xdr:rowOff>
                  </from>
                  <to>
                    <xdr:col>6</xdr:col>
                    <xdr:colOff>1628775</xdr:colOff>
                    <xdr:row>10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0000000-000E-0000-0200-000001000000}">
            <xm:f>'варианты маркировки'!$AE$2&lt;&gt;""</xm:f>
            <x14:dxf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C1:D1</xm:sqref>
        </x14:conditionalFormatting>
        <x14:conditionalFormatting xmlns:xm="http://schemas.microsoft.com/office/excel/2006/main">
          <x14:cfRule type="cellIs" priority="7" operator="lessThan" id="{7C5E7FD0-904F-4226-8A3B-786FC4BB4944}">
            <xm:f>'варианты маркировки'!$AA$2</xm:f>
            <x14:dxf>
              <font>
                <b/>
                <i val="0"/>
                <strike val="0"/>
                <color theme="1"/>
              </font>
              <fill>
                <patternFill>
                  <bgColor rgb="FFFF0000"/>
                </patternFill>
              </fill>
            </x14:dxf>
          </x14:cfRule>
          <x14:cfRule type="expression" priority="14" id="{00000000-000E-0000-0200-000006000000}">
            <xm:f>'варианты маркировки'!$AE$2&lt;&gt;""</xm:f>
            <x14:dxf>
              <font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C3:D3</xm:sqref>
        </x14:conditionalFormatting>
        <x14:conditionalFormatting xmlns:xm="http://schemas.microsoft.com/office/excel/2006/main">
          <x14:cfRule type="expression" priority="1" id="{06B0C5F8-B11D-43E1-8B8B-C2C380E12ED4}">
            <xm:f>'варианты маркировки'!$AE$3&lt;&gt;""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J1 J3</xm:sqref>
        </x14:conditionalFormatting>
        <x14:conditionalFormatting xmlns:xm="http://schemas.microsoft.com/office/excel/2006/main">
          <x14:cfRule type="expression" priority="11" id="{00000000-000E-0000-0200-000003000000}">
            <xm:f>'варианты маркировки'!$AE$4&lt;&gt;""</xm:f>
            <x14:dxf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K1</xm:sqref>
        </x14:conditionalFormatting>
        <x14:conditionalFormatting xmlns:xm="http://schemas.microsoft.com/office/excel/2006/main">
          <x14:cfRule type="expression" priority="5" id="{23AAF950-7F88-41C6-9C3F-24FA282BCA8A}">
            <xm:f>'варианты маркировки'!$AE$4&lt;&gt;""</xm:f>
            <x14:dxf>
              <font>
                <b/>
                <i val="0"/>
                <color theme="1"/>
              </font>
              <fill>
                <patternFill>
                  <bgColor rgb="FFFF0000"/>
                </patternFill>
              </fill>
              <border>
                <left style="thin">
                  <color rgb="FFF58221"/>
                </left>
                <right style="thin">
                  <color rgb="FFF58221"/>
                </right>
                <top style="thin">
                  <color rgb="FFF58221"/>
                </top>
                <bottom style="thin">
                  <color rgb="FFF58221"/>
                </bottom>
                <vertical/>
                <horizontal/>
              </border>
            </x14:dxf>
          </x14:cfRule>
          <xm:sqref>K3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017BAEDA-C4C2-4EF9-A913-30F393724BC5}">
          <x14:formula1>
            <xm:f>'варианты маркировки'!$BR$2:$BR$3</xm:f>
          </x14:formula1>
          <xm:sqref>L8:L9</xm:sqref>
        </x14:dataValidation>
        <x14:dataValidation type="whole" allowBlank="1" showInputMessage="1" showErrorMessage="1" errorTitle="Ограничение хода" error="Введите значение больше MIN и меньше MAX" xr:uid="{6B3D39EF-7F37-4430-9793-B1B3861BA6A3}">
          <x14:formula1>
            <xm:f>'варианты маркировки'!$AA$2</xm:f>
          </x14:formula1>
          <x14:formula2>
            <xm:f>'варианты маркировки'!$AB$2</xm:f>
          </x14:formula2>
          <xm:sqref>D3</xm:sqref>
        </x14:dataValidation>
        <x14:dataValidation type="list" allowBlank="1" showInputMessage="1" showErrorMessage="1" xr:uid="{4B745616-E8FB-4F48-8F28-E27E947A9271}">
          <x14:formula1>
            <xm:f>OFFSET('варианты маркировки'!$BA$1,MATCH(CONCATENATE($A$3,"-",$B$3),'варианты маркировки'!$BA:$BA,0)-1,1,COUNTIF('варианты маркировки'!$BA:$BA,CONCATENATE($A$3,"-",$B$3)),1)</xm:f>
          </x14:formula1>
          <xm:sqref>I3</xm:sqref>
        </x14:dataValidation>
        <x14:dataValidation type="list" allowBlank="1" showInputMessage="1" showErrorMessage="1" xr:uid="{4E5CCD93-8D37-4515-B401-BCD07916D068}">
          <x14:formula1>
            <xm:f>OFFSET('варианты маркировки'!$B$1,1,0,COUNTA('варианты маркировки'!$B:$B)-2,1)</xm:f>
          </x14:formula1>
          <xm:sqref>A3</xm:sqref>
        </x14:dataValidation>
        <x14:dataValidation type="list" allowBlank="1" showInputMessage="1" showErrorMessage="1" xr:uid="{89DD8332-5213-47F0-B954-145D9C4F7AE0}">
          <x14:formula1>
            <xm:f>OFFSET('варианты маркировки'!$AG$1,MATCH(CONCATENATE($A$3,"-",$B$3),'варианты маркировки'!$AG:$AG,0)-1,3,COUNTIF('варианты маркировки'!$AG:$AG,CONCATENATE($A$3,"-",$B$3)),1)</xm:f>
          </x14:formula1>
          <xm:sqref>E3</xm:sqref>
        </x14:dataValidation>
        <x14:dataValidation type="list" allowBlank="1" showInputMessage="1" showErrorMessage="1" xr:uid="{46A4B770-CE7F-445E-B40A-E40989A14284}">
          <x14:formula1>
            <xm:f>OFFSET('варианты маркировки'!$BH$1,MATCH(CONCATENATE($A$3,"-",$B$3),'варианты маркировки'!$BH:$BH,0)-1,3,COUNTIF('варианты маркировки'!BH:BH,CONCATENATE($A$3,"-",$B$3)),1)</xm:f>
          </x14:formula1>
          <xm:sqref>L3</xm:sqref>
        </x14:dataValidation>
        <x14:dataValidation type="list" allowBlank="1" showInputMessage="1" showErrorMessage="1" xr:uid="{4D7BEADC-C677-4B4B-B23C-B80F28B0D1EE}">
          <x14:formula1>
            <xm:f>OFFSET('варианты маркировки'!$AT$1,MATCH($A$3,'варианты маркировки'!AT:AT,0)-1,1,COUNTIF('варианты маркировки'!AT:AT,$A$3),1)</xm:f>
          </x14:formula1>
          <xm:sqref>H3</xm:sqref>
        </x14:dataValidation>
        <x14:dataValidation type="list" allowBlank="1" showInputMessage="1" showErrorMessage="1" xr:uid="{88E3944C-D06F-40B0-B234-7690EEB8E0B7}">
          <x14:formula1>
            <xm:f>OFFSET('варианты маркировки'!$AO$1,MATCH($A$3,'варианты маркировки'!AO:AO,0)-1,1,COUNTIF('варианты маркировки'!AO:AO,$A$3),1)</xm:f>
          </x14:formula1>
          <xm:sqref>F3</xm:sqref>
        </x14:dataValidation>
        <x14:dataValidation type="whole" allowBlank="1" showInputMessage="1" showErrorMessage="1" errorTitle="превышен допустимый размер" error="выберите значение меньше MAX" xr:uid="{A05351B5-4765-4197-B925-7628C85755A1}">
          <x14:formula1>
            <xm:f>0</xm:f>
          </x14:formula1>
          <x14:formula2>
            <xm:f>'варианты маркировки'!AD2</xm:f>
          </x14:formula2>
          <xm:sqref>K3</xm:sqref>
        </x14:dataValidation>
        <x14:dataValidation type="whole" allowBlank="1" showInputMessage="1" showErrorMessage="1" errorTitle="превышен максимальный размер" error="Выберите целое значение меньше MAX" xr:uid="{111FD312-97F2-4893-9167-7FAA96AB11AE}">
          <x14:formula1>
            <xm:f>0</xm:f>
          </x14:formula1>
          <x14:formula2>
            <xm:f>'варианты маркировки'!AC2</xm:f>
          </x14:formula2>
          <xm:sqref>J3</xm:sqref>
        </x14:dataValidation>
        <x14:dataValidation type="list" allowBlank="1" showInputMessage="1" showErrorMessage="1" xr:uid="{E40BF945-26E3-4EAC-B61E-B08AEB8FD2C2}">
          <x14:formula1>
            <xm:f>OFFSET('варианты маркировки'!$T$1,MATCH(CONCATENATE($A$3,"-",$B$3),'варианты маркировки'!T:T,0)-1,1,COUNTIF('варианты маркировки'!T:T,CONCATENATE($A$3,"-",$B$3)),1)</xm:f>
          </x14:formula1>
          <xm:sqref>C3</xm:sqref>
        </x14:dataValidation>
        <x14:dataValidation type="list" allowBlank="1" showInputMessage="1" showErrorMessage="1" errorTitle="Выбранно не верное значение" error="Выберите значение из списка" xr:uid="{945AD18E-2FE6-4278-B31D-360043A7AECF}">
          <x14:formula1>
            <xm:f>OFFSET('варианты маркировки'!$L$1,MATCH($A$3,'варианты маркировки'!L:L,0)-1,1,COUNTIF('варианты маркировки'!L:L,$A$3),1)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88FC6-0461-479A-B35C-402781B4E95D}">
  <sheetPr codeName="Лист2"/>
  <dimension ref="A1:Z32"/>
  <sheetViews>
    <sheetView topLeftCell="A5" workbookViewId="0">
      <selection activeCell="A21" sqref="A21:XFD22"/>
    </sheetView>
  </sheetViews>
  <sheetFormatPr defaultRowHeight="15"/>
  <cols>
    <col min="1" max="1" width="2" bestFit="1" customWidth="1"/>
  </cols>
  <sheetData>
    <row r="1" spans="1:26">
      <c r="A1" t="s">
        <v>655</v>
      </c>
      <c r="Z1">
        <v>1</v>
      </c>
    </row>
    <row r="3" spans="1:26">
      <c r="A3" t="s">
        <v>747</v>
      </c>
    </row>
    <row r="5" spans="1:26">
      <c r="A5" t="s">
        <v>748</v>
      </c>
    </row>
    <row r="7" spans="1:26">
      <c r="A7" t="s">
        <v>749</v>
      </c>
    </row>
    <row r="9" spans="1:26">
      <c r="A9" t="s">
        <v>736</v>
      </c>
    </row>
    <row r="10" spans="1:26">
      <c r="A10" t="s">
        <v>737</v>
      </c>
    </row>
    <row r="11" spans="1:26">
      <c r="A11" t="s">
        <v>656</v>
      </c>
    </row>
    <row r="13" spans="1:26">
      <c r="A13" t="s">
        <v>738</v>
      </c>
    </row>
    <row r="14" spans="1:26">
      <c r="A14" t="s">
        <v>739</v>
      </c>
    </row>
    <row r="15" spans="1:26">
      <c r="A15" t="s">
        <v>740</v>
      </c>
    </row>
    <row r="16" spans="1:26">
      <c r="A16" t="s">
        <v>657</v>
      </c>
    </row>
    <row r="17" spans="1:9">
      <c r="A17" t="s">
        <v>658</v>
      </c>
    </row>
    <row r="19" spans="1:9">
      <c r="A19" s="9" t="s">
        <v>751</v>
      </c>
    </row>
    <row r="30" spans="1:9">
      <c r="I30" s="8" t="str">
        <f>HYPERLINK(,"скачть актуальную версию конфигуратора")</f>
        <v>скачть актуальную версию конфигуратора</v>
      </c>
    </row>
    <row r="31" spans="1:9">
      <c r="A31" t="str">
        <f>цены!L1</f>
        <v>версия 11.04.2024</v>
      </c>
    </row>
    <row r="32" spans="1:9">
      <c r="A32" t="str">
        <f>IFERROR(IF('проверка актуальности'!A22="","Для проверки актуальности Нажмите Ctrl+Alt+F5 и проверьте подключение к интернету",IF(EXACT(MID('проверка актуальности'!A22,FIND("(",'проверка актуальности'!A22,1)+1,10),RIGHT('проверка актуальности'!$A$31,10)),"Вы пользуетесь актуальной версией конфигуратора",HYPERLINK("https://4v210.ru/","ссылка для скачивания актуальной версии конфигуратора"))),HYPERLINK("https://4v210.ru/","ссылка для скачивания актуальной версии конфигуратора"))</f>
        <v>Для проверки актуальности Нажмите Ctrl+Alt+F5 и проверьте подключение к интернету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1F9-7FFC-4E96-8D46-01DA1E311C63}">
  <sheetPr codeName="Лист4"/>
  <dimension ref="A1:Z647"/>
  <sheetViews>
    <sheetView topLeftCell="AA1" zoomScale="80" zoomScaleNormal="80" workbookViewId="0">
      <selection activeCell="Z1" sqref="A1:Z1048576"/>
    </sheetView>
  </sheetViews>
  <sheetFormatPr defaultColWidth="8.85546875" defaultRowHeight="15"/>
  <cols>
    <col min="1" max="1" width="22.7109375" style="41" hidden="1" customWidth="1"/>
    <col min="2" max="2" width="9.140625" style="41" hidden="1" customWidth="1"/>
    <col min="3" max="3" width="8.42578125" style="41" hidden="1" customWidth="1"/>
    <col min="4" max="4" width="17.28515625" style="41" hidden="1" customWidth="1"/>
    <col min="5" max="5" width="26.7109375" style="41" hidden="1" customWidth="1"/>
    <col min="6" max="6" width="41.7109375" style="41" hidden="1" customWidth="1"/>
    <col min="7" max="7" width="25.42578125" style="41" hidden="1" customWidth="1"/>
    <col min="8" max="8" width="11.85546875" style="41" hidden="1" customWidth="1"/>
    <col min="9" max="9" width="11.140625" style="41" hidden="1" customWidth="1"/>
    <col min="10" max="10" width="10.140625" style="41" hidden="1" customWidth="1"/>
    <col min="11" max="26" width="0" style="41" hidden="1" customWidth="1"/>
  </cols>
  <sheetData>
    <row r="1" spans="1:12">
      <c r="A1" s="41" t="s">
        <v>573</v>
      </c>
      <c r="B1" s="41" t="s">
        <v>63</v>
      </c>
      <c r="C1" s="41" t="s">
        <v>61</v>
      </c>
      <c r="D1" s="41" t="s">
        <v>99</v>
      </c>
      <c r="E1" s="41" t="s">
        <v>100</v>
      </c>
      <c r="F1" s="41" t="s">
        <v>628</v>
      </c>
      <c r="G1" s="41" t="s">
        <v>80</v>
      </c>
      <c r="H1" s="41" t="s">
        <v>102</v>
      </c>
      <c r="I1" s="41" t="s">
        <v>103</v>
      </c>
      <c r="J1" s="41" t="s">
        <v>104</v>
      </c>
      <c r="K1" s="41" t="s">
        <v>572</v>
      </c>
      <c r="L1" s="41" t="s">
        <v>752</v>
      </c>
    </row>
    <row r="2" spans="1:12">
      <c r="A2" s="41" t="s">
        <v>41</v>
      </c>
      <c r="B2" s="41" t="s">
        <v>18</v>
      </c>
      <c r="C2" s="41">
        <v>32</v>
      </c>
      <c r="D2" s="41" t="s">
        <v>10</v>
      </c>
      <c r="E2" s="41" t="s">
        <v>11</v>
      </c>
      <c r="F2" s="41" t="s">
        <v>732</v>
      </c>
      <c r="G2" s="41" t="s">
        <v>733</v>
      </c>
      <c r="H2" s="41">
        <v>3840</v>
      </c>
      <c r="I2" s="41">
        <v>6</v>
      </c>
      <c r="J2" s="41">
        <v>2</v>
      </c>
      <c r="K2" s="41">
        <v>4140</v>
      </c>
    </row>
    <row r="3" spans="1:12">
      <c r="A3" s="41" t="s">
        <v>162</v>
      </c>
      <c r="B3" s="41" t="s">
        <v>18</v>
      </c>
      <c r="C3" s="41">
        <v>32</v>
      </c>
      <c r="D3" s="41" t="s">
        <v>10</v>
      </c>
      <c r="E3" s="41" t="s">
        <v>11</v>
      </c>
      <c r="F3" s="41" t="s">
        <v>732</v>
      </c>
      <c r="G3" s="41" t="s">
        <v>734</v>
      </c>
      <c r="H3" s="41">
        <v>3940</v>
      </c>
      <c r="I3" s="41">
        <v>6</v>
      </c>
      <c r="J3" s="41">
        <v>4</v>
      </c>
      <c r="K3" s="41">
        <v>4240</v>
      </c>
    </row>
    <row r="4" spans="1:12">
      <c r="A4" s="41" t="s">
        <v>163</v>
      </c>
      <c r="B4" s="41" t="s">
        <v>18</v>
      </c>
      <c r="C4" s="41">
        <v>32</v>
      </c>
      <c r="D4" s="41" t="s">
        <v>10</v>
      </c>
      <c r="E4" s="41" t="s">
        <v>750</v>
      </c>
      <c r="F4" s="41" t="s">
        <v>732</v>
      </c>
      <c r="G4" s="41" t="s">
        <v>733</v>
      </c>
      <c r="H4" s="41">
        <v>5630</v>
      </c>
      <c r="I4" s="41">
        <v>6</v>
      </c>
      <c r="J4" s="41">
        <v>4</v>
      </c>
      <c r="K4" s="41">
        <v>5930</v>
      </c>
    </row>
    <row r="5" spans="1:12">
      <c r="A5" s="41" t="s">
        <v>164</v>
      </c>
      <c r="B5" s="41" t="s">
        <v>18</v>
      </c>
      <c r="C5" s="41">
        <v>32</v>
      </c>
      <c r="D5" s="41" t="s">
        <v>10</v>
      </c>
      <c r="E5" s="41" t="s">
        <v>750</v>
      </c>
      <c r="F5" s="41" t="s">
        <v>732</v>
      </c>
      <c r="G5" s="41" t="s">
        <v>734</v>
      </c>
      <c r="H5" s="41">
        <v>5890</v>
      </c>
      <c r="I5" s="41">
        <v>8</v>
      </c>
      <c r="J5" s="41">
        <v>6</v>
      </c>
      <c r="K5" s="41">
        <v>6290</v>
      </c>
    </row>
    <row r="6" spans="1:12">
      <c r="A6" s="41" t="s">
        <v>165</v>
      </c>
      <c r="B6" s="41" t="s">
        <v>18</v>
      </c>
      <c r="C6" s="41">
        <v>32</v>
      </c>
      <c r="D6" s="41" t="s">
        <v>16</v>
      </c>
      <c r="E6" s="41" t="s">
        <v>11</v>
      </c>
      <c r="F6" s="41" t="s">
        <v>732</v>
      </c>
      <c r="G6" s="41" t="s">
        <v>733</v>
      </c>
      <c r="H6" s="41">
        <v>3940</v>
      </c>
      <c r="I6" s="41">
        <v>6</v>
      </c>
      <c r="J6" s="41">
        <v>2</v>
      </c>
      <c r="K6" s="41">
        <v>4240</v>
      </c>
    </row>
    <row r="7" spans="1:12">
      <c r="A7" s="41" t="s">
        <v>166</v>
      </c>
      <c r="B7" s="41" t="s">
        <v>18</v>
      </c>
      <c r="C7" s="41">
        <v>32</v>
      </c>
      <c r="D7" s="41" t="s">
        <v>16</v>
      </c>
      <c r="E7" s="41" t="s">
        <v>11</v>
      </c>
      <c r="F7" s="41" t="s">
        <v>732</v>
      </c>
      <c r="G7" s="41" t="s">
        <v>734</v>
      </c>
      <c r="H7" s="41">
        <v>4000</v>
      </c>
      <c r="I7" s="41">
        <v>6</v>
      </c>
      <c r="J7" s="41">
        <v>4</v>
      </c>
      <c r="K7" s="41">
        <v>4300</v>
      </c>
    </row>
    <row r="8" spans="1:12">
      <c r="A8" s="41" t="s">
        <v>167</v>
      </c>
      <c r="B8" s="41" t="s">
        <v>18</v>
      </c>
      <c r="C8" s="41">
        <v>32</v>
      </c>
      <c r="D8" s="41" t="s">
        <v>16</v>
      </c>
      <c r="E8" s="41" t="s">
        <v>750</v>
      </c>
      <c r="F8" s="41" t="s">
        <v>732</v>
      </c>
      <c r="G8" s="41" t="s">
        <v>733</v>
      </c>
      <c r="H8" s="41">
        <v>5840</v>
      </c>
      <c r="I8" s="41">
        <v>6</v>
      </c>
      <c r="J8" s="41">
        <v>4</v>
      </c>
      <c r="K8" s="41">
        <v>6140</v>
      </c>
    </row>
    <row r="9" spans="1:12">
      <c r="A9" s="41" t="s">
        <v>168</v>
      </c>
      <c r="B9" s="41" t="s">
        <v>18</v>
      </c>
      <c r="C9" s="41">
        <v>32</v>
      </c>
      <c r="D9" s="41" t="s">
        <v>16</v>
      </c>
      <c r="E9" s="41" t="s">
        <v>750</v>
      </c>
      <c r="F9" s="41" t="s">
        <v>732</v>
      </c>
      <c r="G9" s="41" t="s">
        <v>734</v>
      </c>
      <c r="H9" s="41">
        <v>6090</v>
      </c>
      <c r="I9" s="41">
        <v>8</v>
      </c>
      <c r="J9" s="41">
        <v>6</v>
      </c>
      <c r="K9" s="41">
        <v>6490</v>
      </c>
    </row>
    <row r="10" spans="1:12">
      <c r="A10" s="41" t="s">
        <v>42</v>
      </c>
      <c r="B10" s="41" t="s">
        <v>18</v>
      </c>
      <c r="C10" s="41">
        <v>40</v>
      </c>
      <c r="D10" s="41" t="s">
        <v>10</v>
      </c>
      <c r="E10" s="41" t="s">
        <v>11</v>
      </c>
      <c r="F10" s="41" t="s">
        <v>732</v>
      </c>
      <c r="G10" s="41" t="s">
        <v>733</v>
      </c>
      <c r="H10" s="41">
        <v>4160</v>
      </c>
      <c r="I10" s="41">
        <v>6</v>
      </c>
      <c r="J10" s="41">
        <v>4</v>
      </c>
      <c r="K10" s="41">
        <v>4460</v>
      </c>
    </row>
    <row r="11" spans="1:12">
      <c r="A11" s="41" t="s">
        <v>169</v>
      </c>
      <c r="B11" s="41" t="s">
        <v>18</v>
      </c>
      <c r="C11" s="41">
        <v>40</v>
      </c>
      <c r="D11" s="41" t="s">
        <v>10</v>
      </c>
      <c r="E11" s="41" t="s">
        <v>11</v>
      </c>
      <c r="F11" s="41" t="s">
        <v>732</v>
      </c>
      <c r="G11" s="41" t="s">
        <v>734</v>
      </c>
      <c r="H11" s="41">
        <v>4440</v>
      </c>
      <c r="I11" s="41">
        <v>8</v>
      </c>
      <c r="J11" s="41">
        <v>6</v>
      </c>
      <c r="K11" s="41">
        <v>4840</v>
      </c>
    </row>
    <row r="12" spans="1:12">
      <c r="A12" s="41" t="s">
        <v>170</v>
      </c>
      <c r="B12" s="41" t="s">
        <v>18</v>
      </c>
      <c r="C12" s="41">
        <v>40</v>
      </c>
      <c r="D12" s="41" t="s">
        <v>10</v>
      </c>
      <c r="E12" s="41" t="s">
        <v>750</v>
      </c>
      <c r="F12" s="41" t="s">
        <v>732</v>
      </c>
      <c r="G12" s="41" t="s">
        <v>733</v>
      </c>
      <c r="H12" s="41">
        <v>6280</v>
      </c>
      <c r="I12" s="41">
        <v>6</v>
      </c>
      <c r="J12" s="41">
        <v>4</v>
      </c>
      <c r="K12" s="41">
        <v>6580</v>
      </c>
    </row>
    <row r="13" spans="1:12">
      <c r="A13" s="41" t="s">
        <v>171</v>
      </c>
      <c r="B13" s="41" t="s">
        <v>18</v>
      </c>
      <c r="C13" s="41">
        <v>40</v>
      </c>
      <c r="D13" s="41" t="s">
        <v>10</v>
      </c>
      <c r="E13" s="41" t="s">
        <v>750</v>
      </c>
      <c r="F13" s="41" t="s">
        <v>732</v>
      </c>
      <c r="G13" s="41" t="s">
        <v>734</v>
      </c>
      <c r="H13" s="41">
        <v>6760</v>
      </c>
      <c r="I13" s="41">
        <v>10</v>
      </c>
      <c r="J13" s="41">
        <v>8</v>
      </c>
      <c r="K13" s="41">
        <v>7260</v>
      </c>
    </row>
    <row r="14" spans="1:12">
      <c r="A14" s="41" t="s">
        <v>172</v>
      </c>
      <c r="B14" s="41" t="s">
        <v>18</v>
      </c>
      <c r="C14" s="41">
        <v>40</v>
      </c>
      <c r="D14" s="41" t="s">
        <v>16</v>
      </c>
      <c r="E14" s="41" t="s">
        <v>11</v>
      </c>
      <c r="F14" s="41" t="s">
        <v>732</v>
      </c>
      <c r="G14" s="41" t="s">
        <v>733</v>
      </c>
      <c r="H14" s="41">
        <v>4250</v>
      </c>
      <c r="I14" s="41">
        <v>6</v>
      </c>
      <c r="J14" s="41">
        <v>4</v>
      </c>
      <c r="K14" s="41">
        <v>4550</v>
      </c>
    </row>
    <row r="15" spans="1:12">
      <c r="A15" s="41" t="s">
        <v>173</v>
      </c>
      <c r="B15" s="41" t="s">
        <v>18</v>
      </c>
      <c r="C15" s="41">
        <v>40</v>
      </c>
      <c r="D15" s="41" t="s">
        <v>16</v>
      </c>
      <c r="E15" s="41" t="s">
        <v>11</v>
      </c>
      <c r="F15" s="41" t="s">
        <v>732</v>
      </c>
      <c r="G15" s="41" t="s">
        <v>734</v>
      </c>
      <c r="H15" s="41">
        <v>4470</v>
      </c>
      <c r="I15" s="41">
        <v>8</v>
      </c>
      <c r="J15" s="41">
        <v>6</v>
      </c>
      <c r="K15" s="41">
        <v>4870</v>
      </c>
    </row>
    <row r="16" spans="1:12">
      <c r="A16" s="41" t="s">
        <v>174</v>
      </c>
      <c r="B16" s="41" t="s">
        <v>18</v>
      </c>
      <c r="C16" s="41">
        <v>40</v>
      </c>
      <c r="D16" s="41" t="s">
        <v>16</v>
      </c>
      <c r="E16" s="41" t="s">
        <v>750</v>
      </c>
      <c r="F16" s="41" t="s">
        <v>732</v>
      </c>
      <c r="G16" s="41" t="s">
        <v>733</v>
      </c>
      <c r="H16" s="41">
        <v>6480</v>
      </c>
      <c r="I16" s="41">
        <v>6</v>
      </c>
      <c r="J16" s="41">
        <v>4</v>
      </c>
      <c r="K16" s="41">
        <v>6780</v>
      </c>
    </row>
    <row r="17" spans="1:11">
      <c r="A17" s="41" t="s">
        <v>175</v>
      </c>
      <c r="B17" s="41" t="s">
        <v>18</v>
      </c>
      <c r="C17" s="41">
        <v>40</v>
      </c>
      <c r="D17" s="41" t="s">
        <v>16</v>
      </c>
      <c r="E17" s="41" t="s">
        <v>750</v>
      </c>
      <c r="F17" s="41" t="s">
        <v>732</v>
      </c>
      <c r="G17" s="41" t="s">
        <v>734</v>
      </c>
      <c r="H17" s="41">
        <v>6940</v>
      </c>
      <c r="I17" s="41">
        <v>10</v>
      </c>
      <c r="J17" s="41">
        <v>8</v>
      </c>
      <c r="K17" s="41">
        <v>7440</v>
      </c>
    </row>
    <row r="18" spans="1:11">
      <c r="A18" s="41" t="s">
        <v>43</v>
      </c>
      <c r="B18" s="41" t="s">
        <v>18</v>
      </c>
      <c r="C18" s="41">
        <v>50</v>
      </c>
      <c r="D18" s="41" t="s">
        <v>10</v>
      </c>
      <c r="E18" s="41" t="s">
        <v>11</v>
      </c>
      <c r="F18" s="41" t="s">
        <v>732</v>
      </c>
      <c r="G18" s="41" t="s">
        <v>733</v>
      </c>
      <c r="H18" s="41">
        <v>5040</v>
      </c>
      <c r="I18" s="41">
        <v>8</v>
      </c>
      <c r="J18" s="41">
        <v>4</v>
      </c>
      <c r="K18" s="41">
        <v>5440</v>
      </c>
    </row>
    <row r="19" spans="1:11">
      <c r="A19" s="41" t="s">
        <v>176</v>
      </c>
      <c r="B19" s="41" t="s">
        <v>18</v>
      </c>
      <c r="C19" s="41">
        <v>50</v>
      </c>
      <c r="D19" s="41" t="s">
        <v>10</v>
      </c>
      <c r="E19" s="41" t="s">
        <v>11</v>
      </c>
      <c r="F19" s="41" t="s">
        <v>732</v>
      </c>
      <c r="G19" s="41" t="s">
        <v>734</v>
      </c>
      <c r="H19" s="41">
        <v>5660</v>
      </c>
      <c r="I19" s="41">
        <v>12</v>
      </c>
      <c r="J19" s="41">
        <v>8</v>
      </c>
      <c r="K19" s="41">
        <v>6260</v>
      </c>
    </row>
    <row r="20" spans="1:11">
      <c r="A20" s="41" t="s">
        <v>177</v>
      </c>
      <c r="B20" s="41" t="s">
        <v>18</v>
      </c>
      <c r="C20" s="41">
        <v>50</v>
      </c>
      <c r="D20" s="41" t="s">
        <v>10</v>
      </c>
      <c r="E20" s="41" t="s">
        <v>750</v>
      </c>
      <c r="F20" s="41" t="s">
        <v>732</v>
      </c>
      <c r="G20" s="41" t="s">
        <v>733</v>
      </c>
      <c r="H20" s="41">
        <v>7430</v>
      </c>
      <c r="I20" s="41">
        <v>8</v>
      </c>
      <c r="J20" s="41">
        <v>4</v>
      </c>
      <c r="K20" s="41">
        <v>7830</v>
      </c>
    </row>
    <row r="21" spans="1:11">
      <c r="A21" s="41" t="s">
        <v>178</v>
      </c>
      <c r="B21" s="41" t="s">
        <v>18</v>
      </c>
      <c r="C21" s="41">
        <v>50</v>
      </c>
      <c r="D21" s="41" t="s">
        <v>10</v>
      </c>
      <c r="E21" s="41" t="s">
        <v>750</v>
      </c>
      <c r="F21" s="41" t="s">
        <v>732</v>
      </c>
      <c r="G21" s="41" t="s">
        <v>734</v>
      </c>
      <c r="H21" s="41">
        <v>8520</v>
      </c>
      <c r="I21" s="41">
        <v>18</v>
      </c>
      <c r="J21" s="41">
        <v>14</v>
      </c>
      <c r="K21" s="41">
        <v>9420</v>
      </c>
    </row>
    <row r="22" spans="1:11">
      <c r="A22" s="41" t="s">
        <v>179</v>
      </c>
      <c r="B22" s="41" t="s">
        <v>18</v>
      </c>
      <c r="C22" s="41">
        <v>50</v>
      </c>
      <c r="D22" s="41" t="s">
        <v>16</v>
      </c>
      <c r="E22" s="41" t="s">
        <v>11</v>
      </c>
      <c r="F22" s="41" t="s">
        <v>732</v>
      </c>
      <c r="G22" s="41" t="s">
        <v>733</v>
      </c>
      <c r="H22" s="41">
        <v>5130</v>
      </c>
      <c r="I22" s="41">
        <v>8</v>
      </c>
      <c r="J22" s="41">
        <v>4</v>
      </c>
      <c r="K22" s="41">
        <v>5530</v>
      </c>
    </row>
    <row r="23" spans="1:11">
      <c r="A23" s="41" t="s">
        <v>180</v>
      </c>
      <c r="B23" s="41" t="s">
        <v>18</v>
      </c>
      <c r="C23" s="41">
        <v>50</v>
      </c>
      <c r="D23" s="41" t="s">
        <v>16</v>
      </c>
      <c r="E23" s="41" t="s">
        <v>11</v>
      </c>
      <c r="F23" s="41" t="s">
        <v>732</v>
      </c>
      <c r="G23" s="41" t="s">
        <v>734</v>
      </c>
      <c r="H23" s="41">
        <v>5620</v>
      </c>
      <c r="I23" s="41">
        <v>12</v>
      </c>
      <c r="J23" s="41">
        <v>8</v>
      </c>
      <c r="K23" s="41">
        <v>6220</v>
      </c>
    </row>
    <row r="24" spans="1:11">
      <c r="A24" s="41" t="s">
        <v>181</v>
      </c>
      <c r="B24" s="41" t="s">
        <v>18</v>
      </c>
      <c r="C24" s="41">
        <v>50</v>
      </c>
      <c r="D24" s="41" t="s">
        <v>16</v>
      </c>
      <c r="E24" s="41" t="s">
        <v>750</v>
      </c>
      <c r="F24" s="41" t="s">
        <v>732</v>
      </c>
      <c r="G24" s="41" t="s">
        <v>733</v>
      </c>
      <c r="H24" s="41">
        <v>7680</v>
      </c>
      <c r="I24" s="41">
        <v>8</v>
      </c>
      <c r="J24" s="41">
        <v>4</v>
      </c>
      <c r="K24" s="41">
        <v>8080</v>
      </c>
    </row>
    <row r="25" spans="1:11">
      <c r="A25" s="41" t="s">
        <v>182</v>
      </c>
      <c r="B25" s="41" t="s">
        <v>18</v>
      </c>
      <c r="C25" s="41">
        <v>50</v>
      </c>
      <c r="D25" s="41" t="s">
        <v>16</v>
      </c>
      <c r="E25" s="41" t="s">
        <v>750</v>
      </c>
      <c r="F25" s="41" t="s">
        <v>732</v>
      </c>
      <c r="G25" s="41" t="s">
        <v>734</v>
      </c>
      <c r="H25" s="41">
        <v>8720</v>
      </c>
      <c r="I25" s="41">
        <v>18</v>
      </c>
      <c r="J25" s="41">
        <v>14</v>
      </c>
      <c r="K25" s="41">
        <v>9620</v>
      </c>
    </row>
    <row r="26" spans="1:11">
      <c r="A26" s="41" t="s">
        <v>44</v>
      </c>
      <c r="B26" s="41" t="s">
        <v>18</v>
      </c>
      <c r="C26" s="41">
        <v>63</v>
      </c>
      <c r="D26" s="41" t="s">
        <v>10</v>
      </c>
      <c r="E26" s="41" t="s">
        <v>11</v>
      </c>
      <c r="F26" s="41" t="s">
        <v>732</v>
      </c>
      <c r="G26" s="41" t="s">
        <v>733</v>
      </c>
      <c r="H26" s="41">
        <v>6070</v>
      </c>
      <c r="I26" s="41">
        <v>8</v>
      </c>
      <c r="J26" s="41">
        <v>4</v>
      </c>
      <c r="K26" s="41">
        <v>6470</v>
      </c>
    </row>
    <row r="27" spans="1:11">
      <c r="A27" s="41" t="s">
        <v>183</v>
      </c>
      <c r="B27" s="41" t="s">
        <v>18</v>
      </c>
      <c r="C27" s="41">
        <v>63</v>
      </c>
      <c r="D27" s="41" t="s">
        <v>10</v>
      </c>
      <c r="E27" s="41" t="s">
        <v>11</v>
      </c>
      <c r="F27" s="41" t="s">
        <v>732</v>
      </c>
      <c r="G27" s="41" t="s">
        <v>734</v>
      </c>
      <c r="H27" s="41">
        <v>6780</v>
      </c>
      <c r="I27" s="41">
        <v>12</v>
      </c>
      <c r="J27" s="41">
        <v>8</v>
      </c>
      <c r="K27" s="41">
        <v>7380</v>
      </c>
    </row>
    <row r="28" spans="1:11">
      <c r="A28" s="41" t="s">
        <v>184</v>
      </c>
      <c r="B28" s="41" t="s">
        <v>18</v>
      </c>
      <c r="C28" s="41">
        <v>63</v>
      </c>
      <c r="D28" s="41" t="s">
        <v>10</v>
      </c>
      <c r="E28" s="41" t="s">
        <v>750</v>
      </c>
      <c r="F28" s="41" t="s">
        <v>732</v>
      </c>
      <c r="G28" s="41" t="s">
        <v>733</v>
      </c>
      <c r="H28" s="41">
        <v>9270</v>
      </c>
      <c r="I28" s="41">
        <v>10</v>
      </c>
      <c r="J28" s="41">
        <v>4</v>
      </c>
      <c r="K28" s="41">
        <v>9770</v>
      </c>
    </row>
    <row r="29" spans="1:11">
      <c r="A29" s="41" t="s">
        <v>185</v>
      </c>
      <c r="B29" s="41" t="s">
        <v>18</v>
      </c>
      <c r="C29" s="41">
        <v>63</v>
      </c>
      <c r="D29" s="41" t="s">
        <v>10</v>
      </c>
      <c r="E29" s="41" t="s">
        <v>750</v>
      </c>
      <c r="F29" s="41" t="s">
        <v>732</v>
      </c>
      <c r="G29" s="41" t="s">
        <v>734</v>
      </c>
      <c r="H29" s="41">
        <v>10500</v>
      </c>
      <c r="I29" s="41">
        <v>18</v>
      </c>
      <c r="J29" s="41">
        <v>14</v>
      </c>
      <c r="K29" s="41">
        <v>11400</v>
      </c>
    </row>
    <row r="30" spans="1:11">
      <c r="A30" s="41" t="s">
        <v>186</v>
      </c>
      <c r="B30" s="41" t="s">
        <v>18</v>
      </c>
      <c r="C30" s="41">
        <v>63</v>
      </c>
      <c r="D30" s="41" t="s">
        <v>16</v>
      </c>
      <c r="E30" s="41" t="s">
        <v>11</v>
      </c>
      <c r="F30" s="41" t="s">
        <v>732</v>
      </c>
      <c r="G30" s="41" t="s">
        <v>733</v>
      </c>
      <c r="H30" s="41">
        <v>6170</v>
      </c>
      <c r="I30" s="41">
        <v>8</v>
      </c>
      <c r="J30" s="41">
        <v>4</v>
      </c>
      <c r="K30" s="41">
        <v>6570</v>
      </c>
    </row>
    <row r="31" spans="1:11">
      <c r="A31" s="41" t="s">
        <v>187</v>
      </c>
      <c r="B31" s="41" t="s">
        <v>18</v>
      </c>
      <c r="C31" s="41">
        <v>63</v>
      </c>
      <c r="D31" s="41" t="s">
        <v>16</v>
      </c>
      <c r="E31" s="41" t="s">
        <v>11</v>
      </c>
      <c r="F31" s="41" t="s">
        <v>732</v>
      </c>
      <c r="G31" s="41" t="s">
        <v>734</v>
      </c>
      <c r="H31" s="41">
        <v>6740</v>
      </c>
      <c r="I31" s="41">
        <v>12</v>
      </c>
      <c r="J31" s="41">
        <v>8</v>
      </c>
      <c r="K31" s="41">
        <v>7340</v>
      </c>
    </row>
    <row r="32" spans="1:11">
      <c r="A32" s="41" t="s">
        <v>188</v>
      </c>
      <c r="B32" s="41" t="s">
        <v>18</v>
      </c>
      <c r="C32" s="41">
        <v>63</v>
      </c>
      <c r="D32" s="41" t="s">
        <v>16</v>
      </c>
      <c r="E32" s="41" t="s">
        <v>750</v>
      </c>
      <c r="F32" s="41" t="s">
        <v>732</v>
      </c>
      <c r="G32" s="41" t="s">
        <v>733</v>
      </c>
      <c r="H32" s="41">
        <v>9570</v>
      </c>
      <c r="I32" s="41">
        <v>10</v>
      </c>
      <c r="J32" s="41">
        <v>4</v>
      </c>
      <c r="K32" s="41">
        <v>10070</v>
      </c>
    </row>
    <row r="33" spans="1:11">
      <c r="A33" s="41" t="s">
        <v>189</v>
      </c>
      <c r="B33" s="41" t="s">
        <v>18</v>
      </c>
      <c r="C33" s="41">
        <v>63</v>
      </c>
      <c r="D33" s="41" t="s">
        <v>16</v>
      </c>
      <c r="E33" s="41" t="s">
        <v>750</v>
      </c>
      <c r="F33" s="41" t="s">
        <v>732</v>
      </c>
      <c r="G33" s="41" t="s">
        <v>734</v>
      </c>
      <c r="H33" s="41">
        <v>10770</v>
      </c>
      <c r="I33" s="41">
        <v>18</v>
      </c>
      <c r="J33" s="41">
        <v>14</v>
      </c>
      <c r="K33" s="41">
        <v>11670</v>
      </c>
    </row>
    <row r="34" spans="1:11">
      <c r="A34" s="41" t="s">
        <v>45</v>
      </c>
      <c r="B34" s="41" t="s">
        <v>18</v>
      </c>
      <c r="C34" s="41">
        <v>80</v>
      </c>
      <c r="D34" s="41" t="s">
        <v>10</v>
      </c>
      <c r="E34" s="41" t="s">
        <v>11</v>
      </c>
      <c r="F34" s="41" t="s">
        <v>732</v>
      </c>
      <c r="G34" s="41" t="s">
        <v>733</v>
      </c>
      <c r="H34" s="41">
        <v>6830</v>
      </c>
      <c r="I34" s="41">
        <v>12</v>
      </c>
      <c r="J34" s="41">
        <v>6</v>
      </c>
      <c r="K34" s="41">
        <v>7430</v>
      </c>
    </row>
    <row r="35" spans="1:11">
      <c r="A35" s="41" t="s">
        <v>190</v>
      </c>
      <c r="B35" s="41" t="s">
        <v>18</v>
      </c>
      <c r="C35" s="41">
        <v>80</v>
      </c>
      <c r="D35" s="41" t="s">
        <v>10</v>
      </c>
      <c r="E35" s="41" t="s">
        <v>11</v>
      </c>
      <c r="F35" s="41" t="s">
        <v>732</v>
      </c>
      <c r="G35" s="41" t="s">
        <v>734</v>
      </c>
      <c r="H35" s="41">
        <v>7600</v>
      </c>
      <c r="I35" s="41">
        <v>16</v>
      </c>
      <c r="J35" s="41">
        <v>10</v>
      </c>
      <c r="K35" s="41">
        <v>8400</v>
      </c>
    </row>
    <row r="36" spans="1:11">
      <c r="A36" s="41" t="s">
        <v>191</v>
      </c>
      <c r="B36" s="41" t="s">
        <v>18</v>
      </c>
      <c r="C36" s="41">
        <v>80</v>
      </c>
      <c r="D36" s="41" t="s">
        <v>10</v>
      </c>
      <c r="E36" s="41" t="s">
        <v>750</v>
      </c>
      <c r="F36" s="41" t="s">
        <v>732</v>
      </c>
      <c r="G36" s="41" t="s">
        <v>733</v>
      </c>
      <c r="H36" s="41">
        <v>10690</v>
      </c>
      <c r="I36" s="41">
        <v>16</v>
      </c>
      <c r="J36" s="41">
        <v>10</v>
      </c>
      <c r="K36" s="41">
        <v>11490</v>
      </c>
    </row>
    <row r="37" spans="1:11">
      <c r="A37" s="41" t="s">
        <v>192</v>
      </c>
      <c r="B37" s="41" t="s">
        <v>18</v>
      </c>
      <c r="C37" s="41">
        <v>80</v>
      </c>
      <c r="D37" s="41" t="s">
        <v>10</v>
      </c>
      <c r="E37" s="41" t="s">
        <v>750</v>
      </c>
      <c r="F37" s="41" t="s">
        <v>732</v>
      </c>
      <c r="G37" s="41" t="s">
        <v>734</v>
      </c>
      <c r="H37" s="41">
        <v>12040</v>
      </c>
      <c r="I37" s="41">
        <v>24</v>
      </c>
      <c r="J37" s="41">
        <v>18</v>
      </c>
      <c r="K37" s="41">
        <v>13240</v>
      </c>
    </row>
    <row r="38" spans="1:11">
      <c r="A38" s="41" t="s">
        <v>193</v>
      </c>
      <c r="B38" s="41" t="s">
        <v>18</v>
      </c>
      <c r="C38" s="41">
        <v>80</v>
      </c>
      <c r="D38" s="41" t="s">
        <v>16</v>
      </c>
      <c r="E38" s="41" t="s">
        <v>11</v>
      </c>
      <c r="F38" s="41" t="s">
        <v>732</v>
      </c>
      <c r="G38" s="41" t="s">
        <v>733</v>
      </c>
      <c r="H38" s="41">
        <v>6830</v>
      </c>
      <c r="I38" s="41">
        <v>12</v>
      </c>
      <c r="J38" s="41">
        <v>6</v>
      </c>
      <c r="K38" s="41">
        <v>7430</v>
      </c>
    </row>
    <row r="39" spans="1:11">
      <c r="A39" s="41" t="s">
        <v>194</v>
      </c>
      <c r="B39" s="41" t="s">
        <v>18</v>
      </c>
      <c r="C39" s="41">
        <v>80</v>
      </c>
      <c r="D39" s="41" t="s">
        <v>16</v>
      </c>
      <c r="E39" s="41" t="s">
        <v>11</v>
      </c>
      <c r="F39" s="41" t="s">
        <v>732</v>
      </c>
      <c r="G39" s="41" t="s">
        <v>734</v>
      </c>
      <c r="H39" s="41">
        <v>7430</v>
      </c>
      <c r="I39" s="41">
        <v>16</v>
      </c>
      <c r="J39" s="41">
        <v>10</v>
      </c>
      <c r="K39" s="41">
        <v>8230</v>
      </c>
    </row>
    <row r="40" spans="1:11">
      <c r="A40" s="41" t="s">
        <v>195</v>
      </c>
      <c r="B40" s="41" t="s">
        <v>18</v>
      </c>
      <c r="C40" s="41">
        <v>80</v>
      </c>
      <c r="D40" s="41" t="s">
        <v>16</v>
      </c>
      <c r="E40" s="41" t="s">
        <v>750</v>
      </c>
      <c r="F40" s="41" t="s">
        <v>732</v>
      </c>
      <c r="G40" s="41" t="s">
        <v>733</v>
      </c>
      <c r="H40" s="41">
        <v>10940</v>
      </c>
      <c r="I40" s="41">
        <v>16</v>
      </c>
      <c r="J40" s="41">
        <v>10</v>
      </c>
      <c r="K40" s="41">
        <v>11740</v>
      </c>
    </row>
    <row r="41" spans="1:11">
      <c r="A41" s="41" t="s">
        <v>196</v>
      </c>
      <c r="B41" s="41" t="s">
        <v>18</v>
      </c>
      <c r="C41" s="41">
        <v>80</v>
      </c>
      <c r="D41" s="41" t="s">
        <v>16</v>
      </c>
      <c r="E41" s="41" t="s">
        <v>750</v>
      </c>
      <c r="F41" s="41" t="s">
        <v>732</v>
      </c>
      <c r="G41" s="41" t="s">
        <v>734</v>
      </c>
      <c r="H41" s="41">
        <v>12240</v>
      </c>
      <c r="I41" s="41">
        <v>24</v>
      </c>
      <c r="J41" s="41">
        <v>18</v>
      </c>
      <c r="K41" s="41">
        <v>13440</v>
      </c>
    </row>
    <row r="42" spans="1:11">
      <c r="A42" s="41" t="s">
        <v>37</v>
      </c>
      <c r="B42" s="41" t="s">
        <v>18</v>
      </c>
      <c r="C42" s="41">
        <v>100</v>
      </c>
      <c r="D42" s="41" t="s">
        <v>10</v>
      </c>
      <c r="E42" s="41" t="s">
        <v>11</v>
      </c>
      <c r="F42" s="41" t="s">
        <v>732</v>
      </c>
      <c r="G42" s="41" t="s">
        <v>733</v>
      </c>
      <c r="H42" s="41">
        <v>9950</v>
      </c>
      <c r="I42" s="41">
        <v>16</v>
      </c>
      <c r="J42" s="41">
        <v>6</v>
      </c>
      <c r="K42" s="41">
        <v>10750</v>
      </c>
    </row>
    <row r="43" spans="1:11">
      <c r="A43" s="41" t="s">
        <v>197</v>
      </c>
      <c r="B43" s="41" t="s">
        <v>18</v>
      </c>
      <c r="C43" s="41">
        <v>100</v>
      </c>
      <c r="D43" s="41" t="s">
        <v>10</v>
      </c>
      <c r="E43" s="41" t="s">
        <v>11</v>
      </c>
      <c r="F43" s="41" t="s">
        <v>732</v>
      </c>
      <c r="G43" s="41" t="s">
        <v>734</v>
      </c>
      <c r="H43" s="41">
        <v>11060</v>
      </c>
      <c r="I43" s="41">
        <v>22</v>
      </c>
      <c r="J43" s="41">
        <v>12</v>
      </c>
      <c r="K43" s="41">
        <v>12160</v>
      </c>
    </row>
    <row r="44" spans="1:11">
      <c r="A44" s="41" t="s">
        <v>198</v>
      </c>
      <c r="B44" s="41" t="s">
        <v>18</v>
      </c>
      <c r="C44" s="41">
        <v>100</v>
      </c>
      <c r="D44" s="41" t="s">
        <v>10</v>
      </c>
      <c r="E44" s="41" t="s">
        <v>750</v>
      </c>
      <c r="F44" s="41" t="s">
        <v>732</v>
      </c>
      <c r="G44" s="41" t="s">
        <v>733</v>
      </c>
      <c r="H44" s="41">
        <v>15940</v>
      </c>
      <c r="I44" s="41">
        <v>20</v>
      </c>
      <c r="J44" s="41">
        <v>12</v>
      </c>
      <c r="K44" s="41">
        <v>16940</v>
      </c>
    </row>
    <row r="45" spans="1:11">
      <c r="A45" s="41" t="s">
        <v>199</v>
      </c>
      <c r="B45" s="41" t="s">
        <v>18</v>
      </c>
      <c r="C45" s="41">
        <v>100</v>
      </c>
      <c r="D45" s="41" t="s">
        <v>10</v>
      </c>
      <c r="E45" s="41" t="s">
        <v>750</v>
      </c>
      <c r="F45" s="41" t="s">
        <v>732</v>
      </c>
      <c r="G45" s="41" t="s">
        <v>734</v>
      </c>
      <c r="H45" s="41">
        <v>17810</v>
      </c>
      <c r="I45" s="41">
        <v>32</v>
      </c>
      <c r="J45" s="41">
        <v>22</v>
      </c>
      <c r="K45" s="41">
        <v>19410</v>
      </c>
    </row>
    <row r="46" spans="1:11">
      <c r="A46" s="41" t="s">
        <v>200</v>
      </c>
      <c r="B46" s="41" t="s">
        <v>18</v>
      </c>
      <c r="C46" s="41">
        <v>100</v>
      </c>
      <c r="D46" s="41" t="s">
        <v>16</v>
      </c>
      <c r="E46" s="41" t="s">
        <v>11</v>
      </c>
      <c r="F46" s="41" t="s">
        <v>732</v>
      </c>
      <c r="G46" s="41" t="s">
        <v>733</v>
      </c>
      <c r="H46" s="41">
        <v>9960</v>
      </c>
      <c r="I46" s="41">
        <v>16</v>
      </c>
      <c r="J46" s="41">
        <v>6</v>
      </c>
      <c r="K46" s="41">
        <v>10760</v>
      </c>
    </row>
    <row r="47" spans="1:11">
      <c r="A47" s="41" t="s">
        <v>201</v>
      </c>
      <c r="B47" s="41" t="s">
        <v>18</v>
      </c>
      <c r="C47" s="41">
        <v>100</v>
      </c>
      <c r="D47" s="41" t="s">
        <v>16</v>
      </c>
      <c r="E47" s="41" t="s">
        <v>11</v>
      </c>
      <c r="F47" s="41" t="s">
        <v>732</v>
      </c>
      <c r="G47" s="41" t="s">
        <v>734</v>
      </c>
      <c r="H47" s="41">
        <v>10840</v>
      </c>
      <c r="I47" s="41">
        <v>22</v>
      </c>
      <c r="J47" s="41">
        <v>12</v>
      </c>
      <c r="K47" s="41">
        <v>11940</v>
      </c>
    </row>
    <row r="48" spans="1:11">
      <c r="A48" s="41" t="s">
        <v>202</v>
      </c>
      <c r="B48" s="41" t="s">
        <v>18</v>
      </c>
      <c r="C48" s="41">
        <v>100</v>
      </c>
      <c r="D48" s="41" t="s">
        <v>16</v>
      </c>
      <c r="E48" s="41" t="s">
        <v>750</v>
      </c>
      <c r="F48" s="41" t="s">
        <v>732</v>
      </c>
      <c r="G48" s="41" t="s">
        <v>733</v>
      </c>
      <c r="H48" s="41">
        <v>16240</v>
      </c>
      <c r="I48" s="41">
        <v>20</v>
      </c>
      <c r="J48" s="41">
        <v>12</v>
      </c>
      <c r="K48" s="41">
        <v>17240</v>
      </c>
    </row>
    <row r="49" spans="1:11">
      <c r="A49" s="41" t="s">
        <v>203</v>
      </c>
      <c r="B49" s="41" t="s">
        <v>18</v>
      </c>
      <c r="C49" s="41">
        <v>100</v>
      </c>
      <c r="D49" s="41" t="s">
        <v>16</v>
      </c>
      <c r="E49" s="41" t="s">
        <v>750</v>
      </c>
      <c r="F49" s="41" t="s">
        <v>732</v>
      </c>
      <c r="G49" s="41" t="s">
        <v>734</v>
      </c>
      <c r="H49" s="41">
        <v>18020</v>
      </c>
      <c r="I49" s="41">
        <v>32</v>
      </c>
      <c r="J49" s="41">
        <v>22</v>
      </c>
      <c r="K49" s="41">
        <v>19620</v>
      </c>
    </row>
    <row r="50" spans="1:11">
      <c r="A50" s="41" t="s">
        <v>38</v>
      </c>
      <c r="B50" s="41" t="s">
        <v>18</v>
      </c>
      <c r="C50" s="41">
        <v>125</v>
      </c>
      <c r="D50" s="41" t="s">
        <v>10</v>
      </c>
      <c r="E50" s="41" t="s">
        <v>11</v>
      </c>
      <c r="F50" s="41" t="s">
        <v>732</v>
      </c>
      <c r="G50" s="41" t="s">
        <v>733</v>
      </c>
      <c r="H50" s="41">
        <v>13210</v>
      </c>
      <c r="I50" s="41">
        <v>20</v>
      </c>
      <c r="J50" s="41">
        <v>6</v>
      </c>
      <c r="K50" s="41">
        <v>14210</v>
      </c>
    </row>
    <row r="51" spans="1:11">
      <c r="A51" s="41" t="s">
        <v>204</v>
      </c>
      <c r="B51" s="41" t="s">
        <v>18</v>
      </c>
      <c r="C51" s="41">
        <v>125</v>
      </c>
      <c r="D51" s="41" t="s">
        <v>10</v>
      </c>
      <c r="E51" s="41" t="s">
        <v>11</v>
      </c>
      <c r="F51" s="41" t="s">
        <v>732</v>
      </c>
      <c r="G51" s="41" t="s">
        <v>734</v>
      </c>
      <c r="H51" s="41">
        <v>15980</v>
      </c>
      <c r="I51" s="41">
        <v>32</v>
      </c>
      <c r="J51" s="41">
        <v>18</v>
      </c>
      <c r="K51" s="41">
        <v>17580</v>
      </c>
    </row>
    <row r="52" spans="1:11">
      <c r="A52" s="41" t="s">
        <v>205</v>
      </c>
      <c r="B52" s="41" t="s">
        <v>18</v>
      </c>
      <c r="C52" s="41">
        <v>125</v>
      </c>
      <c r="D52" s="41" t="s">
        <v>10</v>
      </c>
      <c r="E52" s="41" t="s">
        <v>750</v>
      </c>
      <c r="F52" s="41" t="s">
        <v>732</v>
      </c>
      <c r="G52" s="41" t="s">
        <v>733</v>
      </c>
      <c r="H52" s="41">
        <v>22020</v>
      </c>
      <c r="I52" s="41">
        <v>24</v>
      </c>
      <c r="J52" s="41">
        <v>12</v>
      </c>
      <c r="K52" s="41">
        <v>23220</v>
      </c>
    </row>
    <row r="53" spans="1:11">
      <c r="A53" s="41" t="s">
        <v>206</v>
      </c>
      <c r="B53" s="41" t="s">
        <v>18</v>
      </c>
      <c r="C53" s="41">
        <v>125</v>
      </c>
      <c r="D53" s="41" t="s">
        <v>10</v>
      </c>
      <c r="E53" s="41" t="s">
        <v>750</v>
      </c>
      <c r="F53" s="41" t="s">
        <v>732</v>
      </c>
      <c r="G53" s="41" t="s">
        <v>734</v>
      </c>
      <c r="H53" s="41">
        <v>26950</v>
      </c>
      <c r="I53" s="41">
        <v>48</v>
      </c>
      <c r="J53" s="41">
        <v>36</v>
      </c>
      <c r="K53" s="41">
        <v>29350</v>
      </c>
    </row>
    <row r="54" spans="1:11">
      <c r="A54" s="41" t="s">
        <v>207</v>
      </c>
      <c r="B54" s="41" t="s">
        <v>18</v>
      </c>
      <c r="C54" s="41">
        <v>125</v>
      </c>
      <c r="D54" s="41" t="s">
        <v>16</v>
      </c>
      <c r="E54" s="41" t="s">
        <v>11</v>
      </c>
      <c r="F54" s="41" t="s">
        <v>732</v>
      </c>
      <c r="G54" s="41" t="s">
        <v>733</v>
      </c>
      <c r="H54" s="41">
        <v>13140</v>
      </c>
      <c r="I54" s="41">
        <v>20</v>
      </c>
      <c r="J54" s="41">
        <v>6</v>
      </c>
      <c r="K54" s="41">
        <v>14140</v>
      </c>
    </row>
    <row r="55" spans="1:11">
      <c r="A55" s="41" t="s">
        <v>208</v>
      </c>
      <c r="B55" s="41" t="s">
        <v>18</v>
      </c>
      <c r="C55" s="41">
        <v>125</v>
      </c>
      <c r="D55" s="41" t="s">
        <v>16</v>
      </c>
      <c r="E55" s="41" t="s">
        <v>11</v>
      </c>
      <c r="F55" s="41" t="s">
        <v>732</v>
      </c>
      <c r="G55" s="41" t="s">
        <v>734</v>
      </c>
      <c r="H55" s="41">
        <v>15280</v>
      </c>
      <c r="I55" s="41">
        <v>32</v>
      </c>
      <c r="J55" s="41">
        <v>18</v>
      </c>
      <c r="K55" s="41">
        <v>16880</v>
      </c>
    </row>
    <row r="56" spans="1:11">
      <c r="A56" s="41" t="s">
        <v>209</v>
      </c>
      <c r="B56" s="41" t="s">
        <v>18</v>
      </c>
      <c r="C56" s="41">
        <v>125</v>
      </c>
      <c r="D56" s="41" t="s">
        <v>16</v>
      </c>
      <c r="E56" s="41" t="s">
        <v>750</v>
      </c>
      <c r="F56" s="41" t="s">
        <v>732</v>
      </c>
      <c r="G56" s="41" t="s">
        <v>733</v>
      </c>
      <c r="H56" s="41">
        <v>22350</v>
      </c>
      <c r="I56" s="41">
        <v>24</v>
      </c>
      <c r="J56" s="41">
        <v>12</v>
      </c>
      <c r="K56" s="41">
        <v>23550</v>
      </c>
    </row>
    <row r="57" spans="1:11">
      <c r="A57" s="41" t="s">
        <v>210</v>
      </c>
      <c r="B57" s="41" t="s">
        <v>18</v>
      </c>
      <c r="C57" s="41">
        <v>125</v>
      </c>
      <c r="D57" s="41" t="s">
        <v>16</v>
      </c>
      <c r="E57" s="41" t="s">
        <v>750</v>
      </c>
      <c r="F57" s="41" t="s">
        <v>732</v>
      </c>
      <c r="G57" s="41" t="s">
        <v>734</v>
      </c>
      <c r="H57" s="41">
        <v>27140</v>
      </c>
      <c r="I57" s="41">
        <v>48</v>
      </c>
      <c r="J57" s="41">
        <v>36</v>
      </c>
      <c r="K57" s="41">
        <v>29540</v>
      </c>
    </row>
    <row r="58" spans="1:11">
      <c r="A58" s="41" t="s">
        <v>39</v>
      </c>
      <c r="B58" s="41" t="s">
        <v>18</v>
      </c>
      <c r="C58" s="41">
        <v>160</v>
      </c>
      <c r="D58" s="41" t="s">
        <v>10</v>
      </c>
      <c r="E58" s="41" t="s">
        <v>11</v>
      </c>
      <c r="F58" s="41" t="s">
        <v>732</v>
      </c>
      <c r="G58" s="41" t="s">
        <v>733</v>
      </c>
      <c r="H58" s="41">
        <v>20380</v>
      </c>
      <c r="I58" s="41">
        <v>32</v>
      </c>
      <c r="J58" s="41">
        <v>10</v>
      </c>
      <c r="K58" s="41">
        <v>21980</v>
      </c>
    </row>
    <row r="59" spans="1:11">
      <c r="A59" s="41" t="s">
        <v>211</v>
      </c>
      <c r="B59" s="41" t="s">
        <v>18</v>
      </c>
      <c r="C59" s="41">
        <v>160</v>
      </c>
      <c r="D59" s="41" t="s">
        <v>10</v>
      </c>
      <c r="E59" s="41" t="s">
        <v>11</v>
      </c>
      <c r="F59" s="41" t="s">
        <v>732</v>
      </c>
      <c r="G59" s="41" t="s">
        <v>734</v>
      </c>
      <c r="H59" s="41">
        <v>24900</v>
      </c>
      <c r="I59" s="41">
        <v>54</v>
      </c>
      <c r="J59" s="41">
        <v>30</v>
      </c>
      <c r="K59" s="41">
        <v>27600</v>
      </c>
    </row>
    <row r="60" spans="1:11">
      <c r="A60" s="41" t="s">
        <v>212</v>
      </c>
      <c r="B60" s="41" t="s">
        <v>18</v>
      </c>
      <c r="C60" s="41">
        <v>160</v>
      </c>
      <c r="D60" s="41" t="s">
        <v>10</v>
      </c>
      <c r="E60" s="41" t="s">
        <v>750</v>
      </c>
      <c r="F60" s="41" t="s">
        <v>732</v>
      </c>
      <c r="G60" s="41" t="s">
        <v>733</v>
      </c>
      <c r="H60" s="41">
        <v>35180</v>
      </c>
      <c r="I60" s="41">
        <v>40</v>
      </c>
      <c r="J60" s="41">
        <v>18</v>
      </c>
      <c r="K60" s="41">
        <v>37180</v>
      </c>
    </row>
    <row r="61" spans="1:11">
      <c r="A61" s="41" t="s">
        <v>213</v>
      </c>
      <c r="B61" s="41" t="s">
        <v>18</v>
      </c>
      <c r="C61" s="41">
        <v>160</v>
      </c>
      <c r="D61" s="41" t="s">
        <v>10</v>
      </c>
      <c r="E61" s="41" t="s">
        <v>750</v>
      </c>
      <c r="F61" s="41" t="s">
        <v>732</v>
      </c>
      <c r="G61" s="41" t="s">
        <v>734</v>
      </c>
      <c r="H61" s="41">
        <v>44390</v>
      </c>
      <c r="I61" s="41">
        <v>82</v>
      </c>
      <c r="J61" s="41">
        <v>60</v>
      </c>
      <c r="K61" s="41">
        <v>48490</v>
      </c>
    </row>
    <row r="62" spans="1:11">
      <c r="A62" s="41" t="s">
        <v>214</v>
      </c>
      <c r="B62" s="41" t="s">
        <v>18</v>
      </c>
      <c r="C62" s="41">
        <v>160</v>
      </c>
      <c r="D62" s="41" t="s">
        <v>16</v>
      </c>
      <c r="E62" s="41" t="s">
        <v>11</v>
      </c>
      <c r="F62" s="41" t="s">
        <v>732</v>
      </c>
      <c r="G62" s="41" t="s">
        <v>733</v>
      </c>
      <c r="H62" s="41">
        <v>20030</v>
      </c>
      <c r="I62" s="41">
        <v>32</v>
      </c>
      <c r="J62" s="41">
        <v>10</v>
      </c>
      <c r="K62" s="41">
        <v>21630</v>
      </c>
    </row>
    <row r="63" spans="1:11">
      <c r="A63" s="41" t="s">
        <v>215</v>
      </c>
      <c r="B63" s="41" t="s">
        <v>18</v>
      </c>
      <c r="C63" s="41">
        <v>160</v>
      </c>
      <c r="D63" s="41" t="s">
        <v>16</v>
      </c>
      <c r="E63" s="41" t="s">
        <v>11</v>
      </c>
      <c r="F63" s="41" t="s">
        <v>732</v>
      </c>
      <c r="G63" s="41" t="s">
        <v>734</v>
      </c>
      <c r="H63" s="41">
        <v>23040</v>
      </c>
      <c r="I63" s="41">
        <v>54</v>
      </c>
      <c r="J63" s="41">
        <v>30</v>
      </c>
      <c r="K63" s="41">
        <v>25740</v>
      </c>
    </row>
    <row r="64" spans="1:11">
      <c r="A64" s="41" t="s">
        <v>216</v>
      </c>
      <c r="B64" s="41" t="s">
        <v>18</v>
      </c>
      <c r="C64" s="41">
        <v>160</v>
      </c>
      <c r="D64" s="41" t="s">
        <v>16</v>
      </c>
      <c r="E64" s="41" t="s">
        <v>750</v>
      </c>
      <c r="F64" s="41" t="s">
        <v>732</v>
      </c>
      <c r="G64" s="41" t="s">
        <v>733</v>
      </c>
      <c r="H64" s="41">
        <v>35440</v>
      </c>
      <c r="I64" s="41">
        <v>40</v>
      </c>
      <c r="J64" s="41">
        <v>18</v>
      </c>
      <c r="K64" s="41">
        <v>37440</v>
      </c>
    </row>
    <row r="65" spans="1:11">
      <c r="A65" s="41" t="s">
        <v>217</v>
      </c>
      <c r="B65" s="41" t="s">
        <v>18</v>
      </c>
      <c r="C65" s="41">
        <v>160</v>
      </c>
      <c r="D65" s="41" t="s">
        <v>16</v>
      </c>
      <c r="E65" s="41" t="s">
        <v>750</v>
      </c>
      <c r="F65" s="41" t="s">
        <v>732</v>
      </c>
      <c r="G65" s="41" t="s">
        <v>734</v>
      </c>
      <c r="H65" s="41">
        <v>44280</v>
      </c>
      <c r="I65" s="41">
        <v>82</v>
      </c>
      <c r="J65" s="41">
        <v>60</v>
      </c>
      <c r="K65" s="41">
        <v>48380</v>
      </c>
    </row>
    <row r="66" spans="1:11">
      <c r="A66" s="41" t="s">
        <v>40</v>
      </c>
      <c r="B66" s="41" t="s">
        <v>18</v>
      </c>
      <c r="C66" s="41">
        <v>200</v>
      </c>
      <c r="D66" s="41" t="s">
        <v>10</v>
      </c>
      <c r="E66" s="41" t="s">
        <v>11</v>
      </c>
      <c r="F66" s="41" t="s">
        <v>732</v>
      </c>
      <c r="G66" s="41" t="s">
        <v>733</v>
      </c>
      <c r="H66" s="41">
        <v>23270</v>
      </c>
      <c r="I66" s="41">
        <v>28</v>
      </c>
      <c r="J66" s="41">
        <v>8</v>
      </c>
      <c r="K66" s="41">
        <v>24670</v>
      </c>
    </row>
    <row r="67" spans="1:11">
      <c r="A67" s="41" t="s">
        <v>218</v>
      </c>
      <c r="B67" s="41" t="s">
        <v>18</v>
      </c>
      <c r="C67" s="41">
        <v>200</v>
      </c>
      <c r="D67" s="41" t="s">
        <v>10</v>
      </c>
      <c r="E67" s="41" t="s">
        <v>11</v>
      </c>
      <c r="F67" s="41" t="s">
        <v>732</v>
      </c>
      <c r="G67" s="41" t="s">
        <v>734</v>
      </c>
      <c r="H67" s="41">
        <v>27060</v>
      </c>
      <c r="I67" s="41">
        <v>46</v>
      </c>
      <c r="J67" s="41">
        <v>24</v>
      </c>
      <c r="K67" s="41">
        <v>29360</v>
      </c>
    </row>
    <row r="68" spans="1:11">
      <c r="A68" s="41" t="s">
        <v>219</v>
      </c>
      <c r="B68" s="41" t="s">
        <v>18</v>
      </c>
      <c r="C68" s="41">
        <v>200</v>
      </c>
      <c r="D68" s="41" t="s">
        <v>10</v>
      </c>
      <c r="E68" s="41" t="s">
        <v>750</v>
      </c>
      <c r="F68" s="41" t="s">
        <v>732</v>
      </c>
      <c r="G68" s="41" t="s">
        <v>733</v>
      </c>
      <c r="H68" s="41">
        <v>41780</v>
      </c>
      <c r="I68" s="41">
        <v>34</v>
      </c>
      <c r="J68" s="41">
        <v>14</v>
      </c>
      <c r="K68" s="41">
        <v>43480</v>
      </c>
    </row>
    <row r="69" spans="1:11">
      <c r="A69" s="41" t="s">
        <v>220</v>
      </c>
      <c r="B69" s="41" t="s">
        <v>18</v>
      </c>
      <c r="C69" s="41">
        <v>200</v>
      </c>
      <c r="D69" s="41" t="s">
        <v>10</v>
      </c>
      <c r="E69" s="41" t="s">
        <v>750</v>
      </c>
      <c r="F69" s="41" t="s">
        <v>732</v>
      </c>
      <c r="G69" s="41" t="s">
        <v>734</v>
      </c>
      <c r="H69" s="41">
        <v>49140</v>
      </c>
      <c r="I69" s="41">
        <v>68</v>
      </c>
      <c r="J69" s="41">
        <v>46</v>
      </c>
      <c r="K69" s="41">
        <v>52540</v>
      </c>
    </row>
    <row r="70" spans="1:11">
      <c r="A70" s="41" t="s">
        <v>221</v>
      </c>
      <c r="B70" s="41" t="s">
        <v>18</v>
      </c>
      <c r="C70" s="41">
        <v>200</v>
      </c>
      <c r="D70" s="41" t="s">
        <v>16</v>
      </c>
      <c r="E70" s="41" t="s">
        <v>11</v>
      </c>
      <c r="F70" s="41" t="s">
        <v>732</v>
      </c>
      <c r="G70" s="41" t="s">
        <v>733</v>
      </c>
      <c r="H70" s="41">
        <v>23000</v>
      </c>
      <c r="I70" s="41">
        <v>28</v>
      </c>
      <c r="J70" s="41">
        <v>8</v>
      </c>
      <c r="K70" s="41">
        <v>24400</v>
      </c>
    </row>
    <row r="71" spans="1:11">
      <c r="A71" s="41" t="s">
        <v>222</v>
      </c>
      <c r="B71" s="41" t="s">
        <v>18</v>
      </c>
      <c r="C71" s="41">
        <v>200</v>
      </c>
      <c r="D71" s="41" t="s">
        <v>16</v>
      </c>
      <c r="E71" s="41" t="s">
        <v>11</v>
      </c>
      <c r="F71" s="41" t="s">
        <v>732</v>
      </c>
      <c r="G71" s="41" t="s">
        <v>734</v>
      </c>
      <c r="H71" s="41">
        <v>25620</v>
      </c>
      <c r="I71" s="41">
        <v>46</v>
      </c>
      <c r="J71" s="41">
        <v>24</v>
      </c>
      <c r="K71" s="41">
        <v>27920</v>
      </c>
    </row>
    <row r="72" spans="1:11">
      <c r="A72" s="41" t="s">
        <v>223</v>
      </c>
      <c r="B72" s="41" t="s">
        <v>18</v>
      </c>
      <c r="C72" s="41">
        <v>200</v>
      </c>
      <c r="D72" s="41" t="s">
        <v>16</v>
      </c>
      <c r="E72" s="41" t="s">
        <v>750</v>
      </c>
      <c r="F72" s="41" t="s">
        <v>732</v>
      </c>
      <c r="G72" s="41" t="s">
        <v>733</v>
      </c>
      <c r="H72" s="41">
        <v>42040</v>
      </c>
      <c r="I72" s="41">
        <v>34</v>
      </c>
      <c r="J72" s="41">
        <v>14</v>
      </c>
      <c r="K72" s="41">
        <v>43740</v>
      </c>
    </row>
    <row r="73" spans="1:11">
      <c r="A73" s="41" t="s">
        <v>224</v>
      </c>
      <c r="B73" s="41" t="s">
        <v>18</v>
      </c>
      <c r="C73" s="41">
        <v>200</v>
      </c>
      <c r="D73" s="41" t="s">
        <v>16</v>
      </c>
      <c r="E73" s="41" t="s">
        <v>750</v>
      </c>
      <c r="F73" s="41" t="s">
        <v>732</v>
      </c>
      <c r="G73" s="41" t="s">
        <v>734</v>
      </c>
      <c r="H73" s="41">
        <v>49230</v>
      </c>
      <c r="I73" s="41">
        <v>68</v>
      </c>
      <c r="J73" s="41">
        <v>46</v>
      </c>
      <c r="K73" s="41">
        <v>52630</v>
      </c>
    </row>
    <row r="74" spans="1:11">
      <c r="A74" s="41" t="s">
        <v>639</v>
      </c>
      <c r="B74" s="41" t="s">
        <v>18</v>
      </c>
      <c r="C74" s="41">
        <v>250</v>
      </c>
      <c r="D74" s="41" t="s">
        <v>10</v>
      </c>
      <c r="E74" s="41" t="s">
        <v>11</v>
      </c>
      <c r="F74" s="41" t="s">
        <v>732</v>
      </c>
      <c r="G74" s="41" t="s">
        <v>733</v>
      </c>
      <c r="H74" s="41">
        <v>32380</v>
      </c>
      <c r="I74" s="41">
        <v>38</v>
      </c>
      <c r="J74" s="41">
        <v>10</v>
      </c>
      <c r="K74" s="41">
        <v>34280</v>
      </c>
    </row>
    <row r="75" spans="1:11">
      <c r="A75" s="41" t="s">
        <v>641</v>
      </c>
      <c r="B75" s="41" t="s">
        <v>18</v>
      </c>
      <c r="C75" s="41">
        <v>250</v>
      </c>
      <c r="D75" s="41" t="s">
        <v>10</v>
      </c>
      <c r="E75" s="41" t="s">
        <v>11</v>
      </c>
      <c r="F75" s="41" t="s">
        <v>732</v>
      </c>
      <c r="G75" s="41" t="s">
        <v>734</v>
      </c>
      <c r="H75" s="41">
        <v>37840</v>
      </c>
      <c r="I75" s="41">
        <v>62</v>
      </c>
      <c r="J75" s="41">
        <v>34</v>
      </c>
      <c r="K75" s="41">
        <v>40940</v>
      </c>
    </row>
    <row r="76" spans="1:11">
      <c r="A76" s="41" t="s">
        <v>642</v>
      </c>
      <c r="B76" s="41" t="s">
        <v>18</v>
      </c>
      <c r="C76" s="41">
        <v>250</v>
      </c>
      <c r="D76" s="41" t="s">
        <v>10</v>
      </c>
      <c r="E76" s="41" t="s">
        <v>750</v>
      </c>
      <c r="F76" s="41" t="s">
        <v>732</v>
      </c>
      <c r="G76" s="41" t="s">
        <v>733</v>
      </c>
      <c r="H76" s="41">
        <v>59400</v>
      </c>
      <c r="I76" s="41">
        <v>46</v>
      </c>
      <c r="J76" s="41">
        <v>16</v>
      </c>
      <c r="K76" s="41">
        <v>61700</v>
      </c>
    </row>
    <row r="77" spans="1:11">
      <c r="A77" s="41" t="s">
        <v>643</v>
      </c>
      <c r="B77" s="41" t="s">
        <v>18</v>
      </c>
      <c r="C77" s="41">
        <v>250</v>
      </c>
      <c r="D77" s="41" t="s">
        <v>10</v>
      </c>
      <c r="E77" s="41" t="s">
        <v>750</v>
      </c>
      <c r="F77" s="41" t="s">
        <v>732</v>
      </c>
      <c r="G77" s="41" t="s">
        <v>734</v>
      </c>
      <c r="H77" s="41">
        <v>72490</v>
      </c>
      <c r="I77" s="41">
        <v>94</v>
      </c>
      <c r="J77" s="41">
        <v>66</v>
      </c>
      <c r="K77" s="41">
        <v>77190</v>
      </c>
    </row>
    <row r="78" spans="1:11">
      <c r="A78" s="41" t="s">
        <v>644</v>
      </c>
      <c r="B78" s="41" t="s">
        <v>18</v>
      </c>
      <c r="C78" s="41">
        <v>250</v>
      </c>
      <c r="D78" s="41" t="s">
        <v>16</v>
      </c>
      <c r="E78" s="41" t="s">
        <v>11</v>
      </c>
      <c r="F78" s="41" t="s">
        <v>732</v>
      </c>
      <c r="G78" s="41" t="s">
        <v>733</v>
      </c>
      <c r="H78" s="41">
        <v>31950</v>
      </c>
      <c r="I78" s="41">
        <v>38</v>
      </c>
      <c r="J78" s="41">
        <v>10</v>
      </c>
      <c r="K78" s="41">
        <v>33850</v>
      </c>
    </row>
    <row r="79" spans="1:11">
      <c r="A79" s="41" t="s">
        <v>645</v>
      </c>
      <c r="B79" s="41" t="s">
        <v>18</v>
      </c>
      <c r="C79" s="41">
        <v>250</v>
      </c>
      <c r="D79" s="41" t="s">
        <v>16</v>
      </c>
      <c r="E79" s="41" t="s">
        <v>11</v>
      </c>
      <c r="F79" s="41" t="s">
        <v>732</v>
      </c>
      <c r="G79" s="41" t="s">
        <v>734</v>
      </c>
      <c r="H79" s="41">
        <v>35310</v>
      </c>
      <c r="I79" s="41">
        <v>62</v>
      </c>
      <c r="J79" s="41">
        <v>34</v>
      </c>
      <c r="K79" s="41">
        <v>38410</v>
      </c>
    </row>
    <row r="80" spans="1:11">
      <c r="A80" s="41" t="s">
        <v>646</v>
      </c>
      <c r="B80" s="41" t="s">
        <v>18</v>
      </c>
      <c r="C80" s="41">
        <v>250</v>
      </c>
      <c r="D80" s="41" t="s">
        <v>16</v>
      </c>
      <c r="E80" s="41" t="s">
        <v>750</v>
      </c>
      <c r="F80" s="41" t="s">
        <v>732</v>
      </c>
      <c r="G80" s="41" t="s">
        <v>733</v>
      </c>
      <c r="H80" s="41">
        <v>58520</v>
      </c>
      <c r="I80" s="41">
        <v>46</v>
      </c>
      <c r="J80" s="41">
        <v>16</v>
      </c>
      <c r="K80" s="41">
        <v>60820</v>
      </c>
    </row>
    <row r="81" spans="1:11">
      <c r="A81" s="41" t="s">
        <v>647</v>
      </c>
      <c r="B81" s="41" t="s">
        <v>18</v>
      </c>
      <c r="C81" s="41">
        <v>250</v>
      </c>
      <c r="D81" s="41" t="s">
        <v>16</v>
      </c>
      <c r="E81" s="41" t="s">
        <v>750</v>
      </c>
      <c r="F81" s="41" t="s">
        <v>732</v>
      </c>
      <c r="G81" s="41" t="s">
        <v>734</v>
      </c>
      <c r="H81" s="41">
        <v>67430</v>
      </c>
      <c r="I81" s="41">
        <v>94</v>
      </c>
      <c r="J81" s="41">
        <v>66</v>
      </c>
      <c r="K81" s="41">
        <v>72130</v>
      </c>
    </row>
    <row r="82" spans="1:11">
      <c r="A82" s="41" t="s">
        <v>640</v>
      </c>
      <c r="B82" s="41" t="s">
        <v>18</v>
      </c>
      <c r="C82" s="41">
        <v>320</v>
      </c>
      <c r="D82" s="41" t="s">
        <v>10</v>
      </c>
      <c r="E82" s="41" t="s">
        <v>11</v>
      </c>
      <c r="F82" s="41" t="s">
        <v>732</v>
      </c>
      <c r="G82" s="41" t="s">
        <v>733</v>
      </c>
      <c r="H82" s="41">
        <v>61100</v>
      </c>
      <c r="I82" s="41">
        <v>54</v>
      </c>
      <c r="J82" s="41">
        <v>12</v>
      </c>
      <c r="K82" s="41">
        <v>63800</v>
      </c>
    </row>
    <row r="83" spans="1:11">
      <c r="A83" s="41" t="s">
        <v>648</v>
      </c>
      <c r="B83" s="41" t="s">
        <v>18</v>
      </c>
      <c r="C83" s="41">
        <v>320</v>
      </c>
      <c r="D83" s="41" t="s">
        <v>10</v>
      </c>
      <c r="E83" s="41" t="s">
        <v>11</v>
      </c>
      <c r="F83" s="41" t="s">
        <v>732</v>
      </c>
      <c r="G83" s="41" t="s">
        <v>734</v>
      </c>
      <c r="H83" s="41">
        <v>73080</v>
      </c>
      <c r="I83" s="41">
        <v>92</v>
      </c>
      <c r="J83" s="41">
        <v>50</v>
      </c>
      <c r="K83" s="41">
        <v>77680</v>
      </c>
    </row>
    <row r="84" spans="1:11">
      <c r="A84" s="41" t="s">
        <v>649</v>
      </c>
      <c r="B84" s="41" t="s">
        <v>18</v>
      </c>
      <c r="C84" s="41">
        <v>320</v>
      </c>
      <c r="D84" s="41" t="s">
        <v>10</v>
      </c>
      <c r="E84" s="41" t="s">
        <v>750</v>
      </c>
      <c r="F84" s="41" t="s">
        <v>732</v>
      </c>
      <c r="G84" s="41" t="s">
        <v>733</v>
      </c>
      <c r="H84" s="41">
        <v>115010</v>
      </c>
      <c r="I84" s="41">
        <v>64</v>
      </c>
      <c r="J84" s="41">
        <v>20</v>
      </c>
      <c r="K84" s="41">
        <v>118210</v>
      </c>
    </row>
    <row r="85" spans="1:11">
      <c r="A85" s="41" t="s">
        <v>650</v>
      </c>
      <c r="B85" s="41" t="s">
        <v>18</v>
      </c>
      <c r="C85" s="41">
        <v>320</v>
      </c>
      <c r="D85" s="41" t="s">
        <v>10</v>
      </c>
      <c r="E85" s="41" t="s">
        <v>750</v>
      </c>
      <c r="F85" s="41" t="s">
        <v>732</v>
      </c>
      <c r="G85" s="41" t="s">
        <v>734</v>
      </c>
      <c r="H85" s="41">
        <v>141300</v>
      </c>
      <c r="I85" s="41">
        <v>140</v>
      </c>
      <c r="J85" s="41">
        <v>98</v>
      </c>
      <c r="K85" s="41">
        <v>148300</v>
      </c>
    </row>
    <row r="86" spans="1:11">
      <c r="A86" s="41" t="s">
        <v>651</v>
      </c>
      <c r="B86" s="41" t="s">
        <v>18</v>
      </c>
      <c r="C86" s="41">
        <v>320</v>
      </c>
      <c r="D86" s="41" t="s">
        <v>16</v>
      </c>
      <c r="E86" s="41" t="s">
        <v>11</v>
      </c>
      <c r="F86" s="41" t="s">
        <v>732</v>
      </c>
      <c r="G86" s="41" t="s">
        <v>733</v>
      </c>
      <c r="H86" s="41">
        <v>60340</v>
      </c>
      <c r="I86" s="41">
        <v>54</v>
      </c>
      <c r="J86" s="41">
        <v>12</v>
      </c>
      <c r="K86" s="41">
        <v>63040</v>
      </c>
    </row>
    <row r="87" spans="1:11">
      <c r="A87" s="41" t="s">
        <v>652</v>
      </c>
      <c r="B87" s="41" t="s">
        <v>18</v>
      </c>
      <c r="C87" s="41">
        <v>320</v>
      </c>
      <c r="D87" s="41" t="s">
        <v>16</v>
      </c>
      <c r="E87" s="41" t="s">
        <v>11</v>
      </c>
      <c r="F87" s="41" t="s">
        <v>732</v>
      </c>
      <c r="G87" s="41" t="s">
        <v>734</v>
      </c>
      <c r="H87" s="41">
        <v>68620</v>
      </c>
      <c r="I87" s="41">
        <v>92</v>
      </c>
      <c r="J87" s="41">
        <v>50</v>
      </c>
      <c r="K87" s="41">
        <v>73220</v>
      </c>
    </row>
    <row r="88" spans="1:11">
      <c r="A88" s="41" t="s">
        <v>653</v>
      </c>
      <c r="B88" s="41" t="s">
        <v>18</v>
      </c>
      <c r="C88" s="41">
        <v>320</v>
      </c>
      <c r="D88" s="41" t="s">
        <v>16</v>
      </c>
      <c r="E88" s="41" t="s">
        <v>750</v>
      </c>
      <c r="F88" s="41" t="s">
        <v>732</v>
      </c>
      <c r="G88" s="41" t="s">
        <v>733</v>
      </c>
      <c r="H88" s="41">
        <v>113500</v>
      </c>
      <c r="I88" s="41">
        <v>64</v>
      </c>
      <c r="J88" s="41">
        <v>20</v>
      </c>
      <c r="K88" s="41">
        <v>116700</v>
      </c>
    </row>
    <row r="89" spans="1:11">
      <c r="A89" s="41" t="s">
        <v>654</v>
      </c>
      <c r="B89" s="41" t="s">
        <v>18</v>
      </c>
      <c r="C89" s="41">
        <v>320</v>
      </c>
      <c r="D89" s="41" t="s">
        <v>16</v>
      </c>
      <c r="E89" s="41" t="s">
        <v>750</v>
      </c>
      <c r="F89" s="41" t="s">
        <v>732</v>
      </c>
      <c r="G89" s="41" t="s">
        <v>734</v>
      </c>
      <c r="H89" s="41">
        <v>132370</v>
      </c>
      <c r="I89" s="41">
        <v>140</v>
      </c>
      <c r="J89" s="41">
        <v>98</v>
      </c>
      <c r="K89" s="41">
        <v>139370</v>
      </c>
    </row>
    <row r="90" spans="1:11">
      <c r="A90" s="41" t="s">
        <v>50</v>
      </c>
      <c r="B90" s="41" t="s">
        <v>19</v>
      </c>
      <c r="C90" s="41">
        <v>32</v>
      </c>
      <c r="D90" s="41" t="s">
        <v>10</v>
      </c>
      <c r="E90" s="41" t="s">
        <v>11</v>
      </c>
      <c r="F90" s="41" t="s">
        <v>732</v>
      </c>
      <c r="G90" s="41" t="s">
        <v>733</v>
      </c>
      <c r="H90" s="41">
        <v>5980</v>
      </c>
      <c r="I90" s="41">
        <v>6</v>
      </c>
      <c r="J90" s="41">
        <v>2</v>
      </c>
      <c r="K90" s="41">
        <v>6280</v>
      </c>
    </row>
    <row r="91" spans="1:11">
      <c r="A91" s="41" t="s">
        <v>229</v>
      </c>
      <c r="B91" s="41" t="s">
        <v>19</v>
      </c>
      <c r="C91" s="41">
        <v>32</v>
      </c>
      <c r="D91" s="41" t="s">
        <v>10</v>
      </c>
      <c r="E91" s="41" t="s">
        <v>11</v>
      </c>
      <c r="F91" s="41" t="s">
        <v>732</v>
      </c>
      <c r="G91" s="41" t="s">
        <v>734</v>
      </c>
      <c r="H91" s="41">
        <v>6170</v>
      </c>
      <c r="I91" s="41">
        <v>8</v>
      </c>
      <c r="J91" s="41">
        <v>6</v>
      </c>
      <c r="K91" s="41">
        <v>6570</v>
      </c>
    </row>
    <row r="92" spans="1:11">
      <c r="A92" s="41" t="s">
        <v>230</v>
      </c>
      <c r="B92" s="41" t="s">
        <v>19</v>
      </c>
      <c r="C92" s="41">
        <v>32</v>
      </c>
      <c r="D92" s="41" t="s">
        <v>10</v>
      </c>
      <c r="E92" s="41" t="s">
        <v>750</v>
      </c>
      <c r="F92" s="41" t="s">
        <v>732</v>
      </c>
      <c r="G92" s="41" t="s">
        <v>733</v>
      </c>
      <c r="H92" s="41">
        <v>9130</v>
      </c>
      <c r="I92" s="41">
        <v>8</v>
      </c>
      <c r="J92" s="41">
        <v>4</v>
      </c>
      <c r="K92" s="41">
        <v>9530</v>
      </c>
    </row>
    <row r="93" spans="1:11">
      <c r="A93" s="41" t="s">
        <v>231</v>
      </c>
      <c r="B93" s="41" t="s">
        <v>19</v>
      </c>
      <c r="C93" s="41">
        <v>32</v>
      </c>
      <c r="D93" s="41" t="s">
        <v>10</v>
      </c>
      <c r="E93" s="41" t="s">
        <v>750</v>
      </c>
      <c r="F93" s="41" t="s">
        <v>732</v>
      </c>
      <c r="G93" s="41" t="s">
        <v>734</v>
      </c>
      <c r="H93" s="41">
        <v>9490</v>
      </c>
      <c r="I93" s="41">
        <v>12</v>
      </c>
      <c r="J93" s="41">
        <v>8</v>
      </c>
      <c r="K93" s="41">
        <v>10090</v>
      </c>
    </row>
    <row r="94" spans="1:11">
      <c r="A94" s="41" t="s">
        <v>225</v>
      </c>
      <c r="B94" s="41" t="s">
        <v>19</v>
      </c>
      <c r="C94" s="41">
        <v>32</v>
      </c>
      <c r="D94" s="41" t="s">
        <v>16</v>
      </c>
      <c r="E94" s="41" t="s">
        <v>11</v>
      </c>
      <c r="F94" s="41" t="s">
        <v>732</v>
      </c>
      <c r="G94" s="41" t="s">
        <v>733</v>
      </c>
      <c r="H94" s="41">
        <v>6130</v>
      </c>
      <c r="I94" s="41">
        <v>6</v>
      </c>
      <c r="J94" s="41">
        <v>2</v>
      </c>
      <c r="K94" s="41">
        <v>6430</v>
      </c>
    </row>
    <row r="95" spans="1:11">
      <c r="A95" s="41" t="s">
        <v>226</v>
      </c>
      <c r="B95" s="41" t="s">
        <v>19</v>
      </c>
      <c r="C95" s="41">
        <v>32</v>
      </c>
      <c r="D95" s="41" t="s">
        <v>16</v>
      </c>
      <c r="E95" s="41" t="s">
        <v>11</v>
      </c>
      <c r="F95" s="41" t="s">
        <v>732</v>
      </c>
      <c r="G95" s="41" t="s">
        <v>734</v>
      </c>
      <c r="H95" s="41">
        <v>6270</v>
      </c>
      <c r="I95" s="41">
        <v>8</v>
      </c>
      <c r="J95" s="41">
        <v>6</v>
      </c>
      <c r="K95" s="41">
        <v>6670</v>
      </c>
    </row>
    <row r="96" spans="1:11">
      <c r="A96" s="41" t="s">
        <v>227</v>
      </c>
      <c r="B96" s="41" t="s">
        <v>19</v>
      </c>
      <c r="C96" s="41">
        <v>32</v>
      </c>
      <c r="D96" s="41" t="s">
        <v>16</v>
      </c>
      <c r="E96" s="41" t="s">
        <v>750</v>
      </c>
      <c r="F96" s="41" t="s">
        <v>732</v>
      </c>
      <c r="G96" s="41" t="s">
        <v>733</v>
      </c>
      <c r="H96" s="41">
        <v>9460</v>
      </c>
      <c r="I96" s="41">
        <v>8</v>
      </c>
      <c r="J96" s="41">
        <v>4</v>
      </c>
      <c r="K96" s="41">
        <v>9860</v>
      </c>
    </row>
    <row r="97" spans="1:11">
      <c r="A97" s="41" t="s">
        <v>228</v>
      </c>
      <c r="B97" s="41" t="s">
        <v>19</v>
      </c>
      <c r="C97" s="41">
        <v>32</v>
      </c>
      <c r="D97" s="41" t="s">
        <v>16</v>
      </c>
      <c r="E97" s="41" t="s">
        <v>750</v>
      </c>
      <c r="F97" s="41" t="s">
        <v>732</v>
      </c>
      <c r="G97" s="41" t="s">
        <v>734</v>
      </c>
      <c r="H97" s="41">
        <v>9800</v>
      </c>
      <c r="I97" s="41">
        <v>12</v>
      </c>
      <c r="J97" s="41">
        <v>8</v>
      </c>
      <c r="K97" s="41">
        <v>10400</v>
      </c>
    </row>
    <row r="98" spans="1:11">
      <c r="A98" s="41" t="s">
        <v>51</v>
      </c>
      <c r="B98" s="41" t="s">
        <v>19</v>
      </c>
      <c r="C98" s="41">
        <v>40</v>
      </c>
      <c r="D98" s="41" t="s">
        <v>10</v>
      </c>
      <c r="E98" s="41" t="s">
        <v>11</v>
      </c>
      <c r="F98" s="41" t="s">
        <v>732</v>
      </c>
      <c r="G98" s="41" t="s">
        <v>733</v>
      </c>
      <c r="H98" s="41">
        <v>6390</v>
      </c>
      <c r="I98" s="41">
        <v>8</v>
      </c>
      <c r="J98" s="41">
        <v>4</v>
      </c>
      <c r="K98" s="41">
        <v>6790</v>
      </c>
    </row>
    <row r="99" spans="1:11">
      <c r="A99" s="41" t="s">
        <v>236</v>
      </c>
      <c r="B99" s="41" t="s">
        <v>19</v>
      </c>
      <c r="C99" s="41">
        <v>40</v>
      </c>
      <c r="D99" s="41" t="s">
        <v>10</v>
      </c>
      <c r="E99" s="41" t="s">
        <v>11</v>
      </c>
      <c r="F99" s="41" t="s">
        <v>732</v>
      </c>
      <c r="G99" s="41" t="s">
        <v>734</v>
      </c>
      <c r="H99" s="41">
        <v>6680</v>
      </c>
      <c r="I99" s="41">
        <v>10</v>
      </c>
      <c r="J99" s="41">
        <v>8</v>
      </c>
      <c r="K99" s="41">
        <v>7180</v>
      </c>
    </row>
    <row r="100" spans="1:11">
      <c r="A100" s="41" t="s">
        <v>237</v>
      </c>
      <c r="B100" s="41" t="s">
        <v>19</v>
      </c>
      <c r="C100" s="41">
        <v>40</v>
      </c>
      <c r="D100" s="41" t="s">
        <v>10</v>
      </c>
      <c r="E100" s="41" t="s">
        <v>750</v>
      </c>
      <c r="F100" s="41" t="s">
        <v>732</v>
      </c>
      <c r="G100" s="41" t="s">
        <v>733</v>
      </c>
      <c r="H100" s="41">
        <v>9840</v>
      </c>
      <c r="I100" s="41">
        <v>10</v>
      </c>
      <c r="J100" s="41">
        <v>6</v>
      </c>
      <c r="K100" s="41">
        <v>10340</v>
      </c>
    </row>
    <row r="101" spans="1:11">
      <c r="A101" s="41" t="s">
        <v>238</v>
      </c>
      <c r="B101" s="41" t="s">
        <v>19</v>
      </c>
      <c r="C101" s="41">
        <v>40</v>
      </c>
      <c r="D101" s="41" t="s">
        <v>10</v>
      </c>
      <c r="E101" s="41" t="s">
        <v>750</v>
      </c>
      <c r="F101" s="41" t="s">
        <v>732</v>
      </c>
      <c r="G101" s="41" t="s">
        <v>734</v>
      </c>
      <c r="H101" s="41">
        <v>10400</v>
      </c>
      <c r="I101" s="41">
        <v>16</v>
      </c>
      <c r="J101" s="41">
        <v>12</v>
      </c>
      <c r="K101" s="41">
        <v>11200</v>
      </c>
    </row>
    <row r="102" spans="1:11">
      <c r="A102" s="41" t="s">
        <v>232</v>
      </c>
      <c r="B102" s="41" t="s">
        <v>19</v>
      </c>
      <c r="C102" s="41">
        <v>40</v>
      </c>
      <c r="D102" s="41" t="s">
        <v>16</v>
      </c>
      <c r="E102" s="41" t="s">
        <v>11</v>
      </c>
      <c r="F102" s="41" t="s">
        <v>732</v>
      </c>
      <c r="G102" s="41" t="s">
        <v>733</v>
      </c>
      <c r="H102" s="41">
        <v>6520</v>
      </c>
      <c r="I102" s="41">
        <v>8</v>
      </c>
      <c r="J102" s="41">
        <v>4</v>
      </c>
      <c r="K102" s="41">
        <v>6920</v>
      </c>
    </row>
    <row r="103" spans="1:11">
      <c r="A103" s="41" t="s">
        <v>233</v>
      </c>
      <c r="B103" s="41" t="s">
        <v>19</v>
      </c>
      <c r="C103" s="41">
        <v>40</v>
      </c>
      <c r="D103" s="41" t="s">
        <v>16</v>
      </c>
      <c r="E103" s="41" t="s">
        <v>11</v>
      </c>
      <c r="F103" s="41" t="s">
        <v>732</v>
      </c>
      <c r="G103" s="41" t="s">
        <v>734</v>
      </c>
      <c r="H103" s="41">
        <v>6730</v>
      </c>
      <c r="I103" s="41">
        <v>10</v>
      </c>
      <c r="J103" s="41">
        <v>8</v>
      </c>
      <c r="K103" s="41">
        <v>7230</v>
      </c>
    </row>
    <row r="104" spans="1:11">
      <c r="A104" s="41" t="s">
        <v>234</v>
      </c>
      <c r="B104" s="41" t="s">
        <v>19</v>
      </c>
      <c r="C104" s="41">
        <v>40</v>
      </c>
      <c r="D104" s="41" t="s">
        <v>16</v>
      </c>
      <c r="E104" s="41" t="s">
        <v>750</v>
      </c>
      <c r="F104" s="41" t="s">
        <v>732</v>
      </c>
      <c r="G104" s="41" t="s">
        <v>733</v>
      </c>
      <c r="H104" s="41">
        <v>10170</v>
      </c>
      <c r="I104" s="41">
        <v>10</v>
      </c>
      <c r="J104" s="41">
        <v>6</v>
      </c>
      <c r="K104" s="41">
        <v>10670</v>
      </c>
    </row>
    <row r="105" spans="1:11">
      <c r="A105" s="41" t="s">
        <v>235</v>
      </c>
      <c r="B105" s="41" t="s">
        <v>19</v>
      </c>
      <c r="C105" s="41">
        <v>40</v>
      </c>
      <c r="D105" s="41" t="s">
        <v>16</v>
      </c>
      <c r="E105" s="41" t="s">
        <v>750</v>
      </c>
      <c r="F105" s="41" t="s">
        <v>732</v>
      </c>
      <c r="G105" s="41" t="s">
        <v>734</v>
      </c>
      <c r="H105" s="41">
        <v>10690</v>
      </c>
      <c r="I105" s="41">
        <v>16</v>
      </c>
      <c r="J105" s="41">
        <v>12</v>
      </c>
      <c r="K105" s="41">
        <v>11490</v>
      </c>
    </row>
    <row r="106" spans="1:11">
      <c r="A106" s="41" t="s">
        <v>52</v>
      </c>
      <c r="B106" s="41" t="s">
        <v>19</v>
      </c>
      <c r="C106" s="41">
        <v>50</v>
      </c>
      <c r="D106" s="41" t="s">
        <v>10</v>
      </c>
      <c r="E106" s="41" t="s">
        <v>11</v>
      </c>
      <c r="F106" s="41" t="s">
        <v>732</v>
      </c>
      <c r="G106" s="41" t="s">
        <v>733</v>
      </c>
      <c r="H106" s="41">
        <v>7110</v>
      </c>
      <c r="I106" s="41">
        <v>8</v>
      </c>
      <c r="J106" s="41">
        <v>4</v>
      </c>
      <c r="K106" s="41">
        <v>7510</v>
      </c>
    </row>
    <row r="107" spans="1:11">
      <c r="A107" s="41" t="s">
        <v>243</v>
      </c>
      <c r="B107" s="41" t="s">
        <v>19</v>
      </c>
      <c r="C107" s="41">
        <v>50</v>
      </c>
      <c r="D107" s="41" t="s">
        <v>10</v>
      </c>
      <c r="E107" s="41" t="s">
        <v>11</v>
      </c>
      <c r="F107" s="41" t="s">
        <v>732</v>
      </c>
      <c r="G107" s="41" t="s">
        <v>734</v>
      </c>
      <c r="H107" s="41">
        <v>7640</v>
      </c>
      <c r="I107" s="41">
        <v>14</v>
      </c>
      <c r="J107" s="41">
        <v>10</v>
      </c>
      <c r="K107" s="41">
        <v>8340</v>
      </c>
    </row>
    <row r="108" spans="1:11">
      <c r="A108" s="41" t="s">
        <v>244</v>
      </c>
      <c r="B108" s="41" t="s">
        <v>19</v>
      </c>
      <c r="C108" s="41">
        <v>50</v>
      </c>
      <c r="D108" s="41" t="s">
        <v>10</v>
      </c>
      <c r="E108" s="41" t="s">
        <v>750</v>
      </c>
      <c r="F108" s="41" t="s">
        <v>732</v>
      </c>
      <c r="G108" s="41" t="s">
        <v>733</v>
      </c>
      <c r="H108" s="41">
        <v>11130</v>
      </c>
      <c r="I108" s="41">
        <v>10</v>
      </c>
      <c r="J108" s="41">
        <v>6</v>
      </c>
      <c r="K108" s="41">
        <v>11630</v>
      </c>
    </row>
    <row r="109" spans="1:11">
      <c r="A109" s="41" t="s">
        <v>245</v>
      </c>
      <c r="B109" s="41" t="s">
        <v>19</v>
      </c>
      <c r="C109" s="41">
        <v>50</v>
      </c>
      <c r="D109" s="41" t="s">
        <v>10</v>
      </c>
      <c r="E109" s="41" t="s">
        <v>750</v>
      </c>
      <c r="F109" s="41" t="s">
        <v>732</v>
      </c>
      <c r="G109" s="41" t="s">
        <v>734</v>
      </c>
      <c r="H109" s="41">
        <v>12160</v>
      </c>
      <c r="I109" s="41">
        <v>22</v>
      </c>
      <c r="J109" s="41">
        <v>16</v>
      </c>
      <c r="K109" s="41">
        <v>13260</v>
      </c>
    </row>
    <row r="110" spans="1:11">
      <c r="A110" s="41" t="s">
        <v>239</v>
      </c>
      <c r="B110" s="41" t="s">
        <v>19</v>
      </c>
      <c r="C110" s="41">
        <v>50</v>
      </c>
      <c r="D110" s="41" t="s">
        <v>16</v>
      </c>
      <c r="E110" s="41" t="s">
        <v>11</v>
      </c>
      <c r="F110" s="41" t="s">
        <v>732</v>
      </c>
      <c r="G110" s="41" t="s">
        <v>733</v>
      </c>
      <c r="H110" s="41">
        <v>7230</v>
      </c>
      <c r="I110" s="41">
        <v>8</v>
      </c>
      <c r="J110" s="41">
        <v>4</v>
      </c>
      <c r="K110" s="41">
        <v>7630</v>
      </c>
    </row>
    <row r="111" spans="1:11">
      <c r="A111" s="41" t="s">
        <v>240</v>
      </c>
      <c r="B111" s="41" t="s">
        <v>19</v>
      </c>
      <c r="C111" s="41">
        <v>50</v>
      </c>
      <c r="D111" s="41" t="s">
        <v>16</v>
      </c>
      <c r="E111" s="41" t="s">
        <v>11</v>
      </c>
      <c r="F111" s="41" t="s">
        <v>732</v>
      </c>
      <c r="G111" s="41" t="s">
        <v>734</v>
      </c>
      <c r="H111" s="41">
        <v>7590</v>
      </c>
      <c r="I111" s="41">
        <v>14</v>
      </c>
      <c r="J111" s="41">
        <v>10</v>
      </c>
      <c r="K111" s="41">
        <v>8290</v>
      </c>
    </row>
    <row r="112" spans="1:11">
      <c r="A112" s="41" t="s">
        <v>241</v>
      </c>
      <c r="B112" s="41" t="s">
        <v>19</v>
      </c>
      <c r="C112" s="41">
        <v>50</v>
      </c>
      <c r="D112" s="41" t="s">
        <v>16</v>
      </c>
      <c r="E112" s="41" t="s">
        <v>750</v>
      </c>
      <c r="F112" s="41" t="s">
        <v>732</v>
      </c>
      <c r="G112" s="41" t="s">
        <v>733</v>
      </c>
      <c r="H112" s="41">
        <v>11480</v>
      </c>
      <c r="I112" s="41">
        <v>10</v>
      </c>
      <c r="J112" s="41">
        <v>6</v>
      </c>
      <c r="K112" s="41">
        <v>11980</v>
      </c>
    </row>
    <row r="113" spans="1:11">
      <c r="A113" s="41" t="s">
        <v>242</v>
      </c>
      <c r="B113" s="41" t="s">
        <v>19</v>
      </c>
      <c r="C113" s="41">
        <v>50</v>
      </c>
      <c r="D113" s="41" t="s">
        <v>16</v>
      </c>
      <c r="E113" s="41" t="s">
        <v>750</v>
      </c>
      <c r="F113" s="41" t="s">
        <v>732</v>
      </c>
      <c r="G113" s="41" t="s">
        <v>734</v>
      </c>
      <c r="H113" s="41">
        <v>12490</v>
      </c>
      <c r="I113" s="41">
        <v>22</v>
      </c>
      <c r="J113" s="41">
        <v>16</v>
      </c>
      <c r="K113" s="41">
        <v>13590</v>
      </c>
    </row>
    <row r="114" spans="1:11">
      <c r="A114" s="41" t="s">
        <v>53</v>
      </c>
      <c r="B114" s="41" t="s">
        <v>19</v>
      </c>
      <c r="C114" s="41">
        <v>63</v>
      </c>
      <c r="D114" s="41" t="s">
        <v>10</v>
      </c>
      <c r="E114" s="41" t="s">
        <v>11</v>
      </c>
      <c r="F114" s="41" t="s">
        <v>732</v>
      </c>
      <c r="G114" s="41" t="s">
        <v>733</v>
      </c>
      <c r="H114" s="41">
        <v>6330</v>
      </c>
      <c r="I114" s="41">
        <v>10</v>
      </c>
      <c r="J114" s="41">
        <v>4</v>
      </c>
      <c r="K114" s="41">
        <v>6830</v>
      </c>
    </row>
    <row r="115" spans="1:11">
      <c r="A115" s="41" t="s">
        <v>250</v>
      </c>
      <c r="B115" s="41" t="s">
        <v>19</v>
      </c>
      <c r="C115" s="41">
        <v>63</v>
      </c>
      <c r="D115" s="41" t="s">
        <v>10</v>
      </c>
      <c r="E115" s="41" t="s">
        <v>11</v>
      </c>
      <c r="F115" s="41" t="s">
        <v>732</v>
      </c>
      <c r="G115" s="41" t="s">
        <v>734</v>
      </c>
      <c r="H115" s="41">
        <v>6860</v>
      </c>
      <c r="I115" s="41">
        <v>14</v>
      </c>
      <c r="J115" s="41">
        <v>10</v>
      </c>
      <c r="K115" s="41">
        <v>7560</v>
      </c>
    </row>
    <row r="116" spans="1:11">
      <c r="A116" s="41" t="s">
        <v>251</v>
      </c>
      <c r="B116" s="41" t="s">
        <v>19</v>
      </c>
      <c r="C116" s="41">
        <v>63</v>
      </c>
      <c r="D116" s="41" t="s">
        <v>10</v>
      </c>
      <c r="E116" s="41" t="s">
        <v>750</v>
      </c>
      <c r="F116" s="41" t="s">
        <v>732</v>
      </c>
      <c r="G116" s="41" t="s">
        <v>733</v>
      </c>
      <c r="H116" s="41">
        <v>9450</v>
      </c>
      <c r="I116" s="41">
        <v>10</v>
      </c>
      <c r="J116" s="41">
        <v>6</v>
      </c>
      <c r="K116" s="41">
        <v>9950</v>
      </c>
    </row>
    <row r="117" spans="1:11">
      <c r="A117" s="41" t="s">
        <v>252</v>
      </c>
      <c r="B117" s="41" t="s">
        <v>19</v>
      </c>
      <c r="C117" s="41">
        <v>63</v>
      </c>
      <c r="D117" s="41" t="s">
        <v>10</v>
      </c>
      <c r="E117" s="41" t="s">
        <v>750</v>
      </c>
      <c r="F117" s="41" t="s">
        <v>732</v>
      </c>
      <c r="G117" s="41" t="s">
        <v>734</v>
      </c>
      <c r="H117" s="41">
        <v>10490</v>
      </c>
      <c r="I117" s="41">
        <v>22</v>
      </c>
      <c r="J117" s="41">
        <v>16</v>
      </c>
      <c r="K117" s="41">
        <v>11590</v>
      </c>
    </row>
    <row r="118" spans="1:11">
      <c r="A118" s="41" t="s">
        <v>246</v>
      </c>
      <c r="B118" s="41" t="s">
        <v>19</v>
      </c>
      <c r="C118" s="41">
        <v>63</v>
      </c>
      <c r="D118" s="41" t="s">
        <v>16</v>
      </c>
      <c r="E118" s="41" t="s">
        <v>11</v>
      </c>
      <c r="F118" s="41" t="s">
        <v>732</v>
      </c>
      <c r="G118" s="41" t="s">
        <v>733</v>
      </c>
      <c r="H118" s="41">
        <v>6450</v>
      </c>
      <c r="I118" s="41">
        <v>10</v>
      </c>
      <c r="J118" s="41">
        <v>4</v>
      </c>
      <c r="K118" s="41">
        <v>6950</v>
      </c>
    </row>
    <row r="119" spans="1:11">
      <c r="A119" s="41" t="s">
        <v>247</v>
      </c>
      <c r="B119" s="41" t="s">
        <v>19</v>
      </c>
      <c r="C119" s="41">
        <v>63</v>
      </c>
      <c r="D119" s="41" t="s">
        <v>16</v>
      </c>
      <c r="E119" s="41" t="s">
        <v>11</v>
      </c>
      <c r="F119" s="41" t="s">
        <v>732</v>
      </c>
      <c r="G119" s="41" t="s">
        <v>734</v>
      </c>
      <c r="H119" s="41">
        <v>6810</v>
      </c>
      <c r="I119" s="41">
        <v>14</v>
      </c>
      <c r="J119" s="41">
        <v>10</v>
      </c>
      <c r="K119" s="41">
        <v>7510</v>
      </c>
    </row>
    <row r="120" spans="1:11">
      <c r="A120" s="41" t="s">
        <v>248</v>
      </c>
      <c r="B120" s="41" t="s">
        <v>19</v>
      </c>
      <c r="C120" s="41">
        <v>63</v>
      </c>
      <c r="D120" s="41" t="s">
        <v>16</v>
      </c>
      <c r="E120" s="41" t="s">
        <v>750</v>
      </c>
      <c r="F120" s="41" t="s">
        <v>732</v>
      </c>
      <c r="G120" s="41" t="s">
        <v>733</v>
      </c>
      <c r="H120" s="41">
        <v>9800</v>
      </c>
      <c r="I120" s="41">
        <v>10</v>
      </c>
      <c r="J120" s="41">
        <v>6</v>
      </c>
      <c r="K120" s="41">
        <v>10300</v>
      </c>
    </row>
    <row r="121" spans="1:11">
      <c r="A121" s="41" t="s">
        <v>249</v>
      </c>
      <c r="B121" s="41" t="s">
        <v>19</v>
      </c>
      <c r="C121" s="41">
        <v>63</v>
      </c>
      <c r="D121" s="41" t="s">
        <v>16</v>
      </c>
      <c r="E121" s="41" t="s">
        <v>750</v>
      </c>
      <c r="F121" s="41" t="s">
        <v>732</v>
      </c>
      <c r="G121" s="41" t="s">
        <v>734</v>
      </c>
      <c r="H121" s="41">
        <v>10820</v>
      </c>
      <c r="I121" s="41">
        <v>22</v>
      </c>
      <c r="J121" s="41">
        <v>16</v>
      </c>
      <c r="K121" s="41">
        <v>11920</v>
      </c>
    </row>
    <row r="122" spans="1:11">
      <c r="A122" s="41" t="s">
        <v>54</v>
      </c>
      <c r="B122" s="41" t="s">
        <v>19</v>
      </c>
      <c r="C122" s="41">
        <v>80</v>
      </c>
      <c r="D122" s="41" t="s">
        <v>10</v>
      </c>
      <c r="E122" s="41" t="s">
        <v>11</v>
      </c>
      <c r="F122" s="41" t="s">
        <v>732</v>
      </c>
      <c r="G122" s="41" t="s">
        <v>733</v>
      </c>
      <c r="H122" s="41">
        <v>9400</v>
      </c>
      <c r="I122" s="41">
        <v>14</v>
      </c>
      <c r="J122" s="41">
        <v>6</v>
      </c>
      <c r="K122" s="41">
        <v>10100</v>
      </c>
    </row>
    <row r="123" spans="1:11">
      <c r="A123" s="41" t="s">
        <v>257</v>
      </c>
      <c r="B123" s="41" t="s">
        <v>19</v>
      </c>
      <c r="C123" s="41">
        <v>80</v>
      </c>
      <c r="D123" s="41" t="s">
        <v>10</v>
      </c>
      <c r="E123" s="41" t="s">
        <v>11</v>
      </c>
      <c r="F123" s="41" t="s">
        <v>732</v>
      </c>
      <c r="G123" s="41" t="s">
        <v>734</v>
      </c>
      <c r="H123" s="41">
        <v>10060</v>
      </c>
      <c r="I123" s="41">
        <v>20</v>
      </c>
      <c r="J123" s="41">
        <v>12</v>
      </c>
      <c r="K123" s="41">
        <v>11060</v>
      </c>
    </row>
    <row r="124" spans="1:11">
      <c r="A124" s="41" t="s">
        <v>258</v>
      </c>
      <c r="B124" s="41" t="s">
        <v>19</v>
      </c>
      <c r="C124" s="41">
        <v>80</v>
      </c>
      <c r="D124" s="41" t="s">
        <v>10</v>
      </c>
      <c r="E124" s="41" t="s">
        <v>750</v>
      </c>
      <c r="F124" s="41" t="s">
        <v>732</v>
      </c>
      <c r="G124" s="41" t="s">
        <v>733</v>
      </c>
      <c r="H124" s="41">
        <v>15350</v>
      </c>
      <c r="I124" s="41">
        <v>18</v>
      </c>
      <c r="J124" s="41">
        <v>12</v>
      </c>
      <c r="K124" s="41">
        <v>16250</v>
      </c>
    </row>
    <row r="125" spans="1:11">
      <c r="A125" s="41" t="s">
        <v>259</v>
      </c>
      <c r="B125" s="41" t="s">
        <v>19</v>
      </c>
      <c r="C125" s="41">
        <v>80</v>
      </c>
      <c r="D125" s="41" t="s">
        <v>10</v>
      </c>
      <c r="E125" s="41" t="s">
        <v>750</v>
      </c>
      <c r="F125" s="41" t="s">
        <v>732</v>
      </c>
      <c r="G125" s="41" t="s">
        <v>734</v>
      </c>
      <c r="H125" s="41">
        <v>16640</v>
      </c>
      <c r="I125" s="41">
        <v>30</v>
      </c>
      <c r="J125" s="41">
        <v>22</v>
      </c>
      <c r="K125" s="41">
        <v>18140</v>
      </c>
    </row>
    <row r="126" spans="1:11">
      <c r="A126" s="41" t="s">
        <v>253</v>
      </c>
      <c r="B126" s="41" t="s">
        <v>19</v>
      </c>
      <c r="C126" s="41">
        <v>80</v>
      </c>
      <c r="D126" s="41" t="s">
        <v>16</v>
      </c>
      <c r="E126" s="41" t="s">
        <v>11</v>
      </c>
      <c r="F126" s="41" t="s">
        <v>732</v>
      </c>
      <c r="G126" s="41" t="s">
        <v>733</v>
      </c>
      <c r="H126" s="41">
        <v>9400</v>
      </c>
      <c r="I126" s="41">
        <v>14</v>
      </c>
      <c r="J126" s="41">
        <v>6</v>
      </c>
      <c r="K126" s="41">
        <v>10100</v>
      </c>
    </row>
    <row r="127" spans="1:11">
      <c r="A127" s="41" t="s">
        <v>254</v>
      </c>
      <c r="B127" s="41" t="s">
        <v>19</v>
      </c>
      <c r="C127" s="41">
        <v>80</v>
      </c>
      <c r="D127" s="41" t="s">
        <v>16</v>
      </c>
      <c r="E127" s="41" t="s">
        <v>11</v>
      </c>
      <c r="F127" s="41" t="s">
        <v>732</v>
      </c>
      <c r="G127" s="41" t="s">
        <v>734</v>
      </c>
      <c r="H127" s="41">
        <v>9840</v>
      </c>
      <c r="I127" s="41">
        <v>20</v>
      </c>
      <c r="J127" s="41">
        <v>12</v>
      </c>
      <c r="K127" s="41">
        <v>10840</v>
      </c>
    </row>
    <row r="128" spans="1:11">
      <c r="A128" s="41" t="s">
        <v>255</v>
      </c>
      <c r="B128" s="41" t="s">
        <v>19</v>
      </c>
      <c r="C128" s="41">
        <v>80</v>
      </c>
      <c r="D128" s="41" t="s">
        <v>16</v>
      </c>
      <c r="E128" s="41" t="s">
        <v>750</v>
      </c>
      <c r="F128" s="41" t="s">
        <v>732</v>
      </c>
      <c r="G128" s="41" t="s">
        <v>733</v>
      </c>
      <c r="H128" s="41">
        <v>15680</v>
      </c>
      <c r="I128" s="41">
        <v>18</v>
      </c>
      <c r="J128" s="41">
        <v>12</v>
      </c>
      <c r="K128" s="41">
        <v>16580</v>
      </c>
    </row>
    <row r="129" spans="1:11">
      <c r="A129" s="41" t="s">
        <v>256</v>
      </c>
      <c r="B129" s="41" t="s">
        <v>19</v>
      </c>
      <c r="C129" s="41">
        <v>80</v>
      </c>
      <c r="D129" s="41" t="s">
        <v>16</v>
      </c>
      <c r="E129" s="41" t="s">
        <v>750</v>
      </c>
      <c r="F129" s="41" t="s">
        <v>732</v>
      </c>
      <c r="G129" s="41" t="s">
        <v>734</v>
      </c>
      <c r="H129" s="41">
        <v>16910</v>
      </c>
      <c r="I129" s="41">
        <v>30</v>
      </c>
      <c r="J129" s="41">
        <v>22</v>
      </c>
      <c r="K129" s="41">
        <v>18410</v>
      </c>
    </row>
    <row r="130" spans="1:11">
      <c r="A130" s="41" t="s">
        <v>48</v>
      </c>
      <c r="B130" s="41" t="s">
        <v>19</v>
      </c>
      <c r="C130" s="41">
        <v>100</v>
      </c>
      <c r="D130" s="41" t="s">
        <v>10</v>
      </c>
      <c r="E130" s="41" t="s">
        <v>11</v>
      </c>
      <c r="F130" s="41" t="s">
        <v>732</v>
      </c>
      <c r="G130" s="41" t="s">
        <v>733</v>
      </c>
      <c r="H130" s="41">
        <v>10480</v>
      </c>
      <c r="I130" s="41">
        <v>18</v>
      </c>
      <c r="J130" s="41">
        <v>8</v>
      </c>
      <c r="K130" s="41">
        <v>11380</v>
      </c>
    </row>
    <row r="131" spans="1:11">
      <c r="A131" s="41" t="s">
        <v>264</v>
      </c>
      <c r="B131" s="41" t="s">
        <v>19</v>
      </c>
      <c r="C131" s="41">
        <v>100</v>
      </c>
      <c r="D131" s="41" t="s">
        <v>10</v>
      </c>
      <c r="E131" s="41" t="s">
        <v>11</v>
      </c>
      <c r="F131" s="41" t="s">
        <v>732</v>
      </c>
      <c r="G131" s="41" t="s">
        <v>734</v>
      </c>
      <c r="H131" s="41">
        <v>11250</v>
      </c>
      <c r="I131" s="41">
        <v>24</v>
      </c>
      <c r="J131" s="41">
        <v>14</v>
      </c>
      <c r="K131" s="41">
        <v>12450</v>
      </c>
    </row>
    <row r="132" spans="1:11">
      <c r="A132" s="41" t="s">
        <v>265</v>
      </c>
      <c r="B132" s="41" t="s">
        <v>19</v>
      </c>
      <c r="C132" s="41">
        <v>100</v>
      </c>
      <c r="D132" s="41" t="s">
        <v>10</v>
      </c>
      <c r="E132" s="41" t="s">
        <v>750</v>
      </c>
      <c r="F132" s="41" t="s">
        <v>732</v>
      </c>
      <c r="G132" s="41" t="s">
        <v>733</v>
      </c>
      <c r="H132" s="41">
        <v>16710</v>
      </c>
      <c r="I132" s="41">
        <v>24</v>
      </c>
      <c r="J132" s="41">
        <v>12</v>
      </c>
      <c r="K132" s="41">
        <v>17910</v>
      </c>
    </row>
    <row r="133" spans="1:11">
      <c r="A133" s="41" t="s">
        <v>266</v>
      </c>
      <c r="B133" s="41" t="s">
        <v>19</v>
      </c>
      <c r="C133" s="41">
        <v>100</v>
      </c>
      <c r="D133" s="41" t="s">
        <v>10</v>
      </c>
      <c r="E133" s="41" t="s">
        <v>750</v>
      </c>
      <c r="F133" s="41" t="s">
        <v>732</v>
      </c>
      <c r="G133" s="41" t="s">
        <v>734</v>
      </c>
      <c r="H133" s="41">
        <v>18210</v>
      </c>
      <c r="I133" s="41">
        <v>36</v>
      </c>
      <c r="J133" s="41">
        <v>26</v>
      </c>
      <c r="K133" s="41">
        <v>20010</v>
      </c>
    </row>
    <row r="134" spans="1:11">
      <c r="A134" s="41" t="s">
        <v>260</v>
      </c>
      <c r="B134" s="41" t="s">
        <v>19</v>
      </c>
      <c r="C134" s="41">
        <v>100</v>
      </c>
      <c r="D134" s="41" t="s">
        <v>16</v>
      </c>
      <c r="E134" s="41" t="s">
        <v>11</v>
      </c>
      <c r="F134" s="41" t="s">
        <v>732</v>
      </c>
      <c r="G134" s="41" t="s">
        <v>733</v>
      </c>
      <c r="H134" s="41">
        <v>10480</v>
      </c>
      <c r="I134" s="41">
        <v>18</v>
      </c>
      <c r="J134" s="41">
        <v>8</v>
      </c>
      <c r="K134" s="41">
        <v>11380</v>
      </c>
    </row>
    <row r="135" spans="1:11">
      <c r="A135" s="41" t="s">
        <v>261</v>
      </c>
      <c r="B135" s="41" t="s">
        <v>19</v>
      </c>
      <c r="C135" s="41">
        <v>100</v>
      </c>
      <c r="D135" s="41" t="s">
        <v>16</v>
      </c>
      <c r="E135" s="41" t="s">
        <v>11</v>
      </c>
      <c r="F135" s="41" t="s">
        <v>732</v>
      </c>
      <c r="G135" s="41" t="s">
        <v>734</v>
      </c>
      <c r="H135" s="41">
        <v>10990</v>
      </c>
      <c r="I135" s="41">
        <v>24</v>
      </c>
      <c r="J135" s="41">
        <v>14</v>
      </c>
      <c r="K135" s="41">
        <v>12190</v>
      </c>
    </row>
    <row r="136" spans="1:11">
      <c r="A136" s="41" t="s">
        <v>262</v>
      </c>
      <c r="B136" s="41" t="s">
        <v>19</v>
      </c>
      <c r="C136" s="41">
        <v>100</v>
      </c>
      <c r="D136" s="41" t="s">
        <v>16</v>
      </c>
      <c r="E136" s="41" t="s">
        <v>750</v>
      </c>
      <c r="F136" s="41" t="s">
        <v>732</v>
      </c>
      <c r="G136" s="41" t="s">
        <v>733</v>
      </c>
      <c r="H136" s="41">
        <v>17100</v>
      </c>
      <c r="I136" s="41">
        <v>24</v>
      </c>
      <c r="J136" s="41">
        <v>12</v>
      </c>
      <c r="K136" s="41">
        <v>18300</v>
      </c>
    </row>
    <row r="137" spans="1:11">
      <c r="A137" s="41" t="s">
        <v>263</v>
      </c>
      <c r="B137" s="41" t="s">
        <v>19</v>
      </c>
      <c r="C137" s="41">
        <v>100</v>
      </c>
      <c r="D137" s="41" t="s">
        <v>16</v>
      </c>
      <c r="E137" s="41" t="s">
        <v>750</v>
      </c>
      <c r="F137" s="41" t="s">
        <v>732</v>
      </c>
      <c r="G137" s="41" t="s">
        <v>734</v>
      </c>
      <c r="H137" s="41">
        <v>18540</v>
      </c>
      <c r="I137" s="41">
        <v>36</v>
      </c>
      <c r="J137" s="41">
        <v>26</v>
      </c>
      <c r="K137" s="41">
        <v>20340</v>
      </c>
    </row>
    <row r="138" spans="1:11">
      <c r="A138" s="41" t="s">
        <v>49</v>
      </c>
      <c r="B138" s="41" t="s">
        <v>19</v>
      </c>
      <c r="C138" s="41">
        <v>125</v>
      </c>
      <c r="D138" s="41" t="s">
        <v>10</v>
      </c>
      <c r="E138" s="41" t="s">
        <v>11</v>
      </c>
      <c r="F138" s="41" t="s">
        <v>732</v>
      </c>
      <c r="G138" s="41" t="s">
        <v>733</v>
      </c>
      <c r="H138" s="41">
        <v>14630</v>
      </c>
      <c r="I138" s="41">
        <v>20</v>
      </c>
      <c r="J138" s="41">
        <v>6</v>
      </c>
      <c r="K138" s="41">
        <v>15630</v>
      </c>
    </row>
    <row r="139" spans="1:11">
      <c r="A139" s="41" t="s">
        <v>271</v>
      </c>
      <c r="B139" s="41" t="s">
        <v>19</v>
      </c>
      <c r="C139" s="41">
        <v>125</v>
      </c>
      <c r="D139" s="41" t="s">
        <v>10</v>
      </c>
      <c r="E139" s="41" t="s">
        <v>11</v>
      </c>
      <c r="F139" s="41" t="s">
        <v>732</v>
      </c>
      <c r="G139" s="41" t="s">
        <v>734</v>
      </c>
      <c r="H139" s="41">
        <v>16470</v>
      </c>
      <c r="I139" s="41">
        <v>32</v>
      </c>
      <c r="J139" s="41">
        <v>18</v>
      </c>
      <c r="K139" s="41">
        <v>18070</v>
      </c>
    </row>
    <row r="140" spans="1:11">
      <c r="A140" s="41" t="s">
        <v>272</v>
      </c>
      <c r="B140" s="41" t="s">
        <v>19</v>
      </c>
      <c r="C140" s="41">
        <v>125</v>
      </c>
      <c r="D140" s="41" t="s">
        <v>10</v>
      </c>
      <c r="E140" s="41" t="s">
        <v>750</v>
      </c>
      <c r="F140" s="41" t="s">
        <v>732</v>
      </c>
      <c r="G140" s="41" t="s">
        <v>733</v>
      </c>
      <c r="H140" s="41">
        <v>25150</v>
      </c>
      <c r="I140" s="41">
        <v>24</v>
      </c>
      <c r="J140" s="41">
        <v>12</v>
      </c>
      <c r="K140" s="41">
        <v>26350</v>
      </c>
    </row>
    <row r="141" spans="1:11">
      <c r="A141" s="41" t="s">
        <v>273</v>
      </c>
      <c r="B141" s="41" t="s">
        <v>19</v>
      </c>
      <c r="C141" s="41">
        <v>125</v>
      </c>
      <c r="D141" s="41" t="s">
        <v>10</v>
      </c>
      <c r="E141" s="41" t="s">
        <v>750</v>
      </c>
      <c r="F141" s="41" t="s">
        <v>732</v>
      </c>
      <c r="G141" s="41" t="s">
        <v>734</v>
      </c>
      <c r="H141" s="41">
        <v>28660</v>
      </c>
      <c r="I141" s="41">
        <v>48</v>
      </c>
      <c r="J141" s="41">
        <v>36</v>
      </c>
      <c r="K141" s="41">
        <v>31060</v>
      </c>
    </row>
    <row r="142" spans="1:11">
      <c r="A142" s="41" t="s">
        <v>267</v>
      </c>
      <c r="B142" s="41" t="s">
        <v>19</v>
      </c>
      <c r="C142" s="41">
        <v>125</v>
      </c>
      <c r="D142" s="41" t="s">
        <v>16</v>
      </c>
      <c r="E142" s="41" t="s">
        <v>11</v>
      </c>
      <c r="F142" s="41" t="s">
        <v>732</v>
      </c>
      <c r="G142" s="41" t="s">
        <v>733</v>
      </c>
      <c r="H142" s="41">
        <v>14560</v>
      </c>
      <c r="I142" s="41">
        <v>20</v>
      </c>
      <c r="J142" s="41">
        <v>6</v>
      </c>
      <c r="K142" s="41">
        <v>15560</v>
      </c>
    </row>
    <row r="143" spans="1:11">
      <c r="A143" s="41" t="s">
        <v>268</v>
      </c>
      <c r="B143" s="41" t="s">
        <v>19</v>
      </c>
      <c r="C143" s="41">
        <v>125</v>
      </c>
      <c r="D143" s="41" t="s">
        <v>16</v>
      </c>
      <c r="E143" s="41" t="s">
        <v>11</v>
      </c>
      <c r="F143" s="41" t="s">
        <v>732</v>
      </c>
      <c r="G143" s="41" t="s">
        <v>734</v>
      </c>
      <c r="H143" s="41">
        <v>15760</v>
      </c>
      <c r="I143" s="41">
        <v>32</v>
      </c>
      <c r="J143" s="41">
        <v>18</v>
      </c>
      <c r="K143" s="41">
        <v>17360</v>
      </c>
    </row>
    <row r="144" spans="1:11">
      <c r="A144" s="41" t="s">
        <v>269</v>
      </c>
      <c r="B144" s="41" t="s">
        <v>19</v>
      </c>
      <c r="C144" s="41">
        <v>125</v>
      </c>
      <c r="D144" s="41" t="s">
        <v>16</v>
      </c>
      <c r="E144" s="41" t="s">
        <v>750</v>
      </c>
      <c r="F144" s="41" t="s">
        <v>732</v>
      </c>
      <c r="G144" s="41" t="s">
        <v>733</v>
      </c>
      <c r="H144" s="41">
        <v>25490</v>
      </c>
      <c r="I144" s="41">
        <v>24</v>
      </c>
      <c r="J144" s="41">
        <v>12</v>
      </c>
      <c r="K144" s="41">
        <v>26690</v>
      </c>
    </row>
    <row r="145" spans="1:11">
      <c r="A145" s="41" t="s">
        <v>270</v>
      </c>
      <c r="B145" s="41" t="s">
        <v>19</v>
      </c>
      <c r="C145" s="41">
        <v>125</v>
      </c>
      <c r="D145" s="41" t="s">
        <v>16</v>
      </c>
      <c r="E145" s="41" t="s">
        <v>750</v>
      </c>
      <c r="F145" s="41" t="s">
        <v>732</v>
      </c>
      <c r="G145" s="41" t="s">
        <v>734</v>
      </c>
      <c r="H145" s="41">
        <v>28880</v>
      </c>
      <c r="I145" s="41">
        <v>48</v>
      </c>
      <c r="J145" s="41">
        <v>36</v>
      </c>
      <c r="K145" s="41">
        <v>31280</v>
      </c>
    </row>
    <row r="146" spans="1:11">
      <c r="A146" s="41" t="s">
        <v>106</v>
      </c>
      <c r="B146" s="41" t="s">
        <v>55</v>
      </c>
      <c r="C146" s="41">
        <v>32</v>
      </c>
      <c r="D146" s="41" t="s">
        <v>10</v>
      </c>
      <c r="E146" s="41" t="s">
        <v>11</v>
      </c>
      <c r="F146" s="41" t="s">
        <v>732</v>
      </c>
      <c r="G146" s="41" t="s">
        <v>733</v>
      </c>
      <c r="H146" s="41">
        <v>3830</v>
      </c>
      <c r="I146" s="41">
        <v>6</v>
      </c>
      <c r="J146" s="41">
        <v>2</v>
      </c>
      <c r="K146" s="41">
        <v>4130</v>
      </c>
    </row>
    <row r="147" spans="1:11">
      <c r="A147" s="41" t="s">
        <v>107</v>
      </c>
      <c r="B147" s="41" t="s">
        <v>55</v>
      </c>
      <c r="C147" s="41">
        <v>32</v>
      </c>
      <c r="D147" s="41" t="s">
        <v>10</v>
      </c>
      <c r="E147" s="41" t="s">
        <v>11</v>
      </c>
      <c r="F147" s="41" t="s">
        <v>732</v>
      </c>
      <c r="G147" s="41" t="s">
        <v>734</v>
      </c>
      <c r="H147" s="41">
        <v>4010</v>
      </c>
      <c r="I147" s="41">
        <v>8</v>
      </c>
      <c r="J147" s="41">
        <v>4</v>
      </c>
      <c r="K147" s="41">
        <v>4410</v>
      </c>
    </row>
    <row r="148" spans="1:11">
      <c r="A148" s="41" t="s">
        <v>108</v>
      </c>
      <c r="B148" s="41" t="s">
        <v>55</v>
      </c>
      <c r="C148" s="41">
        <v>32</v>
      </c>
      <c r="D148" s="41" t="s">
        <v>10</v>
      </c>
      <c r="E148" s="41" t="s">
        <v>750</v>
      </c>
      <c r="F148" s="41" t="s">
        <v>732</v>
      </c>
      <c r="G148" s="41" t="s">
        <v>733</v>
      </c>
      <c r="H148" s="41">
        <v>6280</v>
      </c>
      <c r="I148" s="41">
        <v>8</v>
      </c>
      <c r="J148" s="41">
        <v>4</v>
      </c>
      <c r="K148" s="41">
        <v>6680</v>
      </c>
    </row>
    <row r="149" spans="1:11">
      <c r="A149" s="41" t="s">
        <v>109</v>
      </c>
      <c r="B149" s="41" t="s">
        <v>55</v>
      </c>
      <c r="C149" s="41">
        <v>32</v>
      </c>
      <c r="D149" s="41" t="s">
        <v>10</v>
      </c>
      <c r="E149" s="41" t="s">
        <v>750</v>
      </c>
      <c r="F149" s="41" t="s">
        <v>732</v>
      </c>
      <c r="G149" s="41" t="s">
        <v>734</v>
      </c>
      <c r="H149" s="41">
        <v>6660</v>
      </c>
      <c r="I149" s="41">
        <v>12</v>
      </c>
      <c r="J149" s="41">
        <v>8</v>
      </c>
      <c r="K149" s="41">
        <v>7260</v>
      </c>
    </row>
    <row r="150" spans="1:11">
      <c r="A150" s="41" t="s">
        <v>110</v>
      </c>
      <c r="B150" s="41" t="s">
        <v>55</v>
      </c>
      <c r="C150" s="41">
        <v>32</v>
      </c>
      <c r="D150" s="41" t="s">
        <v>16</v>
      </c>
      <c r="E150" s="41" t="s">
        <v>11</v>
      </c>
      <c r="F150" s="41" t="s">
        <v>732</v>
      </c>
      <c r="G150" s="41" t="s">
        <v>733</v>
      </c>
      <c r="H150" s="41">
        <v>3980</v>
      </c>
      <c r="I150" s="41">
        <v>6</v>
      </c>
      <c r="J150" s="41">
        <v>2</v>
      </c>
      <c r="K150" s="41">
        <v>4280</v>
      </c>
    </row>
    <row r="151" spans="1:11">
      <c r="A151" s="41" t="s">
        <v>111</v>
      </c>
      <c r="B151" s="41" t="s">
        <v>55</v>
      </c>
      <c r="C151" s="41">
        <v>32</v>
      </c>
      <c r="D151" s="41" t="s">
        <v>16</v>
      </c>
      <c r="E151" s="41" t="s">
        <v>11</v>
      </c>
      <c r="F151" s="41" t="s">
        <v>732</v>
      </c>
      <c r="G151" s="41" t="s">
        <v>734</v>
      </c>
      <c r="H151" s="41">
        <v>4130</v>
      </c>
      <c r="I151" s="41">
        <v>8</v>
      </c>
      <c r="J151" s="41">
        <v>4</v>
      </c>
      <c r="K151" s="41">
        <v>4530</v>
      </c>
    </row>
    <row r="152" spans="1:11">
      <c r="A152" s="41" t="s">
        <v>112</v>
      </c>
      <c r="B152" s="41" t="s">
        <v>55</v>
      </c>
      <c r="C152" s="41">
        <v>32</v>
      </c>
      <c r="D152" s="41" t="s">
        <v>16</v>
      </c>
      <c r="E152" s="41" t="s">
        <v>750</v>
      </c>
      <c r="F152" s="41" t="s">
        <v>732</v>
      </c>
      <c r="G152" s="41" t="s">
        <v>733</v>
      </c>
      <c r="H152" s="41">
        <v>6560</v>
      </c>
      <c r="I152" s="41">
        <v>8</v>
      </c>
      <c r="J152" s="41">
        <v>4</v>
      </c>
      <c r="K152" s="41">
        <v>6960</v>
      </c>
    </row>
    <row r="153" spans="1:11">
      <c r="A153" s="41" t="s">
        <v>113</v>
      </c>
      <c r="B153" s="41" t="s">
        <v>55</v>
      </c>
      <c r="C153" s="41">
        <v>32</v>
      </c>
      <c r="D153" s="41" t="s">
        <v>16</v>
      </c>
      <c r="E153" s="41" t="s">
        <v>750</v>
      </c>
      <c r="F153" s="41" t="s">
        <v>732</v>
      </c>
      <c r="G153" s="41" t="s">
        <v>734</v>
      </c>
      <c r="H153" s="41">
        <v>6870</v>
      </c>
      <c r="I153" s="41">
        <v>12</v>
      </c>
      <c r="J153" s="41">
        <v>8</v>
      </c>
      <c r="K153" s="41">
        <v>7470</v>
      </c>
    </row>
    <row r="154" spans="1:11">
      <c r="A154" s="41" t="s">
        <v>114</v>
      </c>
      <c r="B154" s="41" t="s">
        <v>55</v>
      </c>
      <c r="C154" s="41">
        <v>40</v>
      </c>
      <c r="D154" s="41" t="s">
        <v>10</v>
      </c>
      <c r="E154" s="41" t="s">
        <v>11</v>
      </c>
      <c r="F154" s="41" t="s">
        <v>732</v>
      </c>
      <c r="G154" s="41" t="s">
        <v>733</v>
      </c>
      <c r="H154" s="41">
        <v>4170</v>
      </c>
      <c r="I154" s="41">
        <v>8</v>
      </c>
      <c r="J154" s="41">
        <v>4</v>
      </c>
      <c r="K154" s="41">
        <v>4570</v>
      </c>
    </row>
    <row r="155" spans="1:11">
      <c r="A155" s="41" t="s">
        <v>115</v>
      </c>
      <c r="B155" s="41" t="s">
        <v>55</v>
      </c>
      <c r="C155" s="41">
        <v>40</v>
      </c>
      <c r="D155" s="41" t="s">
        <v>10</v>
      </c>
      <c r="E155" s="41" t="s">
        <v>11</v>
      </c>
      <c r="F155" s="41" t="s">
        <v>732</v>
      </c>
      <c r="G155" s="41" t="s">
        <v>734</v>
      </c>
      <c r="H155" s="41">
        <v>4500</v>
      </c>
      <c r="I155" s="41">
        <v>12</v>
      </c>
      <c r="J155" s="41">
        <v>6</v>
      </c>
      <c r="K155" s="41">
        <v>5100</v>
      </c>
    </row>
    <row r="156" spans="1:11">
      <c r="A156" s="41" t="s">
        <v>116</v>
      </c>
      <c r="B156" s="41" t="s">
        <v>55</v>
      </c>
      <c r="C156" s="41">
        <v>40</v>
      </c>
      <c r="D156" s="41" t="s">
        <v>10</v>
      </c>
      <c r="E156" s="41" t="s">
        <v>750</v>
      </c>
      <c r="F156" s="41" t="s">
        <v>732</v>
      </c>
      <c r="G156" s="41" t="s">
        <v>733</v>
      </c>
      <c r="H156" s="41">
        <v>6820</v>
      </c>
      <c r="I156" s="41">
        <v>10</v>
      </c>
      <c r="J156" s="41">
        <v>6</v>
      </c>
      <c r="K156" s="41">
        <v>7320</v>
      </c>
    </row>
    <row r="157" spans="1:11">
      <c r="A157" s="41" t="s">
        <v>117</v>
      </c>
      <c r="B157" s="41" t="s">
        <v>55</v>
      </c>
      <c r="C157" s="41">
        <v>40</v>
      </c>
      <c r="D157" s="41" t="s">
        <v>10</v>
      </c>
      <c r="E157" s="41" t="s">
        <v>750</v>
      </c>
      <c r="F157" s="41" t="s">
        <v>732</v>
      </c>
      <c r="G157" s="41" t="s">
        <v>734</v>
      </c>
      <c r="H157" s="41">
        <v>7440</v>
      </c>
      <c r="I157" s="41">
        <v>16</v>
      </c>
      <c r="J157" s="41">
        <v>12</v>
      </c>
      <c r="K157" s="41">
        <v>8240</v>
      </c>
    </row>
    <row r="158" spans="1:11">
      <c r="A158" s="41" t="s">
        <v>118</v>
      </c>
      <c r="B158" s="41" t="s">
        <v>55</v>
      </c>
      <c r="C158" s="41">
        <v>40</v>
      </c>
      <c r="D158" s="41" t="s">
        <v>16</v>
      </c>
      <c r="E158" s="41" t="s">
        <v>11</v>
      </c>
      <c r="F158" s="41" t="s">
        <v>732</v>
      </c>
      <c r="G158" s="41" t="s">
        <v>733</v>
      </c>
      <c r="H158" s="41">
        <v>4300</v>
      </c>
      <c r="I158" s="41">
        <v>8</v>
      </c>
      <c r="J158" s="41">
        <v>4</v>
      </c>
      <c r="K158" s="41">
        <v>4700</v>
      </c>
    </row>
    <row r="159" spans="1:11">
      <c r="A159" s="41" t="s">
        <v>119</v>
      </c>
      <c r="B159" s="41" t="s">
        <v>55</v>
      </c>
      <c r="C159" s="41">
        <v>40</v>
      </c>
      <c r="D159" s="41" t="s">
        <v>16</v>
      </c>
      <c r="E159" s="41" t="s">
        <v>11</v>
      </c>
      <c r="F159" s="41" t="s">
        <v>732</v>
      </c>
      <c r="G159" s="41" t="s">
        <v>734</v>
      </c>
      <c r="H159" s="41">
        <v>4590</v>
      </c>
      <c r="I159" s="41">
        <v>12</v>
      </c>
      <c r="J159" s="41">
        <v>6</v>
      </c>
      <c r="K159" s="41">
        <v>5190</v>
      </c>
    </row>
    <row r="160" spans="1:11">
      <c r="A160" s="41" t="s">
        <v>120</v>
      </c>
      <c r="B160" s="41" t="s">
        <v>55</v>
      </c>
      <c r="C160" s="41">
        <v>40</v>
      </c>
      <c r="D160" s="41" t="s">
        <v>16</v>
      </c>
      <c r="E160" s="41" t="s">
        <v>750</v>
      </c>
      <c r="F160" s="41" t="s">
        <v>732</v>
      </c>
      <c r="G160" s="41" t="s">
        <v>733</v>
      </c>
      <c r="H160" s="41">
        <v>7080</v>
      </c>
      <c r="I160" s="41">
        <v>10</v>
      </c>
      <c r="J160" s="41">
        <v>6</v>
      </c>
      <c r="K160" s="41">
        <v>7580</v>
      </c>
    </row>
    <row r="161" spans="1:11">
      <c r="A161" s="41" t="s">
        <v>121</v>
      </c>
      <c r="B161" s="41" t="s">
        <v>55</v>
      </c>
      <c r="C161" s="41">
        <v>40</v>
      </c>
      <c r="D161" s="41" t="s">
        <v>16</v>
      </c>
      <c r="E161" s="41" t="s">
        <v>750</v>
      </c>
      <c r="F161" s="41" t="s">
        <v>732</v>
      </c>
      <c r="G161" s="41" t="s">
        <v>734</v>
      </c>
      <c r="H161" s="41">
        <v>7590</v>
      </c>
      <c r="I161" s="41">
        <v>16</v>
      </c>
      <c r="J161" s="41">
        <v>12</v>
      </c>
      <c r="K161" s="41">
        <v>8390</v>
      </c>
    </row>
    <row r="162" spans="1:11">
      <c r="A162" s="41" t="s">
        <v>122</v>
      </c>
      <c r="B162" s="41" t="s">
        <v>55</v>
      </c>
      <c r="C162" s="41">
        <v>50</v>
      </c>
      <c r="D162" s="41" t="s">
        <v>10</v>
      </c>
      <c r="E162" s="41" t="s">
        <v>11</v>
      </c>
      <c r="F162" s="41" t="s">
        <v>732</v>
      </c>
      <c r="G162" s="41" t="s">
        <v>733</v>
      </c>
      <c r="H162" s="41">
        <v>5110</v>
      </c>
      <c r="I162" s="41">
        <v>10</v>
      </c>
      <c r="J162" s="41">
        <v>4</v>
      </c>
      <c r="K162" s="41">
        <v>5610</v>
      </c>
    </row>
    <row r="163" spans="1:11">
      <c r="A163" s="41" t="s">
        <v>123</v>
      </c>
      <c r="B163" s="41" t="s">
        <v>55</v>
      </c>
      <c r="C163" s="41">
        <v>50</v>
      </c>
      <c r="D163" s="41" t="s">
        <v>10</v>
      </c>
      <c r="E163" s="41" t="s">
        <v>11</v>
      </c>
      <c r="F163" s="41" t="s">
        <v>732</v>
      </c>
      <c r="G163" s="41" t="s">
        <v>734</v>
      </c>
      <c r="H163" s="41">
        <v>5770</v>
      </c>
      <c r="I163" s="41">
        <v>16</v>
      </c>
      <c r="J163" s="41">
        <v>10</v>
      </c>
      <c r="K163" s="41">
        <v>6570</v>
      </c>
    </row>
    <row r="164" spans="1:11">
      <c r="A164" s="41" t="s">
        <v>124</v>
      </c>
      <c r="B164" s="41" t="s">
        <v>55</v>
      </c>
      <c r="C164" s="41">
        <v>50</v>
      </c>
      <c r="D164" s="41" t="s">
        <v>10</v>
      </c>
      <c r="E164" s="41" t="s">
        <v>750</v>
      </c>
      <c r="F164" s="41" t="s">
        <v>732</v>
      </c>
      <c r="G164" s="41" t="s">
        <v>733</v>
      </c>
      <c r="H164" s="41">
        <v>8490</v>
      </c>
      <c r="I164" s="41">
        <v>12</v>
      </c>
      <c r="J164" s="41">
        <v>6</v>
      </c>
      <c r="K164" s="41">
        <v>9090</v>
      </c>
    </row>
    <row r="165" spans="1:11">
      <c r="A165" s="41" t="s">
        <v>125</v>
      </c>
      <c r="B165" s="41" t="s">
        <v>55</v>
      </c>
      <c r="C165" s="41">
        <v>50</v>
      </c>
      <c r="D165" s="41" t="s">
        <v>10</v>
      </c>
      <c r="E165" s="41" t="s">
        <v>750</v>
      </c>
      <c r="F165" s="41" t="s">
        <v>732</v>
      </c>
      <c r="G165" s="41" t="s">
        <v>734</v>
      </c>
      <c r="H165" s="41">
        <v>9760</v>
      </c>
      <c r="I165" s="41">
        <v>22</v>
      </c>
      <c r="J165" s="41">
        <v>16</v>
      </c>
      <c r="K165" s="41">
        <v>10860</v>
      </c>
    </row>
    <row r="166" spans="1:11">
      <c r="A166" s="41" t="s">
        <v>126</v>
      </c>
      <c r="B166" s="41" t="s">
        <v>55</v>
      </c>
      <c r="C166" s="41">
        <v>50</v>
      </c>
      <c r="D166" s="41" t="s">
        <v>16</v>
      </c>
      <c r="E166" s="41" t="s">
        <v>11</v>
      </c>
      <c r="F166" s="41" t="s">
        <v>732</v>
      </c>
      <c r="G166" s="41" t="s">
        <v>733</v>
      </c>
      <c r="H166" s="41">
        <v>5250</v>
      </c>
      <c r="I166" s="41">
        <v>10</v>
      </c>
      <c r="J166" s="41">
        <v>4</v>
      </c>
      <c r="K166" s="41">
        <v>5750</v>
      </c>
    </row>
    <row r="167" spans="1:11">
      <c r="A167" s="41" t="s">
        <v>127</v>
      </c>
      <c r="B167" s="41" t="s">
        <v>55</v>
      </c>
      <c r="C167" s="41">
        <v>50</v>
      </c>
      <c r="D167" s="41" t="s">
        <v>16</v>
      </c>
      <c r="E167" s="41" t="s">
        <v>11</v>
      </c>
      <c r="F167" s="41" t="s">
        <v>732</v>
      </c>
      <c r="G167" s="41" t="s">
        <v>734</v>
      </c>
      <c r="H167" s="41">
        <v>5790</v>
      </c>
      <c r="I167" s="41">
        <v>16</v>
      </c>
      <c r="J167" s="41">
        <v>10</v>
      </c>
      <c r="K167" s="41">
        <v>6590</v>
      </c>
    </row>
    <row r="168" spans="1:11">
      <c r="A168" s="41" t="s">
        <v>128</v>
      </c>
      <c r="B168" s="41" t="s">
        <v>55</v>
      </c>
      <c r="C168" s="41">
        <v>50</v>
      </c>
      <c r="D168" s="41" t="s">
        <v>16</v>
      </c>
      <c r="E168" s="41" t="s">
        <v>750</v>
      </c>
      <c r="F168" s="41" t="s">
        <v>732</v>
      </c>
      <c r="G168" s="41" t="s">
        <v>733</v>
      </c>
      <c r="H168" s="41">
        <v>8760</v>
      </c>
      <c r="I168" s="41">
        <v>12</v>
      </c>
      <c r="J168" s="41">
        <v>6</v>
      </c>
      <c r="K168" s="41">
        <v>9360</v>
      </c>
    </row>
    <row r="169" spans="1:11">
      <c r="A169" s="41" t="s">
        <v>129</v>
      </c>
      <c r="B169" s="41" t="s">
        <v>55</v>
      </c>
      <c r="C169" s="41">
        <v>50</v>
      </c>
      <c r="D169" s="41" t="s">
        <v>16</v>
      </c>
      <c r="E169" s="41" t="s">
        <v>750</v>
      </c>
      <c r="F169" s="41" t="s">
        <v>732</v>
      </c>
      <c r="G169" s="41" t="s">
        <v>734</v>
      </c>
      <c r="H169" s="41">
        <v>9810</v>
      </c>
      <c r="I169" s="41">
        <v>22</v>
      </c>
      <c r="J169" s="41">
        <v>16</v>
      </c>
      <c r="K169" s="41">
        <v>10910</v>
      </c>
    </row>
    <row r="170" spans="1:11">
      <c r="A170" s="41" t="s">
        <v>130</v>
      </c>
      <c r="B170" s="41" t="s">
        <v>55</v>
      </c>
      <c r="C170" s="41">
        <v>63</v>
      </c>
      <c r="D170" s="41" t="s">
        <v>10</v>
      </c>
      <c r="E170" s="41" t="s">
        <v>11</v>
      </c>
      <c r="F170" s="41" t="s">
        <v>732</v>
      </c>
      <c r="G170" s="41" t="s">
        <v>733</v>
      </c>
      <c r="H170" s="41">
        <v>5860</v>
      </c>
      <c r="I170" s="41">
        <v>12</v>
      </c>
      <c r="J170" s="41">
        <v>4</v>
      </c>
      <c r="K170" s="41">
        <v>6460</v>
      </c>
    </row>
    <row r="171" spans="1:11">
      <c r="A171" s="41" t="s">
        <v>131</v>
      </c>
      <c r="B171" s="41" t="s">
        <v>55</v>
      </c>
      <c r="C171" s="41">
        <v>63</v>
      </c>
      <c r="D171" s="41" t="s">
        <v>10</v>
      </c>
      <c r="E171" s="41" t="s">
        <v>11</v>
      </c>
      <c r="F171" s="41" t="s">
        <v>732</v>
      </c>
      <c r="G171" s="41" t="s">
        <v>734</v>
      </c>
      <c r="H171" s="41">
        <v>6540</v>
      </c>
      <c r="I171" s="41">
        <v>18</v>
      </c>
      <c r="J171" s="41">
        <v>10</v>
      </c>
      <c r="K171" s="41">
        <v>7440</v>
      </c>
    </row>
    <row r="172" spans="1:11">
      <c r="A172" s="41" t="s">
        <v>132</v>
      </c>
      <c r="B172" s="41" t="s">
        <v>55</v>
      </c>
      <c r="C172" s="41">
        <v>63</v>
      </c>
      <c r="D172" s="41" t="s">
        <v>10</v>
      </c>
      <c r="E172" s="41" t="s">
        <v>750</v>
      </c>
      <c r="F172" s="41" t="s">
        <v>732</v>
      </c>
      <c r="G172" s="41" t="s">
        <v>733</v>
      </c>
      <c r="H172" s="41">
        <v>9890</v>
      </c>
      <c r="I172" s="41">
        <v>14</v>
      </c>
      <c r="J172" s="41">
        <v>6</v>
      </c>
      <c r="K172" s="41">
        <v>10590</v>
      </c>
    </row>
    <row r="173" spans="1:11">
      <c r="A173" s="41" t="s">
        <v>133</v>
      </c>
      <c r="B173" s="41" t="s">
        <v>55</v>
      </c>
      <c r="C173" s="41">
        <v>63</v>
      </c>
      <c r="D173" s="41" t="s">
        <v>10</v>
      </c>
      <c r="E173" s="41" t="s">
        <v>750</v>
      </c>
      <c r="F173" s="41" t="s">
        <v>732</v>
      </c>
      <c r="G173" s="41" t="s">
        <v>734</v>
      </c>
      <c r="H173" s="41">
        <v>11290</v>
      </c>
      <c r="I173" s="41">
        <v>24</v>
      </c>
      <c r="J173" s="41">
        <v>16</v>
      </c>
      <c r="K173" s="41">
        <v>12490</v>
      </c>
    </row>
    <row r="174" spans="1:11">
      <c r="A174" s="41" t="s">
        <v>134</v>
      </c>
      <c r="B174" s="41" t="s">
        <v>55</v>
      </c>
      <c r="C174" s="41">
        <v>63</v>
      </c>
      <c r="D174" s="41" t="s">
        <v>16</v>
      </c>
      <c r="E174" s="41" t="s">
        <v>11</v>
      </c>
      <c r="F174" s="41" t="s">
        <v>732</v>
      </c>
      <c r="G174" s="41" t="s">
        <v>733</v>
      </c>
      <c r="H174" s="41">
        <v>6010</v>
      </c>
      <c r="I174" s="41">
        <v>12</v>
      </c>
      <c r="J174" s="41">
        <v>4</v>
      </c>
      <c r="K174" s="41">
        <v>6610</v>
      </c>
    </row>
    <row r="175" spans="1:11">
      <c r="A175" s="41" t="s">
        <v>135</v>
      </c>
      <c r="B175" s="41" t="s">
        <v>55</v>
      </c>
      <c r="C175" s="41">
        <v>63</v>
      </c>
      <c r="D175" s="41" t="s">
        <v>16</v>
      </c>
      <c r="E175" s="41" t="s">
        <v>11</v>
      </c>
      <c r="F175" s="41" t="s">
        <v>732</v>
      </c>
      <c r="G175" s="41" t="s">
        <v>734</v>
      </c>
      <c r="H175" s="41">
        <v>6560</v>
      </c>
      <c r="I175" s="41">
        <v>18</v>
      </c>
      <c r="J175" s="41">
        <v>10</v>
      </c>
      <c r="K175" s="41">
        <v>7460</v>
      </c>
    </row>
    <row r="176" spans="1:11">
      <c r="A176" s="41" t="s">
        <v>136</v>
      </c>
      <c r="B176" s="41" t="s">
        <v>55</v>
      </c>
      <c r="C176" s="41">
        <v>63</v>
      </c>
      <c r="D176" s="41" t="s">
        <v>16</v>
      </c>
      <c r="E176" s="41" t="s">
        <v>750</v>
      </c>
      <c r="F176" s="41" t="s">
        <v>732</v>
      </c>
      <c r="G176" s="41" t="s">
        <v>733</v>
      </c>
      <c r="H176" s="41">
        <v>10180</v>
      </c>
      <c r="I176" s="41">
        <v>14</v>
      </c>
      <c r="J176" s="41">
        <v>6</v>
      </c>
      <c r="K176" s="41">
        <v>10880</v>
      </c>
    </row>
    <row r="177" spans="1:11">
      <c r="A177" s="41" t="s">
        <v>137</v>
      </c>
      <c r="B177" s="41" t="s">
        <v>55</v>
      </c>
      <c r="C177" s="41">
        <v>63</v>
      </c>
      <c r="D177" s="41" t="s">
        <v>16</v>
      </c>
      <c r="E177" s="41" t="s">
        <v>750</v>
      </c>
      <c r="F177" s="41" t="s">
        <v>732</v>
      </c>
      <c r="G177" s="41" t="s">
        <v>734</v>
      </c>
      <c r="H177" s="41">
        <v>11350</v>
      </c>
      <c r="I177" s="41">
        <v>24</v>
      </c>
      <c r="J177" s="41">
        <v>16</v>
      </c>
      <c r="K177" s="41">
        <v>12550</v>
      </c>
    </row>
    <row r="178" spans="1:11">
      <c r="A178" s="41" t="s">
        <v>138</v>
      </c>
      <c r="B178" s="41" t="s">
        <v>55</v>
      </c>
      <c r="C178" s="41">
        <v>80</v>
      </c>
      <c r="D178" s="41" t="s">
        <v>10</v>
      </c>
      <c r="E178" s="41" t="s">
        <v>11</v>
      </c>
      <c r="F178" s="41" t="s">
        <v>732</v>
      </c>
      <c r="G178" s="41" t="s">
        <v>733</v>
      </c>
      <c r="H178" s="41">
        <v>7040</v>
      </c>
      <c r="I178" s="41">
        <v>16</v>
      </c>
      <c r="J178" s="41">
        <v>6</v>
      </c>
      <c r="K178" s="41">
        <v>7840</v>
      </c>
    </row>
    <row r="179" spans="1:11">
      <c r="A179" s="41" t="s">
        <v>139</v>
      </c>
      <c r="B179" s="41" t="s">
        <v>55</v>
      </c>
      <c r="C179" s="41">
        <v>80</v>
      </c>
      <c r="D179" s="41" t="s">
        <v>10</v>
      </c>
      <c r="E179" s="41" t="s">
        <v>11</v>
      </c>
      <c r="F179" s="41" t="s">
        <v>732</v>
      </c>
      <c r="G179" s="41" t="s">
        <v>734</v>
      </c>
      <c r="H179" s="41">
        <v>7710</v>
      </c>
      <c r="I179" s="41">
        <v>22</v>
      </c>
      <c r="J179" s="41">
        <v>12</v>
      </c>
      <c r="K179" s="41">
        <v>8810</v>
      </c>
    </row>
    <row r="180" spans="1:11">
      <c r="A180" s="41" t="s">
        <v>140</v>
      </c>
      <c r="B180" s="41" t="s">
        <v>55</v>
      </c>
      <c r="C180" s="41">
        <v>80</v>
      </c>
      <c r="D180" s="41" t="s">
        <v>10</v>
      </c>
      <c r="E180" s="41" t="s">
        <v>750</v>
      </c>
      <c r="F180" s="41" t="s">
        <v>732</v>
      </c>
      <c r="G180" s="41" t="s">
        <v>733</v>
      </c>
      <c r="H180" s="41">
        <v>11830</v>
      </c>
      <c r="I180" s="41">
        <v>20</v>
      </c>
      <c r="J180" s="41">
        <v>10</v>
      </c>
      <c r="K180" s="41">
        <v>12830</v>
      </c>
    </row>
    <row r="181" spans="1:11">
      <c r="A181" s="41" t="s">
        <v>141</v>
      </c>
      <c r="B181" s="41" t="s">
        <v>55</v>
      </c>
      <c r="C181" s="41">
        <v>80</v>
      </c>
      <c r="D181" s="41" t="s">
        <v>10</v>
      </c>
      <c r="E181" s="41" t="s">
        <v>750</v>
      </c>
      <c r="F181" s="41" t="s">
        <v>732</v>
      </c>
      <c r="G181" s="41" t="s">
        <v>734</v>
      </c>
      <c r="H181" s="41">
        <v>13290</v>
      </c>
      <c r="I181" s="41">
        <v>30</v>
      </c>
      <c r="J181" s="41">
        <v>20</v>
      </c>
      <c r="K181" s="41">
        <v>14790</v>
      </c>
    </row>
    <row r="182" spans="1:11">
      <c r="A182" s="41" t="s">
        <v>142</v>
      </c>
      <c r="B182" s="41" t="s">
        <v>55</v>
      </c>
      <c r="C182" s="41">
        <v>80</v>
      </c>
      <c r="D182" s="41" t="s">
        <v>16</v>
      </c>
      <c r="E182" s="41" t="s">
        <v>11</v>
      </c>
      <c r="F182" s="41" t="s">
        <v>732</v>
      </c>
      <c r="G182" s="41" t="s">
        <v>733</v>
      </c>
      <c r="H182" s="41">
        <v>7090</v>
      </c>
      <c r="I182" s="41">
        <v>16</v>
      </c>
      <c r="J182" s="41">
        <v>6</v>
      </c>
      <c r="K182" s="41">
        <v>7890</v>
      </c>
    </row>
    <row r="183" spans="1:11">
      <c r="A183" s="41" t="s">
        <v>143</v>
      </c>
      <c r="B183" s="41" t="s">
        <v>55</v>
      </c>
      <c r="C183" s="41">
        <v>80</v>
      </c>
      <c r="D183" s="41" t="s">
        <v>16</v>
      </c>
      <c r="E183" s="41" t="s">
        <v>11</v>
      </c>
      <c r="F183" s="41" t="s">
        <v>732</v>
      </c>
      <c r="G183" s="41" t="s">
        <v>734</v>
      </c>
      <c r="H183" s="41">
        <v>7600</v>
      </c>
      <c r="I183" s="41">
        <v>22</v>
      </c>
      <c r="J183" s="41">
        <v>12</v>
      </c>
      <c r="K183" s="41">
        <v>8700</v>
      </c>
    </row>
    <row r="184" spans="1:11">
      <c r="A184" s="41" t="s">
        <v>144</v>
      </c>
      <c r="B184" s="41" t="s">
        <v>55</v>
      </c>
      <c r="C184" s="41">
        <v>80</v>
      </c>
      <c r="D184" s="41" t="s">
        <v>16</v>
      </c>
      <c r="E184" s="41" t="s">
        <v>750</v>
      </c>
      <c r="F184" s="41" t="s">
        <v>732</v>
      </c>
      <c r="G184" s="41" t="s">
        <v>733</v>
      </c>
      <c r="H184" s="41">
        <v>11960</v>
      </c>
      <c r="I184" s="41">
        <v>20</v>
      </c>
      <c r="J184" s="41">
        <v>10</v>
      </c>
      <c r="K184" s="41">
        <v>12960</v>
      </c>
    </row>
    <row r="185" spans="1:11">
      <c r="A185" s="41" t="s">
        <v>145</v>
      </c>
      <c r="B185" s="41" t="s">
        <v>55</v>
      </c>
      <c r="C185" s="41">
        <v>80</v>
      </c>
      <c r="D185" s="41" t="s">
        <v>16</v>
      </c>
      <c r="E185" s="41" t="s">
        <v>750</v>
      </c>
      <c r="F185" s="41" t="s">
        <v>732</v>
      </c>
      <c r="G185" s="41" t="s">
        <v>734</v>
      </c>
      <c r="H185" s="41">
        <v>13170</v>
      </c>
      <c r="I185" s="41">
        <v>30</v>
      </c>
      <c r="J185" s="41">
        <v>20</v>
      </c>
      <c r="K185" s="41">
        <v>14670</v>
      </c>
    </row>
    <row r="186" spans="1:11">
      <c r="A186" s="41" t="s">
        <v>146</v>
      </c>
      <c r="B186" s="41" t="s">
        <v>55</v>
      </c>
      <c r="C186" s="41">
        <v>100</v>
      </c>
      <c r="D186" s="41" t="s">
        <v>10</v>
      </c>
      <c r="E186" s="41" t="s">
        <v>11</v>
      </c>
      <c r="F186" s="41" t="s">
        <v>732</v>
      </c>
      <c r="G186" s="41" t="s">
        <v>733</v>
      </c>
      <c r="H186" s="41">
        <v>9850</v>
      </c>
      <c r="I186" s="41">
        <v>20</v>
      </c>
      <c r="J186" s="41">
        <v>6</v>
      </c>
      <c r="K186" s="41">
        <v>10850</v>
      </c>
    </row>
    <row r="187" spans="1:11">
      <c r="A187" s="41" t="s">
        <v>147</v>
      </c>
      <c r="B187" s="41" t="s">
        <v>55</v>
      </c>
      <c r="C187" s="41">
        <v>100</v>
      </c>
      <c r="D187" s="41" t="s">
        <v>10</v>
      </c>
      <c r="E187" s="41" t="s">
        <v>11</v>
      </c>
      <c r="F187" s="41" t="s">
        <v>732</v>
      </c>
      <c r="G187" s="41" t="s">
        <v>734</v>
      </c>
      <c r="H187" s="41">
        <v>10690</v>
      </c>
      <c r="I187" s="41">
        <v>26</v>
      </c>
      <c r="J187" s="41">
        <v>12</v>
      </c>
      <c r="K187" s="41">
        <v>11990</v>
      </c>
    </row>
    <row r="188" spans="1:11">
      <c r="A188" s="41" t="s">
        <v>148</v>
      </c>
      <c r="B188" s="41" t="s">
        <v>55</v>
      </c>
      <c r="C188" s="41">
        <v>100</v>
      </c>
      <c r="D188" s="41" t="s">
        <v>10</v>
      </c>
      <c r="E188" s="41" t="s">
        <v>750</v>
      </c>
      <c r="F188" s="41" t="s">
        <v>732</v>
      </c>
      <c r="G188" s="41" t="s">
        <v>733</v>
      </c>
      <c r="H188" s="41">
        <v>16680</v>
      </c>
      <c r="I188" s="41">
        <v>24</v>
      </c>
      <c r="J188" s="41">
        <v>12</v>
      </c>
      <c r="K188" s="41">
        <v>17880</v>
      </c>
    </row>
    <row r="189" spans="1:11">
      <c r="A189" s="41" t="s">
        <v>149</v>
      </c>
      <c r="B189" s="41" t="s">
        <v>55</v>
      </c>
      <c r="C189" s="41">
        <v>100</v>
      </c>
      <c r="D189" s="41" t="s">
        <v>10</v>
      </c>
      <c r="E189" s="41" t="s">
        <v>750</v>
      </c>
      <c r="F189" s="41" t="s">
        <v>732</v>
      </c>
      <c r="G189" s="41" t="s">
        <v>734</v>
      </c>
      <c r="H189" s="41">
        <v>18410</v>
      </c>
      <c r="I189" s="41">
        <v>36</v>
      </c>
      <c r="J189" s="41">
        <v>22</v>
      </c>
      <c r="K189" s="41">
        <v>20210</v>
      </c>
    </row>
    <row r="190" spans="1:11">
      <c r="A190" s="41" t="s">
        <v>150</v>
      </c>
      <c r="B190" s="41" t="s">
        <v>55</v>
      </c>
      <c r="C190" s="41">
        <v>100</v>
      </c>
      <c r="D190" s="41" t="s">
        <v>16</v>
      </c>
      <c r="E190" s="41" t="s">
        <v>11</v>
      </c>
      <c r="F190" s="41" t="s">
        <v>732</v>
      </c>
      <c r="G190" s="41" t="s">
        <v>733</v>
      </c>
      <c r="H190" s="41">
        <v>9900</v>
      </c>
      <c r="I190" s="41">
        <v>20</v>
      </c>
      <c r="J190" s="41">
        <v>6</v>
      </c>
      <c r="K190" s="41">
        <v>10900</v>
      </c>
    </row>
    <row r="191" spans="1:11">
      <c r="A191" s="41" t="s">
        <v>151</v>
      </c>
      <c r="B191" s="41" t="s">
        <v>55</v>
      </c>
      <c r="C191" s="41">
        <v>100</v>
      </c>
      <c r="D191" s="41" t="s">
        <v>16</v>
      </c>
      <c r="E191" s="41" t="s">
        <v>11</v>
      </c>
      <c r="F191" s="41" t="s">
        <v>732</v>
      </c>
      <c r="G191" s="41" t="s">
        <v>734</v>
      </c>
      <c r="H191" s="41">
        <v>10580</v>
      </c>
      <c r="I191" s="41">
        <v>26</v>
      </c>
      <c r="J191" s="41">
        <v>12</v>
      </c>
      <c r="K191" s="41">
        <v>11880</v>
      </c>
    </row>
    <row r="192" spans="1:11">
      <c r="A192" s="41" t="s">
        <v>152</v>
      </c>
      <c r="B192" s="41" t="s">
        <v>55</v>
      </c>
      <c r="C192" s="41">
        <v>100</v>
      </c>
      <c r="D192" s="41" t="s">
        <v>16</v>
      </c>
      <c r="E192" s="41" t="s">
        <v>750</v>
      </c>
      <c r="F192" s="41" t="s">
        <v>732</v>
      </c>
      <c r="G192" s="41" t="s">
        <v>733</v>
      </c>
      <c r="H192" s="41">
        <v>16830</v>
      </c>
      <c r="I192" s="41">
        <v>24</v>
      </c>
      <c r="J192" s="41">
        <v>12</v>
      </c>
      <c r="K192" s="41">
        <v>18030</v>
      </c>
    </row>
    <row r="193" spans="1:11">
      <c r="A193" s="41" t="s">
        <v>153</v>
      </c>
      <c r="B193" s="41" t="s">
        <v>55</v>
      </c>
      <c r="C193" s="41">
        <v>100</v>
      </c>
      <c r="D193" s="41" t="s">
        <v>16</v>
      </c>
      <c r="E193" s="41" t="s">
        <v>750</v>
      </c>
      <c r="F193" s="41" t="s">
        <v>732</v>
      </c>
      <c r="G193" s="41" t="s">
        <v>734</v>
      </c>
      <c r="H193" s="41">
        <v>18280</v>
      </c>
      <c r="I193" s="41">
        <v>36</v>
      </c>
      <c r="J193" s="41">
        <v>22</v>
      </c>
      <c r="K193" s="41">
        <v>20080</v>
      </c>
    </row>
    <row r="194" spans="1:11">
      <c r="A194" s="41" t="s">
        <v>154</v>
      </c>
      <c r="B194" s="41" t="s">
        <v>55</v>
      </c>
      <c r="C194" s="41">
        <v>125</v>
      </c>
      <c r="D194" s="41" t="s">
        <v>10</v>
      </c>
      <c r="E194" s="41" t="s">
        <v>11</v>
      </c>
      <c r="F194" s="41" t="s">
        <v>732</v>
      </c>
      <c r="G194" s="41" t="s">
        <v>733</v>
      </c>
      <c r="H194" s="41">
        <v>13900</v>
      </c>
      <c r="I194" s="41">
        <v>24</v>
      </c>
      <c r="J194" s="41">
        <v>6</v>
      </c>
      <c r="K194" s="41">
        <v>15100</v>
      </c>
    </row>
    <row r="195" spans="1:11">
      <c r="A195" s="41" t="s">
        <v>155</v>
      </c>
      <c r="B195" s="41" t="s">
        <v>55</v>
      </c>
      <c r="C195" s="41">
        <v>125</v>
      </c>
      <c r="D195" s="41" t="s">
        <v>10</v>
      </c>
      <c r="E195" s="41" t="s">
        <v>11</v>
      </c>
      <c r="F195" s="41" t="s">
        <v>732</v>
      </c>
      <c r="G195" s="41" t="s">
        <v>734</v>
      </c>
      <c r="H195" s="41">
        <v>16130</v>
      </c>
      <c r="I195" s="41">
        <v>36</v>
      </c>
      <c r="J195" s="41">
        <v>18</v>
      </c>
      <c r="K195" s="41">
        <v>17930</v>
      </c>
    </row>
    <row r="196" spans="1:11">
      <c r="A196" s="41" t="s">
        <v>156</v>
      </c>
      <c r="B196" s="41" t="s">
        <v>55</v>
      </c>
      <c r="C196" s="41">
        <v>125</v>
      </c>
      <c r="D196" s="41" t="s">
        <v>10</v>
      </c>
      <c r="E196" s="41" t="s">
        <v>750</v>
      </c>
      <c r="F196" s="41" t="s">
        <v>732</v>
      </c>
      <c r="G196" s="41" t="s">
        <v>733</v>
      </c>
      <c r="H196" s="41">
        <v>23690</v>
      </c>
      <c r="I196" s="41">
        <v>30</v>
      </c>
      <c r="J196" s="41">
        <v>12</v>
      </c>
      <c r="K196" s="41">
        <v>25190</v>
      </c>
    </row>
    <row r="197" spans="1:11">
      <c r="A197" s="41" t="s">
        <v>157</v>
      </c>
      <c r="B197" s="41" t="s">
        <v>55</v>
      </c>
      <c r="C197" s="41">
        <v>125</v>
      </c>
      <c r="D197" s="41" t="s">
        <v>10</v>
      </c>
      <c r="E197" s="41" t="s">
        <v>750</v>
      </c>
      <c r="F197" s="41" t="s">
        <v>732</v>
      </c>
      <c r="G197" s="41" t="s">
        <v>734</v>
      </c>
      <c r="H197" s="41">
        <v>28250</v>
      </c>
      <c r="I197" s="41">
        <v>54</v>
      </c>
      <c r="J197" s="41">
        <v>36</v>
      </c>
      <c r="K197" s="41">
        <v>30950</v>
      </c>
    </row>
    <row r="198" spans="1:11">
      <c r="A198" s="41" t="s">
        <v>158</v>
      </c>
      <c r="B198" s="41" t="s">
        <v>55</v>
      </c>
      <c r="C198" s="41">
        <v>125</v>
      </c>
      <c r="D198" s="41" t="s">
        <v>16</v>
      </c>
      <c r="E198" s="41" t="s">
        <v>11</v>
      </c>
      <c r="F198" s="41" t="s">
        <v>732</v>
      </c>
      <c r="G198" s="41" t="s">
        <v>733</v>
      </c>
      <c r="H198" s="41">
        <v>13870</v>
      </c>
      <c r="I198" s="41">
        <v>24</v>
      </c>
      <c r="J198" s="41">
        <v>6</v>
      </c>
      <c r="K198" s="41">
        <v>15070</v>
      </c>
    </row>
    <row r="199" spans="1:11">
      <c r="A199" s="41" t="s">
        <v>159</v>
      </c>
      <c r="B199" s="41" t="s">
        <v>55</v>
      </c>
      <c r="C199" s="41">
        <v>125</v>
      </c>
      <c r="D199" s="41" t="s">
        <v>16</v>
      </c>
      <c r="E199" s="41" t="s">
        <v>11</v>
      </c>
      <c r="F199" s="41" t="s">
        <v>732</v>
      </c>
      <c r="G199" s="41" t="s">
        <v>734</v>
      </c>
      <c r="H199" s="41">
        <v>15590</v>
      </c>
      <c r="I199" s="41">
        <v>36</v>
      </c>
      <c r="J199" s="41">
        <v>18</v>
      </c>
      <c r="K199" s="41">
        <v>17390</v>
      </c>
    </row>
    <row r="200" spans="1:11">
      <c r="A200" s="41" t="s">
        <v>160</v>
      </c>
      <c r="B200" s="41" t="s">
        <v>55</v>
      </c>
      <c r="C200" s="41">
        <v>125</v>
      </c>
      <c r="D200" s="41" t="s">
        <v>16</v>
      </c>
      <c r="E200" s="41" t="s">
        <v>750</v>
      </c>
      <c r="F200" s="41" t="s">
        <v>732</v>
      </c>
      <c r="G200" s="41" t="s">
        <v>733</v>
      </c>
      <c r="H200" s="41">
        <v>23770</v>
      </c>
      <c r="I200" s="41">
        <v>30</v>
      </c>
      <c r="J200" s="41">
        <v>12</v>
      </c>
      <c r="K200" s="41">
        <v>25270</v>
      </c>
    </row>
    <row r="201" spans="1:11">
      <c r="A201" s="41" t="s">
        <v>161</v>
      </c>
      <c r="B201" s="41" t="s">
        <v>55</v>
      </c>
      <c r="C201" s="41">
        <v>125</v>
      </c>
      <c r="D201" s="41" t="s">
        <v>16</v>
      </c>
      <c r="E201" s="41" t="s">
        <v>750</v>
      </c>
      <c r="F201" s="41" t="s">
        <v>732</v>
      </c>
      <c r="G201" s="41" t="s">
        <v>734</v>
      </c>
      <c r="H201" s="41">
        <v>27580</v>
      </c>
      <c r="I201" s="41">
        <v>54</v>
      </c>
      <c r="J201" s="41">
        <v>36</v>
      </c>
      <c r="K201" s="41">
        <v>30280</v>
      </c>
    </row>
    <row r="202" spans="1:11">
      <c r="A202" s="41" t="s">
        <v>22</v>
      </c>
      <c r="B202" s="41" t="s">
        <v>14</v>
      </c>
      <c r="C202" s="41">
        <v>32</v>
      </c>
      <c r="D202" s="41" t="s">
        <v>10</v>
      </c>
      <c r="E202" s="41" t="s">
        <v>11</v>
      </c>
      <c r="F202" s="41" t="s">
        <v>732</v>
      </c>
      <c r="G202" s="41" t="s">
        <v>733</v>
      </c>
      <c r="H202" s="41">
        <v>4370</v>
      </c>
      <c r="I202" s="41">
        <v>6</v>
      </c>
      <c r="J202" s="41">
        <v>2</v>
      </c>
      <c r="K202" s="41">
        <v>4670</v>
      </c>
    </row>
    <row r="203" spans="1:11">
      <c r="A203" s="41" t="s">
        <v>395</v>
      </c>
      <c r="B203" s="41" t="s">
        <v>14</v>
      </c>
      <c r="C203" s="41">
        <v>32</v>
      </c>
      <c r="D203" s="41" t="s">
        <v>10</v>
      </c>
      <c r="E203" s="41" t="s">
        <v>11</v>
      </c>
      <c r="F203" s="41" t="s">
        <v>732</v>
      </c>
      <c r="G203" s="41" t="s">
        <v>734</v>
      </c>
      <c r="H203" s="41">
        <v>4640</v>
      </c>
      <c r="I203" s="41">
        <v>8</v>
      </c>
      <c r="J203" s="41">
        <v>6</v>
      </c>
      <c r="K203" s="41">
        <v>5040</v>
      </c>
    </row>
    <row r="204" spans="1:11">
      <c r="A204" s="41" t="s">
        <v>396</v>
      </c>
      <c r="B204" s="41" t="s">
        <v>14</v>
      </c>
      <c r="C204" s="41">
        <v>32</v>
      </c>
      <c r="D204" s="41" t="s">
        <v>10</v>
      </c>
      <c r="E204" s="41" t="s">
        <v>750</v>
      </c>
      <c r="F204" s="41" t="s">
        <v>732</v>
      </c>
      <c r="G204" s="41" t="s">
        <v>733</v>
      </c>
      <c r="H204" s="41">
        <v>7300</v>
      </c>
      <c r="I204" s="41">
        <v>6</v>
      </c>
      <c r="J204" s="41">
        <v>4</v>
      </c>
      <c r="K204" s="41">
        <v>7600</v>
      </c>
    </row>
    <row r="205" spans="1:11">
      <c r="A205" s="41" t="s">
        <v>397</v>
      </c>
      <c r="B205" s="41" t="s">
        <v>14</v>
      </c>
      <c r="C205" s="41">
        <v>32</v>
      </c>
      <c r="D205" s="41" t="s">
        <v>10</v>
      </c>
      <c r="E205" s="41" t="s">
        <v>750</v>
      </c>
      <c r="F205" s="41" t="s">
        <v>732</v>
      </c>
      <c r="G205" s="41" t="s">
        <v>734</v>
      </c>
      <c r="H205" s="41">
        <v>7840</v>
      </c>
      <c r="I205" s="41">
        <v>12</v>
      </c>
      <c r="J205" s="41">
        <v>8</v>
      </c>
      <c r="K205" s="41">
        <v>8440</v>
      </c>
    </row>
    <row r="206" spans="1:11">
      <c r="A206" s="41" t="s">
        <v>398</v>
      </c>
      <c r="B206" s="41" t="s">
        <v>14</v>
      </c>
      <c r="C206" s="41">
        <v>32</v>
      </c>
      <c r="D206" s="41" t="s">
        <v>16</v>
      </c>
      <c r="E206" s="41" t="s">
        <v>11</v>
      </c>
      <c r="F206" s="41" t="s">
        <v>732</v>
      </c>
      <c r="G206" s="41" t="s">
        <v>733</v>
      </c>
      <c r="H206" s="41">
        <v>4520</v>
      </c>
      <c r="I206" s="41">
        <v>6</v>
      </c>
      <c r="J206" s="41">
        <v>2</v>
      </c>
      <c r="K206" s="41">
        <v>4820</v>
      </c>
    </row>
    <row r="207" spans="1:11">
      <c r="A207" s="41" t="s">
        <v>399</v>
      </c>
      <c r="B207" s="41" t="s">
        <v>14</v>
      </c>
      <c r="C207" s="41">
        <v>32</v>
      </c>
      <c r="D207" s="41" t="s">
        <v>16</v>
      </c>
      <c r="E207" s="41" t="s">
        <v>11</v>
      </c>
      <c r="F207" s="41" t="s">
        <v>732</v>
      </c>
      <c r="G207" s="41" t="s">
        <v>734</v>
      </c>
      <c r="H207" s="41">
        <v>4740</v>
      </c>
      <c r="I207" s="41">
        <v>8</v>
      </c>
      <c r="J207" s="41">
        <v>6</v>
      </c>
      <c r="K207" s="41">
        <v>5140</v>
      </c>
    </row>
    <row r="208" spans="1:11">
      <c r="A208" s="41" t="s">
        <v>400</v>
      </c>
      <c r="B208" s="41" t="s">
        <v>14</v>
      </c>
      <c r="C208" s="41">
        <v>32</v>
      </c>
      <c r="D208" s="41" t="s">
        <v>16</v>
      </c>
      <c r="E208" s="41" t="s">
        <v>750</v>
      </c>
      <c r="F208" s="41" t="s">
        <v>732</v>
      </c>
      <c r="G208" s="41" t="s">
        <v>733</v>
      </c>
      <c r="H208" s="41">
        <v>7630</v>
      </c>
      <c r="I208" s="41">
        <v>6</v>
      </c>
      <c r="J208" s="41">
        <v>4</v>
      </c>
      <c r="K208" s="41">
        <v>7930</v>
      </c>
    </row>
    <row r="209" spans="1:11">
      <c r="A209" s="41" t="s">
        <v>401</v>
      </c>
      <c r="B209" s="41" t="s">
        <v>14</v>
      </c>
      <c r="C209" s="41">
        <v>32</v>
      </c>
      <c r="D209" s="41" t="s">
        <v>16</v>
      </c>
      <c r="E209" s="41" t="s">
        <v>750</v>
      </c>
      <c r="F209" s="41" t="s">
        <v>732</v>
      </c>
      <c r="G209" s="41" t="s">
        <v>734</v>
      </c>
      <c r="H209" s="41">
        <v>8150</v>
      </c>
      <c r="I209" s="41">
        <v>12</v>
      </c>
      <c r="J209" s="41">
        <v>8</v>
      </c>
      <c r="K209" s="41">
        <v>8750</v>
      </c>
    </row>
    <row r="210" spans="1:11">
      <c r="A210" s="41" t="s">
        <v>23</v>
      </c>
      <c r="B210" s="41" t="s">
        <v>14</v>
      </c>
      <c r="C210" s="41">
        <v>40</v>
      </c>
      <c r="D210" s="41" t="s">
        <v>10</v>
      </c>
      <c r="E210" s="41" t="s">
        <v>11</v>
      </c>
      <c r="F210" s="41" t="s">
        <v>732</v>
      </c>
      <c r="G210" s="41" t="s">
        <v>733</v>
      </c>
      <c r="H210" s="41">
        <v>5030</v>
      </c>
      <c r="I210" s="41">
        <v>8</v>
      </c>
      <c r="J210" s="41">
        <v>4</v>
      </c>
      <c r="K210" s="41">
        <v>5430</v>
      </c>
    </row>
    <row r="211" spans="1:11">
      <c r="A211" s="41" t="s">
        <v>402</v>
      </c>
      <c r="B211" s="41" t="s">
        <v>14</v>
      </c>
      <c r="C211" s="41">
        <v>40</v>
      </c>
      <c r="D211" s="41" t="s">
        <v>10</v>
      </c>
      <c r="E211" s="41" t="s">
        <v>11</v>
      </c>
      <c r="F211" s="41" t="s">
        <v>732</v>
      </c>
      <c r="G211" s="41" t="s">
        <v>734</v>
      </c>
      <c r="H211" s="41">
        <v>5460</v>
      </c>
      <c r="I211" s="41">
        <v>12</v>
      </c>
      <c r="J211" s="41">
        <v>8</v>
      </c>
      <c r="K211" s="41">
        <v>6060</v>
      </c>
    </row>
    <row r="212" spans="1:11">
      <c r="A212" s="41" t="s">
        <v>403</v>
      </c>
      <c r="B212" s="41" t="s">
        <v>14</v>
      </c>
      <c r="C212" s="41">
        <v>40</v>
      </c>
      <c r="D212" s="41" t="s">
        <v>10</v>
      </c>
      <c r="E212" s="41" t="s">
        <v>750</v>
      </c>
      <c r="F212" s="41" t="s">
        <v>732</v>
      </c>
      <c r="G212" s="41" t="s">
        <v>733</v>
      </c>
      <c r="H212" s="41">
        <v>8490</v>
      </c>
      <c r="I212" s="41">
        <v>10</v>
      </c>
      <c r="J212" s="41">
        <v>6</v>
      </c>
      <c r="K212" s="41">
        <v>8990</v>
      </c>
    </row>
    <row r="213" spans="1:11">
      <c r="A213" s="41" t="s">
        <v>404</v>
      </c>
      <c r="B213" s="41" t="s">
        <v>14</v>
      </c>
      <c r="C213" s="41">
        <v>40</v>
      </c>
      <c r="D213" s="41" t="s">
        <v>10</v>
      </c>
      <c r="E213" s="41" t="s">
        <v>750</v>
      </c>
      <c r="F213" s="41" t="s">
        <v>732</v>
      </c>
      <c r="G213" s="41" t="s">
        <v>734</v>
      </c>
      <c r="H213" s="41">
        <v>9320</v>
      </c>
      <c r="I213" s="41">
        <v>16</v>
      </c>
      <c r="J213" s="41">
        <v>12</v>
      </c>
      <c r="K213" s="41">
        <v>10120</v>
      </c>
    </row>
    <row r="214" spans="1:11">
      <c r="A214" s="41" t="s">
        <v>405</v>
      </c>
      <c r="B214" s="41" t="s">
        <v>14</v>
      </c>
      <c r="C214" s="41">
        <v>40</v>
      </c>
      <c r="D214" s="41" t="s">
        <v>16</v>
      </c>
      <c r="E214" s="41" t="s">
        <v>11</v>
      </c>
      <c r="F214" s="41" t="s">
        <v>732</v>
      </c>
      <c r="G214" s="41" t="s">
        <v>733</v>
      </c>
      <c r="H214" s="41">
        <v>5160</v>
      </c>
      <c r="I214" s="41">
        <v>8</v>
      </c>
      <c r="J214" s="41">
        <v>4</v>
      </c>
      <c r="K214" s="41">
        <v>5560</v>
      </c>
    </row>
    <row r="215" spans="1:11">
      <c r="A215" s="41" t="s">
        <v>406</v>
      </c>
      <c r="B215" s="41" t="s">
        <v>14</v>
      </c>
      <c r="C215" s="41">
        <v>40</v>
      </c>
      <c r="D215" s="41" t="s">
        <v>16</v>
      </c>
      <c r="E215" s="41" t="s">
        <v>11</v>
      </c>
      <c r="F215" s="41" t="s">
        <v>732</v>
      </c>
      <c r="G215" s="41" t="s">
        <v>734</v>
      </c>
      <c r="H215" s="41">
        <v>5520</v>
      </c>
      <c r="I215" s="41">
        <v>12</v>
      </c>
      <c r="J215" s="41">
        <v>8</v>
      </c>
      <c r="K215" s="41">
        <v>6120</v>
      </c>
    </row>
    <row r="216" spans="1:11">
      <c r="A216" s="41" t="s">
        <v>407</v>
      </c>
      <c r="B216" s="41" t="s">
        <v>14</v>
      </c>
      <c r="C216" s="41">
        <v>40</v>
      </c>
      <c r="D216" s="41" t="s">
        <v>16</v>
      </c>
      <c r="E216" s="41" t="s">
        <v>750</v>
      </c>
      <c r="F216" s="41" t="s">
        <v>732</v>
      </c>
      <c r="G216" s="41" t="s">
        <v>733</v>
      </c>
      <c r="H216" s="41">
        <v>8810</v>
      </c>
      <c r="I216" s="41">
        <v>10</v>
      </c>
      <c r="J216" s="41">
        <v>6</v>
      </c>
      <c r="K216" s="41">
        <v>9310</v>
      </c>
    </row>
    <row r="217" spans="1:11">
      <c r="A217" s="41" t="s">
        <v>408</v>
      </c>
      <c r="B217" s="41" t="s">
        <v>14</v>
      </c>
      <c r="C217" s="41">
        <v>40</v>
      </c>
      <c r="D217" s="41" t="s">
        <v>16</v>
      </c>
      <c r="E217" s="41" t="s">
        <v>750</v>
      </c>
      <c r="F217" s="41" t="s">
        <v>732</v>
      </c>
      <c r="G217" s="41" t="s">
        <v>734</v>
      </c>
      <c r="H217" s="41">
        <v>9610</v>
      </c>
      <c r="I217" s="41">
        <v>16</v>
      </c>
      <c r="J217" s="41">
        <v>12</v>
      </c>
      <c r="K217" s="41">
        <v>10410</v>
      </c>
    </row>
    <row r="218" spans="1:11">
      <c r="A218" s="41" t="s">
        <v>24</v>
      </c>
      <c r="B218" s="41" t="s">
        <v>14</v>
      </c>
      <c r="C218" s="41">
        <v>50</v>
      </c>
      <c r="D218" s="41" t="s">
        <v>10</v>
      </c>
      <c r="E218" s="41" t="s">
        <v>11</v>
      </c>
      <c r="F218" s="41" t="s">
        <v>732</v>
      </c>
      <c r="G218" s="41" t="s">
        <v>733</v>
      </c>
      <c r="H218" s="41">
        <v>5950</v>
      </c>
      <c r="I218" s="41">
        <v>10</v>
      </c>
      <c r="J218" s="41">
        <v>4</v>
      </c>
      <c r="K218" s="41">
        <v>6450</v>
      </c>
    </row>
    <row r="219" spans="1:11">
      <c r="A219" s="41" t="s">
        <v>409</v>
      </c>
      <c r="B219" s="41" t="s">
        <v>14</v>
      </c>
      <c r="C219" s="41">
        <v>50</v>
      </c>
      <c r="D219" s="41" t="s">
        <v>10</v>
      </c>
      <c r="E219" s="41" t="s">
        <v>11</v>
      </c>
      <c r="F219" s="41" t="s">
        <v>732</v>
      </c>
      <c r="G219" s="41" t="s">
        <v>734</v>
      </c>
      <c r="H219" s="41">
        <v>6800</v>
      </c>
      <c r="I219" s="41">
        <v>14</v>
      </c>
      <c r="J219" s="41">
        <v>10</v>
      </c>
      <c r="K219" s="41">
        <v>7500</v>
      </c>
    </row>
    <row r="220" spans="1:11">
      <c r="A220" s="41" t="s">
        <v>410</v>
      </c>
      <c r="B220" s="41" t="s">
        <v>14</v>
      </c>
      <c r="C220" s="41">
        <v>50</v>
      </c>
      <c r="D220" s="41" t="s">
        <v>10</v>
      </c>
      <c r="E220" s="41" t="s">
        <v>750</v>
      </c>
      <c r="F220" s="41" t="s">
        <v>732</v>
      </c>
      <c r="G220" s="41" t="s">
        <v>733</v>
      </c>
      <c r="H220" s="41">
        <v>10270</v>
      </c>
      <c r="I220" s="41">
        <v>10</v>
      </c>
      <c r="J220" s="41">
        <v>6</v>
      </c>
      <c r="K220" s="41">
        <v>10770</v>
      </c>
    </row>
    <row r="221" spans="1:11">
      <c r="A221" s="41" t="s">
        <v>411</v>
      </c>
      <c r="B221" s="41" t="s">
        <v>14</v>
      </c>
      <c r="C221" s="41">
        <v>50</v>
      </c>
      <c r="D221" s="41" t="s">
        <v>10</v>
      </c>
      <c r="E221" s="41" t="s">
        <v>750</v>
      </c>
      <c r="F221" s="41" t="s">
        <v>732</v>
      </c>
      <c r="G221" s="41" t="s">
        <v>734</v>
      </c>
      <c r="H221" s="41">
        <v>11950</v>
      </c>
      <c r="I221" s="41">
        <v>22</v>
      </c>
      <c r="J221" s="41">
        <v>16</v>
      </c>
      <c r="K221" s="41">
        <v>13050</v>
      </c>
    </row>
    <row r="222" spans="1:11">
      <c r="A222" s="41" t="s">
        <v>412</v>
      </c>
      <c r="B222" s="41" t="s">
        <v>14</v>
      </c>
      <c r="C222" s="41">
        <v>50</v>
      </c>
      <c r="D222" s="41" t="s">
        <v>16</v>
      </c>
      <c r="E222" s="41" t="s">
        <v>11</v>
      </c>
      <c r="F222" s="41" t="s">
        <v>732</v>
      </c>
      <c r="G222" s="41" t="s">
        <v>733</v>
      </c>
      <c r="H222" s="41">
        <v>6070</v>
      </c>
      <c r="I222" s="41">
        <v>10</v>
      </c>
      <c r="J222" s="41">
        <v>4</v>
      </c>
      <c r="K222" s="41">
        <v>6570</v>
      </c>
    </row>
    <row r="223" spans="1:11">
      <c r="A223" s="41" t="s">
        <v>413</v>
      </c>
      <c r="B223" s="41" t="s">
        <v>14</v>
      </c>
      <c r="C223" s="41">
        <v>50</v>
      </c>
      <c r="D223" s="41" t="s">
        <v>16</v>
      </c>
      <c r="E223" s="41" t="s">
        <v>11</v>
      </c>
      <c r="F223" s="41" t="s">
        <v>732</v>
      </c>
      <c r="G223" s="41" t="s">
        <v>734</v>
      </c>
      <c r="H223" s="41">
        <v>6740</v>
      </c>
      <c r="I223" s="41">
        <v>14</v>
      </c>
      <c r="J223" s="41">
        <v>10</v>
      </c>
      <c r="K223" s="41">
        <v>7440</v>
      </c>
    </row>
    <row r="224" spans="1:11">
      <c r="A224" s="41" t="s">
        <v>414</v>
      </c>
      <c r="B224" s="41" t="s">
        <v>14</v>
      </c>
      <c r="C224" s="41">
        <v>50</v>
      </c>
      <c r="D224" s="41" t="s">
        <v>16</v>
      </c>
      <c r="E224" s="41" t="s">
        <v>750</v>
      </c>
      <c r="F224" s="41" t="s">
        <v>732</v>
      </c>
      <c r="G224" s="41" t="s">
        <v>733</v>
      </c>
      <c r="H224" s="41">
        <v>10610</v>
      </c>
      <c r="I224" s="41">
        <v>10</v>
      </c>
      <c r="J224" s="41">
        <v>6</v>
      </c>
      <c r="K224" s="41">
        <v>11110</v>
      </c>
    </row>
    <row r="225" spans="1:11">
      <c r="A225" s="41" t="s">
        <v>415</v>
      </c>
      <c r="B225" s="41" t="s">
        <v>14</v>
      </c>
      <c r="C225" s="41">
        <v>50</v>
      </c>
      <c r="D225" s="41" t="s">
        <v>16</v>
      </c>
      <c r="E225" s="41" t="s">
        <v>750</v>
      </c>
      <c r="F225" s="41" t="s">
        <v>732</v>
      </c>
      <c r="G225" s="41" t="s">
        <v>734</v>
      </c>
      <c r="H225" s="41">
        <v>12240</v>
      </c>
      <c r="I225" s="41">
        <v>22</v>
      </c>
      <c r="J225" s="41">
        <v>16</v>
      </c>
      <c r="K225" s="41">
        <v>13340</v>
      </c>
    </row>
    <row r="226" spans="1:11">
      <c r="A226" s="41" t="s">
        <v>25</v>
      </c>
      <c r="B226" s="41" t="s">
        <v>14</v>
      </c>
      <c r="C226" s="41">
        <v>63</v>
      </c>
      <c r="D226" s="41" t="s">
        <v>10</v>
      </c>
      <c r="E226" s="41" t="s">
        <v>11</v>
      </c>
      <c r="F226" s="41" t="s">
        <v>732</v>
      </c>
      <c r="G226" s="41" t="s">
        <v>733</v>
      </c>
      <c r="H226" s="41">
        <v>6200</v>
      </c>
      <c r="I226" s="41">
        <v>10</v>
      </c>
      <c r="J226" s="41">
        <v>4</v>
      </c>
      <c r="K226" s="41">
        <v>6700</v>
      </c>
    </row>
    <row r="227" spans="1:11">
      <c r="A227" s="41" t="s">
        <v>416</v>
      </c>
      <c r="B227" s="41" t="s">
        <v>14</v>
      </c>
      <c r="C227" s="41">
        <v>63</v>
      </c>
      <c r="D227" s="41" t="s">
        <v>10</v>
      </c>
      <c r="E227" s="41" t="s">
        <v>11</v>
      </c>
      <c r="F227" s="41" t="s">
        <v>732</v>
      </c>
      <c r="G227" s="41" t="s">
        <v>734</v>
      </c>
      <c r="H227" s="41">
        <v>7100</v>
      </c>
      <c r="I227" s="41">
        <v>16</v>
      </c>
      <c r="J227" s="41">
        <v>10</v>
      </c>
      <c r="K227" s="41">
        <v>7900</v>
      </c>
    </row>
    <row r="228" spans="1:11">
      <c r="A228" s="41" t="s">
        <v>417</v>
      </c>
      <c r="B228" s="41" t="s">
        <v>14</v>
      </c>
      <c r="C228" s="41">
        <v>63</v>
      </c>
      <c r="D228" s="41" t="s">
        <v>10</v>
      </c>
      <c r="E228" s="41" t="s">
        <v>750</v>
      </c>
      <c r="F228" s="41" t="s">
        <v>732</v>
      </c>
      <c r="G228" s="41" t="s">
        <v>733</v>
      </c>
      <c r="H228" s="41">
        <v>10660</v>
      </c>
      <c r="I228" s="41">
        <v>12</v>
      </c>
      <c r="J228" s="41">
        <v>6</v>
      </c>
      <c r="K228" s="41">
        <v>11260</v>
      </c>
    </row>
    <row r="229" spans="1:11">
      <c r="A229" s="41" t="s">
        <v>418</v>
      </c>
      <c r="B229" s="41" t="s">
        <v>14</v>
      </c>
      <c r="C229" s="41">
        <v>63</v>
      </c>
      <c r="D229" s="41" t="s">
        <v>10</v>
      </c>
      <c r="E229" s="41" t="s">
        <v>750</v>
      </c>
      <c r="F229" s="41" t="s">
        <v>732</v>
      </c>
      <c r="G229" s="41" t="s">
        <v>734</v>
      </c>
      <c r="H229" s="41">
        <v>12460</v>
      </c>
      <c r="I229" s="41">
        <v>24</v>
      </c>
      <c r="J229" s="41">
        <v>16</v>
      </c>
      <c r="K229" s="41">
        <v>13660</v>
      </c>
    </row>
    <row r="230" spans="1:11">
      <c r="A230" s="41" t="s">
        <v>419</v>
      </c>
      <c r="B230" s="41" t="s">
        <v>14</v>
      </c>
      <c r="C230" s="41">
        <v>63</v>
      </c>
      <c r="D230" s="41" t="s">
        <v>16</v>
      </c>
      <c r="E230" s="41" t="s">
        <v>11</v>
      </c>
      <c r="F230" s="41" t="s">
        <v>732</v>
      </c>
      <c r="G230" s="41" t="s">
        <v>733</v>
      </c>
      <c r="H230" s="41">
        <v>6330</v>
      </c>
      <c r="I230" s="41">
        <v>10</v>
      </c>
      <c r="J230" s="41">
        <v>4</v>
      </c>
      <c r="K230" s="41">
        <v>6830</v>
      </c>
    </row>
    <row r="231" spans="1:11">
      <c r="A231" s="41" t="s">
        <v>420</v>
      </c>
      <c r="B231" s="41" t="s">
        <v>14</v>
      </c>
      <c r="C231" s="41">
        <v>63</v>
      </c>
      <c r="D231" s="41" t="s">
        <v>16</v>
      </c>
      <c r="E231" s="41" t="s">
        <v>11</v>
      </c>
      <c r="F231" s="41" t="s">
        <v>732</v>
      </c>
      <c r="G231" s="41" t="s">
        <v>734</v>
      </c>
      <c r="H231" s="41">
        <v>7050</v>
      </c>
      <c r="I231" s="41">
        <v>16</v>
      </c>
      <c r="J231" s="41">
        <v>10</v>
      </c>
      <c r="K231" s="41">
        <v>7850</v>
      </c>
    </row>
    <row r="232" spans="1:11">
      <c r="A232" s="41" t="s">
        <v>421</v>
      </c>
      <c r="B232" s="41" t="s">
        <v>14</v>
      </c>
      <c r="C232" s="41">
        <v>63</v>
      </c>
      <c r="D232" s="41" t="s">
        <v>16</v>
      </c>
      <c r="E232" s="41" t="s">
        <v>750</v>
      </c>
      <c r="F232" s="41" t="s">
        <v>732</v>
      </c>
      <c r="G232" s="41" t="s">
        <v>733</v>
      </c>
      <c r="H232" s="41">
        <v>11010</v>
      </c>
      <c r="I232" s="41">
        <v>12</v>
      </c>
      <c r="J232" s="41">
        <v>6</v>
      </c>
      <c r="K232" s="41">
        <v>11610</v>
      </c>
    </row>
    <row r="233" spans="1:11">
      <c r="A233" s="41" t="s">
        <v>422</v>
      </c>
      <c r="B233" s="41" t="s">
        <v>14</v>
      </c>
      <c r="C233" s="41">
        <v>63</v>
      </c>
      <c r="D233" s="41" t="s">
        <v>16</v>
      </c>
      <c r="E233" s="41" t="s">
        <v>750</v>
      </c>
      <c r="F233" s="41" t="s">
        <v>732</v>
      </c>
      <c r="G233" s="41" t="s">
        <v>734</v>
      </c>
      <c r="H233" s="41">
        <v>12750</v>
      </c>
      <c r="I233" s="41">
        <v>24</v>
      </c>
      <c r="J233" s="41">
        <v>16</v>
      </c>
      <c r="K233" s="41">
        <v>13950</v>
      </c>
    </row>
    <row r="234" spans="1:11">
      <c r="A234" s="41" t="s">
        <v>26</v>
      </c>
      <c r="B234" s="41" t="s">
        <v>14</v>
      </c>
      <c r="C234" s="41">
        <v>80</v>
      </c>
      <c r="D234" s="41" t="s">
        <v>10</v>
      </c>
      <c r="E234" s="41" t="s">
        <v>11</v>
      </c>
      <c r="F234" s="41" t="s">
        <v>732</v>
      </c>
      <c r="G234" s="41" t="s">
        <v>733</v>
      </c>
      <c r="H234" s="41">
        <v>8220</v>
      </c>
      <c r="I234" s="41">
        <v>16</v>
      </c>
      <c r="J234" s="41">
        <v>6</v>
      </c>
      <c r="K234" s="41">
        <v>9020</v>
      </c>
    </row>
    <row r="235" spans="1:11">
      <c r="A235" s="41" t="s">
        <v>423</v>
      </c>
      <c r="B235" s="41" t="s">
        <v>14</v>
      </c>
      <c r="C235" s="41">
        <v>80</v>
      </c>
      <c r="D235" s="41" t="s">
        <v>10</v>
      </c>
      <c r="E235" s="41" t="s">
        <v>11</v>
      </c>
      <c r="F235" s="41" t="s">
        <v>732</v>
      </c>
      <c r="G235" s="41" t="s">
        <v>734</v>
      </c>
      <c r="H235" s="41">
        <v>9290</v>
      </c>
      <c r="I235" s="41">
        <v>22</v>
      </c>
      <c r="J235" s="41">
        <v>12</v>
      </c>
      <c r="K235" s="41">
        <v>10390</v>
      </c>
    </row>
    <row r="236" spans="1:11">
      <c r="A236" s="41" t="s">
        <v>424</v>
      </c>
      <c r="B236" s="41" t="s">
        <v>14</v>
      </c>
      <c r="C236" s="41">
        <v>80</v>
      </c>
      <c r="D236" s="41" t="s">
        <v>10</v>
      </c>
      <c r="E236" s="41" t="s">
        <v>750</v>
      </c>
      <c r="F236" s="41" t="s">
        <v>732</v>
      </c>
      <c r="G236" s="41" t="s">
        <v>733</v>
      </c>
      <c r="H236" s="41">
        <v>14580</v>
      </c>
      <c r="I236" s="41">
        <v>20</v>
      </c>
      <c r="J236" s="41">
        <v>12</v>
      </c>
      <c r="K236" s="41">
        <v>15580</v>
      </c>
    </row>
    <row r="237" spans="1:11">
      <c r="A237" s="41" t="s">
        <v>425</v>
      </c>
      <c r="B237" s="41" t="s">
        <v>14</v>
      </c>
      <c r="C237" s="41">
        <v>80</v>
      </c>
      <c r="D237" s="41" t="s">
        <v>10</v>
      </c>
      <c r="E237" s="41" t="s">
        <v>750</v>
      </c>
      <c r="F237" s="41" t="s">
        <v>732</v>
      </c>
      <c r="G237" s="41" t="s">
        <v>734</v>
      </c>
      <c r="H237" s="41">
        <v>16750</v>
      </c>
      <c r="I237" s="41">
        <v>32</v>
      </c>
      <c r="J237" s="41">
        <v>22</v>
      </c>
      <c r="K237" s="41">
        <v>18350</v>
      </c>
    </row>
    <row r="238" spans="1:11">
      <c r="A238" s="41" t="s">
        <v>426</v>
      </c>
      <c r="B238" s="41" t="s">
        <v>14</v>
      </c>
      <c r="C238" s="41">
        <v>80</v>
      </c>
      <c r="D238" s="41" t="s">
        <v>16</v>
      </c>
      <c r="E238" s="41" t="s">
        <v>11</v>
      </c>
      <c r="F238" s="41" t="s">
        <v>732</v>
      </c>
      <c r="G238" s="41" t="s">
        <v>733</v>
      </c>
      <c r="H238" s="41">
        <v>8230</v>
      </c>
      <c r="I238" s="41">
        <v>16</v>
      </c>
      <c r="J238" s="41">
        <v>6</v>
      </c>
      <c r="K238" s="41">
        <v>9030</v>
      </c>
    </row>
    <row r="239" spans="1:11">
      <c r="A239" s="41" t="s">
        <v>427</v>
      </c>
      <c r="B239" s="41" t="s">
        <v>14</v>
      </c>
      <c r="C239" s="41">
        <v>80</v>
      </c>
      <c r="D239" s="41" t="s">
        <v>16</v>
      </c>
      <c r="E239" s="41" t="s">
        <v>11</v>
      </c>
      <c r="F239" s="41" t="s">
        <v>732</v>
      </c>
      <c r="G239" s="41" t="s">
        <v>734</v>
      </c>
      <c r="H239" s="41">
        <v>9070</v>
      </c>
      <c r="I239" s="41">
        <v>22</v>
      </c>
      <c r="J239" s="41">
        <v>12</v>
      </c>
      <c r="K239" s="41">
        <v>10170</v>
      </c>
    </row>
    <row r="240" spans="1:11">
      <c r="A240" s="41" t="s">
        <v>428</v>
      </c>
      <c r="B240" s="41" t="s">
        <v>14</v>
      </c>
      <c r="C240" s="41">
        <v>80</v>
      </c>
      <c r="D240" s="41" t="s">
        <v>16</v>
      </c>
      <c r="E240" s="41" t="s">
        <v>750</v>
      </c>
      <c r="F240" s="41" t="s">
        <v>732</v>
      </c>
      <c r="G240" s="41" t="s">
        <v>733</v>
      </c>
      <c r="H240" s="41">
        <v>14900</v>
      </c>
      <c r="I240" s="41">
        <v>20</v>
      </c>
      <c r="J240" s="41">
        <v>12</v>
      </c>
      <c r="K240" s="41">
        <v>15900</v>
      </c>
    </row>
    <row r="241" spans="1:11">
      <c r="A241" s="41" t="s">
        <v>429</v>
      </c>
      <c r="B241" s="41" t="s">
        <v>14</v>
      </c>
      <c r="C241" s="41">
        <v>80</v>
      </c>
      <c r="D241" s="41" t="s">
        <v>16</v>
      </c>
      <c r="E241" s="41" t="s">
        <v>750</v>
      </c>
      <c r="F241" s="41" t="s">
        <v>732</v>
      </c>
      <c r="G241" s="41" t="s">
        <v>734</v>
      </c>
      <c r="H241" s="41">
        <v>17020</v>
      </c>
      <c r="I241" s="41">
        <v>32</v>
      </c>
      <c r="J241" s="41">
        <v>22</v>
      </c>
      <c r="K241" s="41">
        <v>18620</v>
      </c>
    </row>
    <row r="242" spans="1:11">
      <c r="A242" s="41" t="s">
        <v>21</v>
      </c>
      <c r="B242" s="41" t="s">
        <v>14</v>
      </c>
      <c r="C242" s="41">
        <v>100</v>
      </c>
      <c r="D242" s="41" t="s">
        <v>10</v>
      </c>
      <c r="E242" s="41" t="s">
        <v>11</v>
      </c>
      <c r="F242" s="41" t="s">
        <v>732</v>
      </c>
      <c r="G242" s="41" t="s">
        <v>733</v>
      </c>
      <c r="H242" s="41">
        <v>10140</v>
      </c>
      <c r="I242" s="41">
        <v>18</v>
      </c>
      <c r="J242" s="41">
        <v>6</v>
      </c>
      <c r="K242" s="41">
        <v>11040</v>
      </c>
    </row>
    <row r="243" spans="1:11">
      <c r="A243" s="41" t="s">
        <v>430</v>
      </c>
      <c r="B243" s="41" t="s">
        <v>14</v>
      </c>
      <c r="C243" s="41">
        <v>100</v>
      </c>
      <c r="D243" s="41" t="s">
        <v>10</v>
      </c>
      <c r="E243" s="41" t="s">
        <v>11</v>
      </c>
      <c r="F243" s="41" t="s">
        <v>732</v>
      </c>
      <c r="G243" s="41" t="s">
        <v>734</v>
      </c>
      <c r="H243" s="41">
        <v>11280</v>
      </c>
      <c r="I243" s="41">
        <v>22</v>
      </c>
      <c r="J243" s="41">
        <v>12</v>
      </c>
      <c r="K243" s="41">
        <v>12380</v>
      </c>
    </row>
    <row r="244" spans="1:11">
      <c r="A244" s="41" t="s">
        <v>431</v>
      </c>
      <c r="B244" s="41" t="s">
        <v>14</v>
      </c>
      <c r="C244" s="41">
        <v>100</v>
      </c>
      <c r="D244" s="41" t="s">
        <v>10</v>
      </c>
      <c r="E244" s="41" t="s">
        <v>750</v>
      </c>
      <c r="F244" s="41" t="s">
        <v>732</v>
      </c>
      <c r="G244" s="41" t="s">
        <v>733</v>
      </c>
      <c r="H244" s="41">
        <v>18170</v>
      </c>
      <c r="I244" s="41">
        <v>22</v>
      </c>
      <c r="J244" s="41">
        <v>12</v>
      </c>
      <c r="K244" s="41">
        <v>19270</v>
      </c>
    </row>
    <row r="245" spans="1:11">
      <c r="A245" s="41" t="s">
        <v>432</v>
      </c>
      <c r="B245" s="41" t="s">
        <v>14</v>
      </c>
      <c r="C245" s="41">
        <v>100</v>
      </c>
      <c r="D245" s="41" t="s">
        <v>10</v>
      </c>
      <c r="E245" s="41" t="s">
        <v>750</v>
      </c>
      <c r="F245" s="41" t="s">
        <v>732</v>
      </c>
      <c r="G245" s="41" t="s">
        <v>734</v>
      </c>
      <c r="H245" s="41">
        <v>20400</v>
      </c>
      <c r="I245" s="41">
        <v>32</v>
      </c>
      <c r="J245" s="41">
        <v>22</v>
      </c>
      <c r="K245" s="41">
        <v>22000</v>
      </c>
    </row>
    <row r="246" spans="1:11">
      <c r="A246" s="41" t="s">
        <v>433</v>
      </c>
      <c r="B246" s="41" t="s">
        <v>14</v>
      </c>
      <c r="C246" s="41">
        <v>100</v>
      </c>
      <c r="D246" s="41" t="s">
        <v>16</v>
      </c>
      <c r="E246" s="41" t="s">
        <v>11</v>
      </c>
      <c r="F246" s="41" t="s">
        <v>732</v>
      </c>
      <c r="G246" s="41" t="s">
        <v>733</v>
      </c>
      <c r="H246" s="41">
        <v>10150</v>
      </c>
      <c r="I246" s="41">
        <v>18</v>
      </c>
      <c r="J246" s="41">
        <v>6</v>
      </c>
      <c r="K246" s="41">
        <v>11050</v>
      </c>
    </row>
    <row r="247" spans="1:11">
      <c r="A247" s="41" t="s">
        <v>434</v>
      </c>
      <c r="B247" s="41" t="s">
        <v>14</v>
      </c>
      <c r="C247" s="41">
        <v>100</v>
      </c>
      <c r="D247" s="41" t="s">
        <v>16</v>
      </c>
      <c r="E247" s="41" t="s">
        <v>11</v>
      </c>
      <c r="F247" s="41" t="s">
        <v>732</v>
      </c>
      <c r="G247" s="41" t="s">
        <v>734</v>
      </c>
      <c r="H247" s="41">
        <v>11060</v>
      </c>
      <c r="I247" s="41">
        <v>22</v>
      </c>
      <c r="J247" s="41">
        <v>12</v>
      </c>
      <c r="K247" s="41">
        <v>12160</v>
      </c>
    </row>
    <row r="248" spans="1:11">
      <c r="A248" s="41" t="s">
        <v>435</v>
      </c>
      <c r="B248" s="41" t="s">
        <v>14</v>
      </c>
      <c r="C248" s="41">
        <v>100</v>
      </c>
      <c r="D248" s="41" t="s">
        <v>16</v>
      </c>
      <c r="E248" s="41" t="s">
        <v>750</v>
      </c>
      <c r="F248" s="41" t="s">
        <v>732</v>
      </c>
      <c r="G248" s="41" t="s">
        <v>733</v>
      </c>
      <c r="H248" s="41">
        <v>18510</v>
      </c>
      <c r="I248" s="41">
        <v>22</v>
      </c>
      <c r="J248" s="41">
        <v>12</v>
      </c>
      <c r="K248" s="41">
        <v>19610</v>
      </c>
    </row>
    <row r="249" spans="1:11">
      <c r="A249" s="41" t="s">
        <v>436</v>
      </c>
      <c r="B249" s="41" t="s">
        <v>14</v>
      </c>
      <c r="C249" s="41">
        <v>100</v>
      </c>
      <c r="D249" s="41" t="s">
        <v>16</v>
      </c>
      <c r="E249" s="41" t="s">
        <v>750</v>
      </c>
      <c r="F249" s="41" t="s">
        <v>732</v>
      </c>
      <c r="G249" s="41" t="s">
        <v>734</v>
      </c>
      <c r="H249" s="41">
        <v>20680</v>
      </c>
      <c r="I249" s="41">
        <v>32</v>
      </c>
      <c r="J249" s="41">
        <v>22</v>
      </c>
      <c r="K249" s="41">
        <v>22280</v>
      </c>
    </row>
    <row r="250" spans="1:11">
      <c r="A250" s="41" t="s">
        <v>394</v>
      </c>
      <c r="B250" s="41" t="s">
        <v>14</v>
      </c>
      <c r="C250" s="41">
        <v>125</v>
      </c>
      <c r="D250" s="41" t="s">
        <v>10</v>
      </c>
      <c r="E250" s="41" t="s">
        <v>11</v>
      </c>
      <c r="F250" s="41" t="s">
        <v>732</v>
      </c>
      <c r="G250" s="41" t="s">
        <v>733</v>
      </c>
      <c r="H250" s="41">
        <v>12720</v>
      </c>
      <c r="I250" s="41">
        <v>22</v>
      </c>
      <c r="J250" s="41">
        <v>6</v>
      </c>
      <c r="K250" s="41">
        <v>13820</v>
      </c>
    </row>
    <row r="251" spans="1:11">
      <c r="A251" s="41" t="s">
        <v>437</v>
      </c>
      <c r="B251" s="41" t="s">
        <v>14</v>
      </c>
      <c r="C251" s="41">
        <v>125</v>
      </c>
      <c r="D251" s="41" t="s">
        <v>10</v>
      </c>
      <c r="E251" s="41" t="s">
        <v>11</v>
      </c>
      <c r="F251" s="41" t="s">
        <v>732</v>
      </c>
      <c r="G251" s="41" t="s">
        <v>734</v>
      </c>
      <c r="H251" s="41">
        <v>15330</v>
      </c>
      <c r="I251" s="41">
        <v>32</v>
      </c>
      <c r="J251" s="41">
        <v>18</v>
      </c>
      <c r="K251" s="41">
        <v>16930</v>
      </c>
    </row>
    <row r="252" spans="1:11">
      <c r="A252" s="41" t="s">
        <v>438</v>
      </c>
      <c r="B252" s="41" t="s">
        <v>14</v>
      </c>
      <c r="C252" s="41">
        <v>125</v>
      </c>
      <c r="D252" s="41" t="s">
        <v>10</v>
      </c>
      <c r="E252" s="41" t="s">
        <v>750</v>
      </c>
      <c r="F252" s="41" t="s">
        <v>732</v>
      </c>
      <c r="G252" s="41" t="s">
        <v>733</v>
      </c>
      <c r="H252" s="41">
        <v>22890</v>
      </c>
      <c r="I252" s="41">
        <v>26</v>
      </c>
      <c r="J252" s="41">
        <v>12</v>
      </c>
      <c r="K252" s="41">
        <v>24190</v>
      </c>
    </row>
    <row r="253" spans="1:11">
      <c r="A253" s="41" t="s">
        <v>439</v>
      </c>
      <c r="B253" s="41" t="s">
        <v>14</v>
      </c>
      <c r="C253" s="41">
        <v>125</v>
      </c>
      <c r="D253" s="41" t="s">
        <v>10</v>
      </c>
      <c r="E253" s="41" t="s">
        <v>750</v>
      </c>
      <c r="F253" s="41" t="s">
        <v>732</v>
      </c>
      <c r="G253" s="41" t="s">
        <v>734</v>
      </c>
      <c r="H253" s="41">
        <v>28030</v>
      </c>
      <c r="I253" s="41">
        <v>50</v>
      </c>
      <c r="J253" s="41">
        <v>36</v>
      </c>
      <c r="K253" s="41">
        <v>30530</v>
      </c>
    </row>
    <row r="254" spans="1:11">
      <c r="A254" s="41" t="s">
        <v>440</v>
      </c>
      <c r="B254" s="41" t="s">
        <v>14</v>
      </c>
      <c r="C254" s="41">
        <v>125</v>
      </c>
      <c r="D254" s="41" t="s">
        <v>16</v>
      </c>
      <c r="E254" s="41" t="s">
        <v>11</v>
      </c>
      <c r="F254" s="41" t="s">
        <v>732</v>
      </c>
      <c r="G254" s="41" t="s">
        <v>733</v>
      </c>
      <c r="H254" s="41">
        <v>12650</v>
      </c>
      <c r="I254" s="41">
        <v>22</v>
      </c>
      <c r="J254" s="41">
        <v>6</v>
      </c>
      <c r="K254" s="41">
        <v>13750</v>
      </c>
    </row>
    <row r="255" spans="1:11">
      <c r="A255" s="41" t="s">
        <v>441</v>
      </c>
      <c r="B255" s="41" t="s">
        <v>14</v>
      </c>
      <c r="C255" s="41">
        <v>125</v>
      </c>
      <c r="D255" s="41" t="s">
        <v>16</v>
      </c>
      <c r="E255" s="41" t="s">
        <v>11</v>
      </c>
      <c r="F255" s="41" t="s">
        <v>732</v>
      </c>
      <c r="G255" s="41" t="s">
        <v>734</v>
      </c>
      <c r="H255" s="41">
        <v>14630</v>
      </c>
      <c r="I255" s="41">
        <v>32</v>
      </c>
      <c r="J255" s="41">
        <v>18</v>
      </c>
      <c r="K255" s="41">
        <v>16230</v>
      </c>
    </row>
    <row r="256" spans="1:11">
      <c r="A256" s="41" t="s">
        <v>442</v>
      </c>
      <c r="B256" s="41" t="s">
        <v>14</v>
      </c>
      <c r="C256" s="41">
        <v>125</v>
      </c>
      <c r="D256" s="41" t="s">
        <v>16</v>
      </c>
      <c r="E256" s="41" t="s">
        <v>750</v>
      </c>
      <c r="F256" s="41" t="s">
        <v>732</v>
      </c>
      <c r="G256" s="41" t="s">
        <v>733</v>
      </c>
      <c r="H256" s="41">
        <v>23230</v>
      </c>
      <c r="I256" s="41">
        <v>26</v>
      </c>
      <c r="J256" s="41">
        <v>12</v>
      </c>
      <c r="K256" s="41">
        <v>24530</v>
      </c>
    </row>
    <row r="257" spans="1:11">
      <c r="A257" s="41" t="s">
        <v>443</v>
      </c>
      <c r="B257" s="41" t="s">
        <v>14</v>
      </c>
      <c r="C257" s="41">
        <v>125</v>
      </c>
      <c r="D257" s="41" t="s">
        <v>16</v>
      </c>
      <c r="E257" s="41" t="s">
        <v>750</v>
      </c>
      <c r="F257" s="41" t="s">
        <v>732</v>
      </c>
      <c r="G257" s="41" t="s">
        <v>734</v>
      </c>
      <c r="H257" s="41">
        <v>28250</v>
      </c>
      <c r="I257" s="41">
        <v>50</v>
      </c>
      <c r="J257" s="41">
        <v>36</v>
      </c>
      <c r="K257" s="41">
        <v>30750</v>
      </c>
    </row>
    <row r="258" spans="1:11">
      <c r="A258" s="41" t="s">
        <v>322</v>
      </c>
      <c r="B258" s="41" t="s">
        <v>15</v>
      </c>
      <c r="C258" s="41">
        <v>20</v>
      </c>
      <c r="D258" s="41" t="s">
        <v>16</v>
      </c>
      <c r="E258" s="41" t="s">
        <v>11</v>
      </c>
      <c r="F258" s="41" t="s">
        <v>731</v>
      </c>
      <c r="G258" s="41" t="s">
        <v>733</v>
      </c>
      <c r="H258" s="41">
        <v>2970</v>
      </c>
      <c r="I258" s="41">
        <v>6</v>
      </c>
      <c r="J258" s="41">
        <v>2</v>
      </c>
      <c r="K258" s="41">
        <v>3270</v>
      </c>
    </row>
    <row r="259" spans="1:11">
      <c r="A259" s="41" t="s">
        <v>323</v>
      </c>
      <c r="B259" s="41" t="s">
        <v>15</v>
      </c>
      <c r="C259" s="41">
        <v>20</v>
      </c>
      <c r="D259" s="41" t="s">
        <v>16</v>
      </c>
      <c r="E259" s="41" t="s">
        <v>11</v>
      </c>
      <c r="F259" s="41" t="s">
        <v>731</v>
      </c>
      <c r="G259" s="41" t="s">
        <v>734</v>
      </c>
      <c r="H259" s="41">
        <v>2960</v>
      </c>
      <c r="I259" s="41">
        <v>6</v>
      </c>
      <c r="J259" s="41">
        <v>4</v>
      </c>
      <c r="K259" s="41">
        <v>3260</v>
      </c>
    </row>
    <row r="260" spans="1:11">
      <c r="A260" s="41" t="s">
        <v>324</v>
      </c>
      <c r="B260" s="41" t="s">
        <v>15</v>
      </c>
      <c r="C260" s="41">
        <v>20</v>
      </c>
      <c r="D260" s="41" t="s">
        <v>16</v>
      </c>
      <c r="E260" s="41" t="s">
        <v>750</v>
      </c>
      <c r="F260" s="41" t="s">
        <v>731</v>
      </c>
      <c r="G260" s="41" t="s">
        <v>733</v>
      </c>
      <c r="H260" s="41">
        <v>4810</v>
      </c>
      <c r="I260" s="41">
        <v>6</v>
      </c>
      <c r="J260" s="41">
        <v>2</v>
      </c>
      <c r="K260" s="41">
        <v>5110</v>
      </c>
    </row>
    <row r="261" spans="1:11">
      <c r="A261" s="41" t="s">
        <v>325</v>
      </c>
      <c r="B261" s="41" t="s">
        <v>15</v>
      </c>
      <c r="C261" s="41">
        <v>20</v>
      </c>
      <c r="D261" s="41" t="s">
        <v>16</v>
      </c>
      <c r="E261" s="41" t="s">
        <v>750</v>
      </c>
      <c r="F261" s="41" t="s">
        <v>731</v>
      </c>
      <c r="G261" s="41" t="s">
        <v>734</v>
      </c>
      <c r="H261" s="41">
        <v>4860</v>
      </c>
      <c r="I261" s="41">
        <v>8</v>
      </c>
      <c r="J261" s="41">
        <v>6</v>
      </c>
      <c r="K261" s="41">
        <v>5260</v>
      </c>
    </row>
    <row r="262" spans="1:11">
      <c r="A262" s="41" t="s">
        <v>28</v>
      </c>
      <c r="B262" s="41" t="s">
        <v>15</v>
      </c>
      <c r="C262" s="41">
        <v>20</v>
      </c>
      <c r="D262" s="41" t="s">
        <v>10</v>
      </c>
      <c r="E262" s="41" t="s">
        <v>11</v>
      </c>
      <c r="F262" s="41" t="s">
        <v>731</v>
      </c>
      <c r="G262" s="41" t="s">
        <v>733</v>
      </c>
      <c r="H262" s="41">
        <v>3090</v>
      </c>
      <c r="I262" s="41">
        <v>6</v>
      </c>
      <c r="J262" s="41">
        <v>2</v>
      </c>
      <c r="K262" s="41">
        <v>3390</v>
      </c>
    </row>
    <row r="263" spans="1:11">
      <c r="A263" s="41" t="s">
        <v>326</v>
      </c>
      <c r="B263" s="41" t="s">
        <v>15</v>
      </c>
      <c r="C263" s="41">
        <v>20</v>
      </c>
      <c r="D263" s="41" t="s">
        <v>10</v>
      </c>
      <c r="E263" s="41" t="s">
        <v>11</v>
      </c>
      <c r="F263" s="41" t="s">
        <v>731</v>
      </c>
      <c r="G263" s="41" t="s">
        <v>734</v>
      </c>
      <c r="H263" s="41">
        <v>3100</v>
      </c>
      <c r="I263" s="41">
        <v>6</v>
      </c>
      <c r="J263" s="41">
        <v>4</v>
      </c>
      <c r="K263" s="41">
        <v>3400</v>
      </c>
    </row>
    <row r="264" spans="1:11">
      <c r="A264" s="41" t="s">
        <v>327</v>
      </c>
      <c r="B264" s="41" t="s">
        <v>15</v>
      </c>
      <c r="C264" s="41">
        <v>20</v>
      </c>
      <c r="D264" s="41" t="s">
        <v>10</v>
      </c>
      <c r="E264" s="41" t="s">
        <v>750</v>
      </c>
      <c r="F264" s="41" t="s">
        <v>731</v>
      </c>
      <c r="G264" s="41" t="s">
        <v>733</v>
      </c>
      <c r="H264" s="41">
        <v>5160</v>
      </c>
      <c r="I264" s="41">
        <v>8</v>
      </c>
      <c r="J264" s="41">
        <v>4</v>
      </c>
      <c r="K264" s="41">
        <v>5560</v>
      </c>
    </row>
    <row r="265" spans="1:11">
      <c r="A265" s="41" t="s">
        <v>328</v>
      </c>
      <c r="B265" s="41" t="s">
        <v>15</v>
      </c>
      <c r="C265" s="41">
        <v>20</v>
      </c>
      <c r="D265" s="41" t="s">
        <v>10</v>
      </c>
      <c r="E265" s="41" t="s">
        <v>750</v>
      </c>
      <c r="F265" s="41" t="s">
        <v>731</v>
      </c>
      <c r="G265" s="41" t="s">
        <v>734</v>
      </c>
      <c r="H265" s="41">
        <v>5170</v>
      </c>
      <c r="I265" s="41">
        <v>8</v>
      </c>
      <c r="J265" s="41">
        <v>6</v>
      </c>
      <c r="K265" s="41">
        <v>5570</v>
      </c>
    </row>
    <row r="266" spans="1:11">
      <c r="A266" s="41" t="s">
        <v>329</v>
      </c>
      <c r="B266" s="41" t="s">
        <v>15</v>
      </c>
      <c r="C266" s="41">
        <v>25</v>
      </c>
      <c r="D266" s="41" t="s">
        <v>16</v>
      </c>
      <c r="E266" s="41" t="s">
        <v>11</v>
      </c>
      <c r="F266" s="41" t="s">
        <v>731</v>
      </c>
      <c r="G266" s="41" t="s">
        <v>733</v>
      </c>
      <c r="H266" s="41">
        <v>3550</v>
      </c>
      <c r="I266" s="41">
        <v>6</v>
      </c>
      <c r="J266" s="41">
        <v>4</v>
      </c>
      <c r="K266" s="41">
        <v>3850</v>
      </c>
    </row>
    <row r="267" spans="1:11">
      <c r="A267" s="41" t="s">
        <v>330</v>
      </c>
      <c r="B267" s="41" t="s">
        <v>15</v>
      </c>
      <c r="C267" s="41">
        <v>25</v>
      </c>
      <c r="D267" s="41" t="s">
        <v>16</v>
      </c>
      <c r="E267" s="41" t="s">
        <v>11</v>
      </c>
      <c r="F267" s="41" t="s">
        <v>731</v>
      </c>
      <c r="G267" s="41" t="s">
        <v>734</v>
      </c>
      <c r="H267" s="41">
        <v>3630</v>
      </c>
      <c r="I267" s="41">
        <v>8</v>
      </c>
      <c r="J267" s="41">
        <v>4</v>
      </c>
      <c r="K267" s="41">
        <v>4030</v>
      </c>
    </row>
    <row r="268" spans="1:11">
      <c r="A268" s="41" t="s">
        <v>331</v>
      </c>
      <c r="B268" s="41" t="s">
        <v>15</v>
      </c>
      <c r="C268" s="41">
        <v>25</v>
      </c>
      <c r="D268" s="41" t="s">
        <v>16</v>
      </c>
      <c r="E268" s="41" t="s">
        <v>750</v>
      </c>
      <c r="F268" s="41" t="s">
        <v>731</v>
      </c>
      <c r="G268" s="41" t="s">
        <v>733</v>
      </c>
      <c r="H268" s="41">
        <v>5920</v>
      </c>
      <c r="I268" s="41">
        <v>8</v>
      </c>
      <c r="J268" s="41">
        <v>4</v>
      </c>
      <c r="K268" s="41">
        <v>6320</v>
      </c>
    </row>
    <row r="269" spans="1:11">
      <c r="A269" s="41" t="s">
        <v>332</v>
      </c>
      <c r="B269" s="41" t="s">
        <v>15</v>
      </c>
      <c r="C269" s="41">
        <v>25</v>
      </c>
      <c r="D269" s="41" t="s">
        <v>16</v>
      </c>
      <c r="E269" s="41" t="s">
        <v>750</v>
      </c>
      <c r="F269" s="41" t="s">
        <v>731</v>
      </c>
      <c r="G269" s="41" t="s">
        <v>734</v>
      </c>
      <c r="H269" s="41">
        <v>5990</v>
      </c>
      <c r="I269" s="41">
        <v>10</v>
      </c>
      <c r="J269" s="41">
        <v>6</v>
      </c>
      <c r="K269" s="41">
        <v>6490</v>
      </c>
    </row>
    <row r="270" spans="1:11">
      <c r="A270" s="41" t="s">
        <v>29</v>
      </c>
      <c r="B270" s="41" t="s">
        <v>15</v>
      </c>
      <c r="C270" s="41">
        <v>25</v>
      </c>
      <c r="D270" s="41" t="s">
        <v>10</v>
      </c>
      <c r="E270" s="41" t="s">
        <v>11</v>
      </c>
      <c r="F270" s="41" t="s">
        <v>731</v>
      </c>
      <c r="G270" s="41" t="s">
        <v>733</v>
      </c>
      <c r="H270" s="41">
        <v>3690</v>
      </c>
      <c r="I270" s="41">
        <v>6</v>
      </c>
      <c r="J270" s="41">
        <v>4</v>
      </c>
      <c r="K270" s="41">
        <v>3990</v>
      </c>
    </row>
    <row r="271" spans="1:11">
      <c r="A271" s="41" t="s">
        <v>333</v>
      </c>
      <c r="B271" s="41" t="s">
        <v>15</v>
      </c>
      <c r="C271" s="41">
        <v>25</v>
      </c>
      <c r="D271" s="41" t="s">
        <v>10</v>
      </c>
      <c r="E271" s="41" t="s">
        <v>11</v>
      </c>
      <c r="F271" s="41" t="s">
        <v>731</v>
      </c>
      <c r="G271" s="41" t="s">
        <v>734</v>
      </c>
      <c r="H271" s="41">
        <v>3790</v>
      </c>
      <c r="I271" s="41">
        <v>8</v>
      </c>
      <c r="J271" s="41">
        <v>4</v>
      </c>
      <c r="K271" s="41">
        <v>4190</v>
      </c>
    </row>
    <row r="272" spans="1:11">
      <c r="A272" s="41" t="s">
        <v>334</v>
      </c>
      <c r="B272" s="41" t="s">
        <v>15</v>
      </c>
      <c r="C272" s="41">
        <v>25</v>
      </c>
      <c r="D272" s="41" t="s">
        <v>10</v>
      </c>
      <c r="E272" s="41" t="s">
        <v>750</v>
      </c>
      <c r="F272" s="41" t="s">
        <v>731</v>
      </c>
      <c r="G272" s="41" t="s">
        <v>733</v>
      </c>
      <c r="H272" s="41">
        <v>6240</v>
      </c>
      <c r="I272" s="41">
        <v>8</v>
      </c>
      <c r="J272" s="41">
        <v>4</v>
      </c>
      <c r="K272" s="41">
        <v>6640</v>
      </c>
    </row>
    <row r="273" spans="1:11">
      <c r="A273" s="41" t="s">
        <v>335</v>
      </c>
      <c r="B273" s="41" t="s">
        <v>15</v>
      </c>
      <c r="C273" s="41">
        <v>25</v>
      </c>
      <c r="D273" s="41" t="s">
        <v>10</v>
      </c>
      <c r="E273" s="41" t="s">
        <v>750</v>
      </c>
      <c r="F273" s="41" t="s">
        <v>731</v>
      </c>
      <c r="G273" s="41" t="s">
        <v>734</v>
      </c>
      <c r="H273" s="41">
        <v>6340</v>
      </c>
      <c r="I273" s="41">
        <v>10</v>
      </c>
      <c r="J273" s="41">
        <v>6</v>
      </c>
      <c r="K273" s="41">
        <v>6840</v>
      </c>
    </row>
    <row r="274" spans="1:11">
      <c r="A274" s="41" t="s">
        <v>336</v>
      </c>
      <c r="B274" s="41" t="s">
        <v>15</v>
      </c>
      <c r="C274" s="41">
        <v>32</v>
      </c>
      <c r="D274" s="41" t="s">
        <v>16</v>
      </c>
      <c r="E274" s="41" t="s">
        <v>11</v>
      </c>
      <c r="F274" s="41" t="s">
        <v>731</v>
      </c>
      <c r="G274" s="41" t="s">
        <v>733</v>
      </c>
      <c r="H274" s="41">
        <v>3460</v>
      </c>
      <c r="I274" s="41">
        <v>6</v>
      </c>
      <c r="J274" s="41">
        <v>2</v>
      </c>
      <c r="K274" s="41">
        <v>3760</v>
      </c>
    </row>
    <row r="275" spans="1:11">
      <c r="A275" s="41" t="s">
        <v>337</v>
      </c>
      <c r="B275" s="41" t="s">
        <v>15</v>
      </c>
      <c r="C275" s="41">
        <v>32</v>
      </c>
      <c r="D275" s="41" t="s">
        <v>16</v>
      </c>
      <c r="E275" s="41" t="s">
        <v>11</v>
      </c>
      <c r="F275" s="41" t="s">
        <v>731</v>
      </c>
      <c r="G275" s="41" t="s">
        <v>734</v>
      </c>
      <c r="H275" s="41">
        <v>3550</v>
      </c>
      <c r="I275" s="41">
        <v>8</v>
      </c>
      <c r="J275" s="41">
        <v>4</v>
      </c>
      <c r="K275" s="41">
        <v>3950</v>
      </c>
    </row>
    <row r="276" spans="1:11">
      <c r="A276" s="41" t="s">
        <v>338</v>
      </c>
      <c r="B276" s="41" t="s">
        <v>15</v>
      </c>
      <c r="C276" s="41">
        <v>32</v>
      </c>
      <c r="D276" s="41" t="s">
        <v>16</v>
      </c>
      <c r="E276" s="41" t="s">
        <v>750</v>
      </c>
      <c r="F276" s="41" t="s">
        <v>731</v>
      </c>
      <c r="G276" s="41" t="s">
        <v>733</v>
      </c>
      <c r="H276" s="41">
        <v>5880</v>
      </c>
      <c r="I276" s="41">
        <v>8</v>
      </c>
      <c r="J276" s="41">
        <v>4</v>
      </c>
      <c r="K276" s="41">
        <v>6280</v>
      </c>
    </row>
    <row r="277" spans="1:11">
      <c r="A277" s="41" t="s">
        <v>339</v>
      </c>
      <c r="B277" s="41" t="s">
        <v>15</v>
      </c>
      <c r="C277" s="41">
        <v>32</v>
      </c>
      <c r="D277" s="41" t="s">
        <v>16</v>
      </c>
      <c r="E277" s="41" t="s">
        <v>750</v>
      </c>
      <c r="F277" s="41" t="s">
        <v>731</v>
      </c>
      <c r="G277" s="41" t="s">
        <v>734</v>
      </c>
      <c r="H277" s="41">
        <v>6010</v>
      </c>
      <c r="I277" s="41">
        <v>10</v>
      </c>
      <c r="J277" s="41">
        <v>6</v>
      </c>
      <c r="K277" s="41">
        <v>6510</v>
      </c>
    </row>
    <row r="278" spans="1:11">
      <c r="A278" s="41" t="s">
        <v>30</v>
      </c>
      <c r="B278" s="41" t="s">
        <v>15</v>
      </c>
      <c r="C278" s="41">
        <v>32</v>
      </c>
      <c r="D278" s="41" t="s">
        <v>10</v>
      </c>
      <c r="E278" s="41" t="s">
        <v>11</v>
      </c>
      <c r="F278" s="41" t="s">
        <v>731</v>
      </c>
      <c r="G278" s="41" t="s">
        <v>733</v>
      </c>
      <c r="H278" s="41">
        <v>3590</v>
      </c>
      <c r="I278" s="41">
        <v>6</v>
      </c>
      <c r="J278" s="41">
        <v>2</v>
      </c>
      <c r="K278" s="41">
        <v>3890</v>
      </c>
    </row>
    <row r="279" spans="1:11">
      <c r="A279" s="41" t="s">
        <v>340</v>
      </c>
      <c r="B279" s="41" t="s">
        <v>15</v>
      </c>
      <c r="C279" s="41">
        <v>32</v>
      </c>
      <c r="D279" s="41" t="s">
        <v>10</v>
      </c>
      <c r="E279" s="41" t="s">
        <v>11</v>
      </c>
      <c r="F279" s="41" t="s">
        <v>731</v>
      </c>
      <c r="G279" s="41" t="s">
        <v>734</v>
      </c>
      <c r="H279" s="41">
        <v>3710</v>
      </c>
      <c r="I279" s="41">
        <v>8</v>
      </c>
      <c r="J279" s="41">
        <v>4</v>
      </c>
      <c r="K279" s="41">
        <v>4110</v>
      </c>
    </row>
    <row r="280" spans="1:11">
      <c r="A280" s="41" t="s">
        <v>341</v>
      </c>
      <c r="B280" s="41" t="s">
        <v>15</v>
      </c>
      <c r="C280" s="41">
        <v>32</v>
      </c>
      <c r="D280" s="41" t="s">
        <v>10</v>
      </c>
      <c r="E280" s="41" t="s">
        <v>750</v>
      </c>
      <c r="F280" s="41" t="s">
        <v>731</v>
      </c>
      <c r="G280" s="41" t="s">
        <v>733</v>
      </c>
      <c r="H280" s="41">
        <v>6130</v>
      </c>
      <c r="I280" s="41">
        <v>8</v>
      </c>
      <c r="J280" s="41">
        <v>4</v>
      </c>
      <c r="K280" s="41">
        <v>6530</v>
      </c>
    </row>
    <row r="281" spans="1:11">
      <c r="A281" s="41" t="s">
        <v>342</v>
      </c>
      <c r="B281" s="41" t="s">
        <v>15</v>
      </c>
      <c r="C281" s="41">
        <v>32</v>
      </c>
      <c r="D281" s="41" t="s">
        <v>10</v>
      </c>
      <c r="E281" s="41" t="s">
        <v>750</v>
      </c>
      <c r="F281" s="41" t="s">
        <v>731</v>
      </c>
      <c r="G281" s="41" t="s">
        <v>734</v>
      </c>
      <c r="H281" s="41">
        <v>6270</v>
      </c>
      <c r="I281" s="41">
        <v>10</v>
      </c>
      <c r="J281" s="41">
        <v>6</v>
      </c>
      <c r="K281" s="41">
        <v>6770</v>
      </c>
    </row>
    <row r="282" spans="1:11">
      <c r="A282" s="41" t="s">
        <v>343</v>
      </c>
      <c r="B282" s="41" t="s">
        <v>15</v>
      </c>
      <c r="C282" s="41">
        <v>40</v>
      </c>
      <c r="D282" s="41" t="s">
        <v>16</v>
      </c>
      <c r="E282" s="41" t="s">
        <v>11</v>
      </c>
      <c r="F282" s="41" t="s">
        <v>731</v>
      </c>
      <c r="G282" s="41" t="s">
        <v>733</v>
      </c>
      <c r="H282" s="41">
        <v>4290</v>
      </c>
      <c r="I282" s="41">
        <v>8</v>
      </c>
      <c r="J282" s="41">
        <v>2</v>
      </c>
      <c r="K282" s="41">
        <v>4690</v>
      </c>
    </row>
    <row r="283" spans="1:11">
      <c r="A283" s="41" t="s">
        <v>344</v>
      </c>
      <c r="B283" s="41" t="s">
        <v>15</v>
      </c>
      <c r="C283" s="41">
        <v>40</v>
      </c>
      <c r="D283" s="41" t="s">
        <v>16</v>
      </c>
      <c r="E283" s="41" t="s">
        <v>11</v>
      </c>
      <c r="F283" s="41" t="s">
        <v>731</v>
      </c>
      <c r="G283" s="41" t="s">
        <v>734</v>
      </c>
      <c r="H283" s="41">
        <v>4380</v>
      </c>
      <c r="I283" s="41">
        <v>10</v>
      </c>
      <c r="J283" s="41">
        <v>4</v>
      </c>
      <c r="K283" s="41">
        <v>4880</v>
      </c>
    </row>
    <row r="284" spans="1:11">
      <c r="A284" s="41" t="s">
        <v>345</v>
      </c>
      <c r="B284" s="41" t="s">
        <v>15</v>
      </c>
      <c r="C284" s="41">
        <v>40</v>
      </c>
      <c r="D284" s="41" t="s">
        <v>16</v>
      </c>
      <c r="E284" s="41" t="s">
        <v>750</v>
      </c>
      <c r="F284" s="41" t="s">
        <v>731</v>
      </c>
      <c r="G284" s="41" t="s">
        <v>733</v>
      </c>
      <c r="H284" s="41">
        <v>7200</v>
      </c>
      <c r="I284" s="41">
        <v>8</v>
      </c>
      <c r="J284" s="41">
        <v>4</v>
      </c>
      <c r="K284" s="41">
        <v>7600</v>
      </c>
    </row>
    <row r="285" spans="1:11">
      <c r="A285" s="41" t="s">
        <v>346</v>
      </c>
      <c r="B285" s="41" t="s">
        <v>15</v>
      </c>
      <c r="C285" s="41">
        <v>40</v>
      </c>
      <c r="D285" s="41" t="s">
        <v>16</v>
      </c>
      <c r="E285" s="41" t="s">
        <v>750</v>
      </c>
      <c r="F285" s="41" t="s">
        <v>731</v>
      </c>
      <c r="G285" s="41" t="s">
        <v>734</v>
      </c>
      <c r="H285" s="41">
        <v>7420</v>
      </c>
      <c r="I285" s="41">
        <v>12</v>
      </c>
      <c r="J285" s="41">
        <v>8</v>
      </c>
      <c r="K285" s="41">
        <v>8020</v>
      </c>
    </row>
    <row r="286" spans="1:11">
      <c r="A286" s="41" t="s">
        <v>31</v>
      </c>
      <c r="B286" s="41" t="s">
        <v>15</v>
      </c>
      <c r="C286" s="41">
        <v>40</v>
      </c>
      <c r="D286" s="41" t="s">
        <v>10</v>
      </c>
      <c r="E286" s="41" t="s">
        <v>11</v>
      </c>
      <c r="F286" s="41" t="s">
        <v>731</v>
      </c>
      <c r="G286" s="41" t="s">
        <v>733</v>
      </c>
      <c r="H286" s="41">
        <v>4450</v>
      </c>
      <c r="I286" s="41">
        <v>8</v>
      </c>
      <c r="J286" s="41">
        <v>2</v>
      </c>
      <c r="K286" s="41">
        <v>4850</v>
      </c>
    </row>
    <row r="287" spans="1:11">
      <c r="A287" s="41" t="s">
        <v>347</v>
      </c>
      <c r="B287" s="41" t="s">
        <v>15</v>
      </c>
      <c r="C287" s="41">
        <v>40</v>
      </c>
      <c r="D287" s="41" t="s">
        <v>10</v>
      </c>
      <c r="E287" s="41" t="s">
        <v>11</v>
      </c>
      <c r="F287" s="41" t="s">
        <v>731</v>
      </c>
      <c r="G287" s="41" t="s">
        <v>734</v>
      </c>
      <c r="H287" s="41">
        <v>4570</v>
      </c>
      <c r="I287" s="41">
        <v>10</v>
      </c>
      <c r="J287" s="41">
        <v>4</v>
      </c>
      <c r="K287" s="41">
        <v>5070</v>
      </c>
    </row>
    <row r="288" spans="1:11">
      <c r="A288" s="41" t="s">
        <v>348</v>
      </c>
      <c r="B288" s="41" t="s">
        <v>15</v>
      </c>
      <c r="C288" s="41">
        <v>40</v>
      </c>
      <c r="D288" s="41" t="s">
        <v>10</v>
      </c>
      <c r="E288" s="41" t="s">
        <v>750</v>
      </c>
      <c r="F288" s="41" t="s">
        <v>731</v>
      </c>
      <c r="G288" s="41" t="s">
        <v>733</v>
      </c>
      <c r="H288" s="41">
        <v>7490</v>
      </c>
      <c r="I288" s="41">
        <v>8</v>
      </c>
      <c r="J288" s="41">
        <v>4</v>
      </c>
      <c r="K288" s="41">
        <v>7890</v>
      </c>
    </row>
    <row r="289" spans="1:11">
      <c r="A289" s="41" t="s">
        <v>349</v>
      </c>
      <c r="B289" s="41" t="s">
        <v>15</v>
      </c>
      <c r="C289" s="41">
        <v>40</v>
      </c>
      <c r="D289" s="41" t="s">
        <v>10</v>
      </c>
      <c r="E289" s="41" t="s">
        <v>750</v>
      </c>
      <c r="F289" s="41" t="s">
        <v>731</v>
      </c>
      <c r="G289" s="41" t="s">
        <v>734</v>
      </c>
      <c r="H289" s="41">
        <v>7730</v>
      </c>
      <c r="I289" s="41">
        <v>12</v>
      </c>
      <c r="J289" s="41">
        <v>8</v>
      </c>
      <c r="K289" s="41">
        <v>8330</v>
      </c>
    </row>
    <row r="290" spans="1:11">
      <c r="A290" s="41" t="s">
        <v>350</v>
      </c>
      <c r="B290" s="41" t="s">
        <v>15</v>
      </c>
      <c r="C290" s="41">
        <v>50</v>
      </c>
      <c r="D290" s="41" t="s">
        <v>16</v>
      </c>
      <c r="E290" s="41" t="s">
        <v>11</v>
      </c>
      <c r="F290" s="41" t="s">
        <v>731</v>
      </c>
      <c r="G290" s="41" t="s">
        <v>733</v>
      </c>
      <c r="H290" s="41">
        <v>5900</v>
      </c>
      <c r="I290" s="41">
        <v>12</v>
      </c>
      <c r="J290" s="41">
        <v>4</v>
      </c>
      <c r="K290" s="41">
        <v>6500</v>
      </c>
    </row>
    <row r="291" spans="1:11">
      <c r="A291" s="41" t="s">
        <v>351</v>
      </c>
      <c r="B291" s="41" t="s">
        <v>15</v>
      </c>
      <c r="C291" s="41">
        <v>50</v>
      </c>
      <c r="D291" s="41" t="s">
        <v>16</v>
      </c>
      <c r="E291" s="41" t="s">
        <v>11</v>
      </c>
      <c r="F291" s="41" t="s">
        <v>731</v>
      </c>
      <c r="G291" s="41" t="s">
        <v>734</v>
      </c>
      <c r="H291" s="41">
        <v>6060</v>
      </c>
      <c r="I291" s="41">
        <v>16</v>
      </c>
      <c r="J291" s="41">
        <v>8</v>
      </c>
      <c r="K291" s="41">
        <v>6860</v>
      </c>
    </row>
    <row r="292" spans="1:11">
      <c r="A292" s="41" t="s">
        <v>352</v>
      </c>
      <c r="B292" s="41" t="s">
        <v>15</v>
      </c>
      <c r="C292" s="41">
        <v>50</v>
      </c>
      <c r="D292" s="41" t="s">
        <v>16</v>
      </c>
      <c r="E292" s="41" t="s">
        <v>750</v>
      </c>
      <c r="F292" s="41" t="s">
        <v>731</v>
      </c>
      <c r="G292" s="41" t="s">
        <v>733</v>
      </c>
      <c r="H292" s="41">
        <v>10300</v>
      </c>
      <c r="I292" s="41">
        <v>14</v>
      </c>
      <c r="J292" s="41">
        <v>6</v>
      </c>
      <c r="K292" s="41">
        <v>11000</v>
      </c>
    </row>
    <row r="293" spans="1:11">
      <c r="A293" s="41" t="s">
        <v>353</v>
      </c>
      <c r="B293" s="41" t="s">
        <v>15</v>
      </c>
      <c r="C293" s="41">
        <v>50</v>
      </c>
      <c r="D293" s="41" t="s">
        <v>16</v>
      </c>
      <c r="E293" s="41" t="s">
        <v>750</v>
      </c>
      <c r="F293" s="41" t="s">
        <v>731</v>
      </c>
      <c r="G293" s="41" t="s">
        <v>734</v>
      </c>
      <c r="H293" s="41">
        <v>10740</v>
      </c>
      <c r="I293" s="41">
        <v>20</v>
      </c>
      <c r="J293" s="41">
        <v>12</v>
      </c>
      <c r="K293" s="41">
        <v>11740</v>
      </c>
    </row>
    <row r="294" spans="1:11">
      <c r="A294" s="41" t="s">
        <v>32</v>
      </c>
      <c r="B294" s="41" t="s">
        <v>15</v>
      </c>
      <c r="C294" s="41">
        <v>50</v>
      </c>
      <c r="D294" s="41" t="s">
        <v>10</v>
      </c>
      <c r="E294" s="41" t="s">
        <v>11</v>
      </c>
      <c r="F294" s="41" t="s">
        <v>731</v>
      </c>
      <c r="G294" s="41" t="s">
        <v>733</v>
      </c>
      <c r="H294" s="41">
        <v>6110</v>
      </c>
      <c r="I294" s="41">
        <v>12</v>
      </c>
      <c r="J294" s="41">
        <v>4</v>
      </c>
      <c r="K294" s="41">
        <v>6710</v>
      </c>
    </row>
    <row r="295" spans="1:11">
      <c r="A295" s="41" t="s">
        <v>354</v>
      </c>
      <c r="B295" s="41" t="s">
        <v>15</v>
      </c>
      <c r="C295" s="41">
        <v>50</v>
      </c>
      <c r="D295" s="41" t="s">
        <v>10</v>
      </c>
      <c r="E295" s="41" t="s">
        <v>11</v>
      </c>
      <c r="F295" s="41" t="s">
        <v>731</v>
      </c>
      <c r="G295" s="41" t="s">
        <v>734</v>
      </c>
      <c r="H295" s="41">
        <v>6350</v>
      </c>
      <c r="I295" s="41">
        <v>16</v>
      </c>
      <c r="J295" s="41">
        <v>8</v>
      </c>
      <c r="K295" s="41">
        <v>7150</v>
      </c>
    </row>
    <row r="296" spans="1:11">
      <c r="A296" s="41" t="s">
        <v>355</v>
      </c>
      <c r="B296" s="41" t="s">
        <v>15</v>
      </c>
      <c r="C296" s="41">
        <v>50</v>
      </c>
      <c r="D296" s="41" t="s">
        <v>10</v>
      </c>
      <c r="E296" s="41" t="s">
        <v>750</v>
      </c>
      <c r="F296" s="41" t="s">
        <v>731</v>
      </c>
      <c r="G296" s="41" t="s">
        <v>733</v>
      </c>
      <c r="H296" s="41">
        <v>10670</v>
      </c>
      <c r="I296" s="41">
        <v>14</v>
      </c>
      <c r="J296" s="41">
        <v>6</v>
      </c>
      <c r="K296" s="41">
        <v>11370</v>
      </c>
    </row>
    <row r="297" spans="1:11">
      <c r="A297" s="41" t="s">
        <v>356</v>
      </c>
      <c r="B297" s="41" t="s">
        <v>15</v>
      </c>
      <c r="C297" s="41">
        <v>50</v>
      </c>
      <c r="D297" s="41" t="s">
        <v>10</v>
      </c>
      <c r="E297" s="41" t="s">
        <v>750</v>
      </c>
      <c r="F297" s="41" t="s">
        <v>731</v>
      </c>
      <c r="G297" s="41" t="s">
        <v>734</v>
      </c>
      <c r="H297" s="41">
        <v>11150</v>
      </c>
      <c r="I297" s="41">
        <v>20</v>
      </c>
      <c r="J297" s="41">
        <v>12</v>
      </c>
      <c r="K297" s="41">
        <v>12150</v>
      </c>
    </row>
    <row r="298" spans="1:11">
      <c r="A298" s="41" t="s">
        <v>357</v>
      </c>
      <c r="B298" s="41" t="s">
        <v>15</v>
      </c>
      <c r="C298" s="41">
        <v>63</v>
      </c>
      <c r="D298" s="41" t="s">
        <v>16</v>
      </c>
      <c r="E298" s="41" t="s">
        <v>11</v>
      </c>
      <c r="F298" s="41" t="s">
        <v>731</v>
      </c>
      <c r="G298" s="41" t="s">
        <v>733</v>
      </c>
      <c r="H298" s="41">
        <v>6740</v>
      </c>
      <c r="I298" s="41">
        <v>14</v>
      </c>
      <c r="J298" s="41">
        <v>4</v>
      </c>
      <c r="K298" s="41">
        <v>7440</v>
      </c>
    </row>
    <row r="299" spans="1:11">
      <c r="A299" s="41" t="s">
        <v>358</v>
      </c>
      <c r="B299" s="41" t="s">
        <v>15</v>
      </c>
      <c r="C299" s="41">
        <v>63</v>
      </c>
      <c r="D299" s="41" t="s">
        <v>16</v>
      </c>
      <c r="E299" s="41" t="s">
        <v>11</v>
      </c>
      <c r="F299" s="41" t="s">
        <v>731</v>
      </c>
      <c r="G299" s="41" t="s">
        <v>734</v>
      </c>
      <c r="H299" s="41">
        <v>6920</v>
      </c>
      <c r="I299" s="41">
        <v>16</v>
      </c>
      <c r="J299" s="41">
        <v>8</v>
      </c>
      <c r="K299" s="41">
        <v>7720</v>
      </c>
    </row>
    <row r="300" spans="1:11">
      <c r="A300" s="41" t="s">
        <v>359</v>
      </c>
      <c r="B300" s="41" t="s">
        <v>15</v>
      </c>
      <c r="C300" s="41">
        <v>63</v>
      </c>
      <c r="D300" s="41" t="s">
        <v>16</v>
      </c>
      <c r="E300" s="41" t="s">
        <v>750</v>
      </c>
      <c r="F300" s="41" t="s">
        <v>731</v>
      </c>
      <c r="G300" s="41" t="s">
        <v>733</v>
      </c>
      <c r="H300" s="41">
        <v>11880</v>
      </c>
      <c r="I300" s="41">
        <v>16</v>
      </c>
      <c r="J300" s="41">
        <v>6</v>
      </c>
      <c r="K300" s="41">
        <v>12680</v>
      </c>
    </row>
    <row r="301" spans="1:11">
      <c r="A301" s="41" t="s">
        <v>360</v>
      </c>
      <c r="B301" s="41" t="s">
        <v>15</v>
      </c>
      <c r="C301" s="41">
        <v>63</v>
      </c>
      <c r="D301" s="41" t="s">
        <v>16</v>
      </c>
      <c r="E301" s="41" t="s">
        <v>750</v>
      </c>
      <c r="F301" s="41" t="s">
        <v>731</v>
      </c>
      <c r="G301" s="41" t="s">
        <v>734</v>
      </c>
      <c r="H301" s="41">
        <v>12350</v>
      </c>
      <c r="I301" s="41">
        <v>22</v>
      </c>
      <c r="J301" s="41">
        <v>12</v>
      </c>
      <c r="K301" s="41">
        <v>13450</v>
      </c>
    </row>
    <row r="302" spans="1:11">
      <c r="A302" s="41" t="s">
        <v>33</v>
      </c>
      <c r="B302" s="41" t="s">
        <v>15</v>
      </c>
      <c r="C302" s="41">
        <v>63</v>
      </c>
      <c r="D302" s="41" t="s">
        <v>10</v>
      </c>
      <c r="E302" s="41" t="s">
        <v>11</v>
      </c>
      <c r="F302" s="41" t="s">
        <v>731</v>
      </c>
      <c r="G302" s="41" t="s">
        <v>733</v>
      </c>
      <c r="H302" s="41">
        <v>6960</v>
      </c>
      <c r="I302" s="41">
        <v>14</v>
      </c>
      <c r="J302" s="41">
        <v>4</v>
      </c>
      <c r="K302" s="41">
        <v>7660</v>
      </c>
    </row>
    <row r="303" spans="1:11">
      <c r="A303" s="41" t="s">
        <v>361</v>
      </c>
      <c r="B303" s="41" t="s">
        <v>15</v>
      </c>
      <c r="C303" s="41">
        <v>63</v>
      </c>
      <c r="D303" s="41" t="s">
        <v>10</v>
      </c>
      <c r="E303" s="41" t="s">
        <v>11</v>
      </c>
      <c r="F303" s="41" t="s">
        <v>731</v>
      </c>
      <c r="G303" s="41" t="s">
        <v>734</v>
      </c>
      <c r="H303" s="41">
        <v>7210</v>
      </c>
      <c r="I303" s="41">
        <v>16</v>
      </c>
      <c r="J303" s="41">
        <v>8</v>
      </c>
      <c r="K303" s="41">
        <v>8010</v>
      </c>
    </row>
    <row r="304" spans="1:11">
      <c r="A304" s="41" t="s">
        <v>362</v>
      </c>
      <c r="B304" s="41" t="s">
        <v>15</v>
      </c>
      <c r="C304" s="41">
        <v>63</v>
      </c>
      <c r="D304" s="41" t="s">
        <v>10</v>
      </c>
      <c r="E304" s="41" t="s">
        <v>750</v>
      </c>
      <c r="F304" s="41" t="s">
        <v>731</v>
      </c>
      <c r="G304" s="41" t="s">
        <v>733</v>
      </c>
      <c r="H304" s="41">
        <v>12260</v>
      </c>
      <c r="I304" s="41">
        <v>16</v>
      </c>
      <c r="J304" s="41">
        <v>6</v>
      </c>
      <c r="K304" s="41">
        <v>13060</v>
      </c>
    </row>
    <row r="305" spans="1:11">
      <c r="A305" s="41" t="s">
        <v>363</v>
      </c>
      <c r="B305" s="41" t="s">
        <v>15</v>
      </c>
      <c r="C305" s="41">
        <v>63</v>
      </c>
      <c r="D305" s="41" t="s">
        <v>10</v>
      </c>
      <c r="E305" s="41" t="s">
        <v>750</v>
      </c>
      <c r="F305" s="41" t="s">
        <v>731</v>
      </c>
      <c r="G305" s="41" t="s">
        <v>734</v>
      </c>
      <c r="H305" s="41">
        <v>12770</v>
      </c>
      <c r="I305" s="41">
        <v>22</v>
      </c>
      <c r="J305" s="41">
        <v>12</v>
      </c>
      <c r="K305" s="41">
        <v>13870</v>
      </c>
    </row>
    <row r="306" spans="1:11">
      <c r="A306" s="41" t="s">
        <v>364</v>
      </c>
      <c r="B306" s="41" t="s">
        <v>15</v>
      </c>
      <c r="C306" s="41">
        <v>80</v>
      </c>
      <c r="D306" s="41" t="s">
        <v>16</v>
      </c>
      <c r="E306" s="41" t="s">
        <v>11</v>
      </c>
      <c r="F306" s="41" t="s">
        <v>731</v>
      </c>
      <c r="G306" s="41" t="s">
        <v>733</v>
      </c>
      <c r="H306" s="41">
        <v>8110</v>
      </c>
      <c r="I306" s="41">
        <v>16</v>
      </c>
      <c r="J306" s="41">
        <v>4</v>
      </c>
      <c r="K306" s="41">
        <v>8910</v>
      </c>
    </row>
    <row r="307" spans="1:11">
      <c r="A307" s="41" t="s">
        <v>365</v>
      </c>
      <c r="B307" s="41" t="s">
        <v>15</v>
      </c>
      <c r="C307" s="41">
        <v>80</v>
      </c>
      <c r="D307" s="41" t="s">
        <v>16</v>
      </c>
      <c r="E307" s="41" t="s">
        <v>11</v>
      </c>
      <c r="F307" s="41" t="s">
        <v>731</v>
      </c>
      <c r="G307" s="41" t="s">
        <v>734</v>
      </c>
      <c r="H307" s="41">
        <v>8450</v>
      </c>
      <c r="I307" s="41">
        <v>22</v>
      </c>
      <c r="J307" s="41">
        <v>10</v>
      </c>
      <c r="K307" s="41">
        <v>9550</v>
      </c>
    </row>
    <row r="308" spans="1:11">
      <c r="A308" s="41" t="s">
        <v>366</v>
      </c>
      <c r="B308" s="41" t="s">
        <v>15</v>
      </c>
      <c r="C308" s="41">
        <v>80</v>
      </c>
      <c r="D308" s="41" t="s">
        <v>16</v>
      </c>
      <c r="E308" s="41" t="s">
        <v>750</v>
      </c>
      <c r="F308" s="41" t="s">
        <v>731</v>
      </c>
      <c r="G308" s="41" t="s">
        <v>733</v>
      </c>
      <c r="H308" s="41">
        <v>14510</v>
      </c>
      <c r="I308" s="41">
        <v>18</v>
      </c>
      <c r="J308" s="41">
        <v>6</v>
      </c>
      <c r="K308" s="41">
        <v>15410</v>
      </c>
    </row>
    <row r="309" spans="1:11">
      <c r="A309" s="41" t="s">
        <v>367</v>
      </c>
      <c r="B309" s="41" t="s">
        <v>15</v>
      </c>
      <c r="C309" s="41">
        <v>80</v>
      </c>
      <c r="D309" s="41" t="s">
        <v>16</v>
      </c>
      <c r="E309" s="41" t="s">
        <v>750</v>
      </c>
      <c r="F309" s="41" t="s">
        <v>731</v>
      </c>
      <c r="G309" s="41" t="s">
        <v>734</v>
      </c>
      <c r="H309" s="41">
        <v>15470</v>
      </c>
      <c r="I309" s="41">
        <v>30</v>
      </c>
      <c r="J309" s="41">
        <v>16</v>
      </c>
      <c r="K309" s="41">
        <v>16970</v>
      </c>
    </row>
    <row r="310" spans="1:11">
      <c r="A310" s="41" t="s">
        <v>34</v>
      </c>
      <c r="B310" s="41" t="s">
        <v>15</v>
      </c>
      <c r="C310" s="41">
        <v>80</v>
      </c>
      <c r="D310" s="41" t="s">
        <v>10</v>
      </c>
      <c r="E310" s="41" t="s">
        <v>11</v>
      </c>
      <c r="F310" s="41" t="s">
        <v>731</v>
      </c>
      <c r="G310" s="41" t="s">
        <v>733</v>
      </c>
      <c r="H310" s="41">
        <v>8340</v>
      </c>
      <c r="I310" s="41">
        <v>16</v>
      </c>
      <c r="J310" s="41">
        <v>4</v>
      </c>
      <c r="K310" s="41">
        <v>9140</v>
      </c>
    </row>
    <row r="311" spans="1:11">
      <c r="A311" s="41" t="s">
        <v>368</v>
      </c>
      <c r="B311" s="41" t="s">
        <v>15</v>
      </c>
      <c r="C311" s="41">
        <v>80</v>
      </c>
      <c r="D311" s="41" t="s">
        <v>10</v>
      </c>
      <c r="E311" s="41" t="s">
        <v>11</v>
      </c>
      <c r="F311" s="41" t="s">
        <v>731</v>
      </c>
      <c r="G311" s="41" t="s">
        <v>734</v>
      </c>
      <c r="H311" s="41">
        <v>8840</v>
      </c>
      <c r="I311" s="41">
        <v>22</v>
      </c>
      <c r="J311" s="41">
        <v>10</v>
      </c>
      <c r="K311" s="41">
        <v>9940</v>
      </c>
    </row>
    <row r="312" spans="1:11">
      <c r="A312" s="41" t="s">
        <v>369</v>
      </c>
      <c r="B312" s="41" t="s">
        <v>15</v>
      </c>
      <c r="C312" s="41">
        <v>80</v>
      </c>
      <c r="D312" s="41" t="s">
        <v>10</v>
      </c>
      <c r="E312" s="41" t="s">
        <v>750</v>
      </c>
      <c r="F312" s="41" t="s">
        <v>731</v>
      </c>
      <c r="G312" s="41" t="s">
        <v>733</v>
      </c>
      <c r="H312" s="41">
        <v>14900</v>
      </c>
      <c r="I312" s="41">
        <v>18</v>
      </c>
      <c r="J312" s="41">
        <v>6</v>
      </c>
      <c r="K312" s="41">
        <v>15800</v>
      </c>
    </row>
    <row r="313" spans="1:11">
      <c r="A313" s="41" t="s">
        <v>370</v>
      </c>
      <c r="B313" s="41" t="s">
        <v>15</v>
      </c>
      <c r="C313" s="41">
        <v>80</v>
      </c>
      <c r="D313" s="41" t="s">
        <v>10</v>
      </c>
      <c r="E313" s="41" t="s">
        <v>750</v>
      </c>
      <c r="F313" s="41" t="s">
        <v>731</v>
      </c>
      <c r="G313" s="41" t="s">
        <v>734</v>
      </c>
      <c r="H313" s="41">
        <v>15910</v>
      </c>
      <c r="I313" s="41">
        <v>30</v>
      </c>
      <c r="J313" s="41">
        <v>16</v>
      </c>
      <c r="K313" s="41">
        <v>17410</v>
      </c>
    </row>
    <row r="314" spans="1:11">
      <c r="A314" s="41" t="s">
        <v>371</v>
      </c>
      <c r="B314" s="41" t="s">
        <v>15</v>
      </c>
      <c r="C314" s="41">
        <v>100</v>
      </c>
      <c r="D314" s="41" t="s">
        <v>16</v>
      </c>
      <c r="E314" s="41" t="s">
        <v>11</v>
      </c>
      <c r="F314" s="41" t="s">
        <v>731</v>
      </c>
      <c r="G314" s="41" t="s">
        <v>733</v>
      </c>
      <c r="H314" s="41">
        <v>11060</v>
      </c>
      <c r="I314" s="41">
        <v>20</v>
      </c>
      <c r="J314" s="41">
        <v>4</v>
      </c>
      <c r="K314" s="41">
        <v>12060</v>
      </c>
    </row>
    <row r="315" spans="1:11">
      <c r="A315" s="41" t="s">
        <v>372</v>
      </c>
      <c r="B315" s="41" t="s">
        <v>15</v>
      </c>
      <c r="C315" s="41">
        <v>100</v>
      </c>
      <c r="D315" s="41" t="s">
        <v>16</v>
      </c>
      <c r="E315" s="41" t="s">
        <v>11</v>
      </c>
      <c r="F315" s="41" t="s">
        <v>731</v>
      </c>
      <c r="G315" s="41" t="s">
        <v>734</v>
      </c>
      <c r="H315" s="41">
        <v>11450</v>
      </c>
      <c r="I315" s="41">
        <v>26</v>
      </c>
      <c r="J315" s="41">
        <v>10</v>
      </c>
      <c r="K315" s="41">
        <v>12750</v>
      </c>
    </row>
    <row r="316" spans="1:11">
      <c r="A316" s="41" t="s">
        <v>373</v>
      </c>
      <c r="B316" s="41" t="s">
        <v>15</v>
      </c>
      <c r="C316" s="41">
        <v>100</v>
      </c>
      <c r="D316" s="41" t="s">
        <v>16</v>
      </c>
      <c r="E316" s="41" t="s">
        <v>750</v>
      </c>
      <c r="F316" s="41" t="s">
        <v>731</v>
      </c>
      <c r="G316" s="41" t="s">
        <v>733</v>
      </c>
      <c r="H316" s="41">
        <v>20180</v>
      </c>
      <c r="I316" s="41">
        <v>22</v>
      </c>
      <c r="J316" s="41">
        <v>6</v>
      </c>
      <c r="K316" s="41">
        <v>21280</v>
      </c>
    </row>
    <row r="317" spans="1:11">
      <c r="A317" s="41" t="s">
        <v>374</v>
      </c>
      <c r="B317" s="41" t="s">
        <v>15</v>
      </c>
      <c r="C317" s="41">
        <v>100</v>
      </c>
      <c r="D317" s="41" t="s">
        <v>16</v>
      </c>
      <c r="E317" s="41" t="s">
        <v>750</v>
      </c>
      <c r="F317" s="41" t="s">
        <v>731</v>
      </c>
      <c r="G317" s="41" t="s">
        <v>734</v>
      </c>
      <c r="H317" s="41">
        <v>21200</v>
      </c>
      <c r="I317" s="41">
        <v>32</v>
      </c>
      <c r="J317" s="41">
        <v>16</v>
      </c>
      <c r="K317" s="41">
        <v>22800</v>
      </c>
    </row>
    <row r="318" spans="1:11">
      <c r="A318" s="41" t="s">
        <v>27</v>
      </c>
      <c r="B318" s="41" t="s">
        <v>15</v>
      </c>
      <c r="C318" s="41">
        <v>100</v>
      </c>
      <c r="D318" s="41" t="s">
        <v>10</v>
      </c>
      <c r="E318" s="41" t="s">
        <v>11</v>
      </c>
      <c r="F318" s="41" t="s">
        <v>731</v>
      </c>
      <c r="G318" s="41" t="s">
        <v>733</v>
      </c>
      <c r="H318" s="41">
        <v>11290</v>
      </c>
      <c r="I318" s="41">
        <v>20</v>
      </c>
      <c r="J318" s="41">
        <v>4</v>
      </c>
      <c r="K318" s="41">
        <v>12290</v>
      </c>
    </row>
    <row r="319" spans="1:11">
      <c r="A319" s="41" t="s">
        <v>375</v>
      </c>
      <c r="B319" s="41" t="s">
        <v>15</v>
      </c>
      <c r="C319" s="41">
        <v>100</v>
      </c>
      <c r="D319" s="41" t="s">
        <v>10</v>
      </c>
      <c r="E319" s="41" t="s">
        <v>11</v>
      </c>
      <c r="F319" s="41" t="s">
        <v>731</v>
      </c>
      <c r="G319" s="41" t="s">
        <v>734</v>
      </c>
      <c r="H319" s="41">
        <v>11840</v>
      </c>
      <c r="I319" s="41">
        <v>26</v>
      </c>
      <c r="J319" s="41">
        <v>10</v>
      </c>
      <c r="K319" s="41">
        <v>13140</v>
      </c>
    </row>
    <row r="320" spans="1:11">
      <c r="A320" s="41" t="s">
        <v>376</v>
      </c>
      <c r="B320" s="41" t="s">
        <v>15</v>
      </c>
      <c r="C320" s="41">
        <v>100</v>
      </c>
      <c r="D320" s="41" t="s">
        <v>10</v>
      </c>
      <c r="E320" s="41" t="s">
        <v>750</v>
      </c>
      <c r="F320" s="41" t="s">
        <v>731</v>
      </c>
      <c r="G320" s="41" t="s">
        <v>733</v>
      </c>
      <c r="H320" s="41">
        <v>20580</v>
      </c>
      <c r="I320" s="41">
        <v>22</v>
      </c>
      <c r="J320" s="41">
        <v>6</v>
      </c>
      <c r="K320" s="41">
        <v>21680</v>
      </c>
    </row>
    <row r="321" spans="1:11">
      <c r="A321" s="41" t="s">
        <v>377</v>
      </c>
      <c r="B321" s="41" t="s">
        <v>15</v>
      </c>
      <c r="C321" s="41">
        <v>100</v>
      </c>
      <c r="D321" s="41" t="s">
        <v>10</v>
      </c>
      <c r="E321" s="41" t="s">
        <v>750</v>
      </c>
      <c r="F321" s="41" t="s">
        <v>731</v>
      </c>
      <c r="G321" s="41" t="s">
        <v>734</v>
      </c>
      <c r="H321" s="41">
        <v>21650</v>
      </c>
      <c r="I321" s="41">
        <v>32</v>
      </c>
      <c r="J321" s="41">
        <v>16</v>
      </c>
      <c r="K321" s="41">
        <v>23250</v>
      </c>
    </row>
    <row r="322" spans="1:11">
      <c r="A322" s="41" t="s">
        <v>508</v>
      </c>
      <c r="B322" s="41" t="s">
        <v>58</v>
      </c>
      <c r="C322" s="41">
        <v>16</v>
      </c>
      <c r="D322" s="41" t="s">
        <v>10</v>
      </c>
      <c r="E322" s="41" t="s">
        <v>11</v>
      </c>
      <c r="F322" s="41" t="s">
        <v>731</v>
      </c>
      <c r="G322" s="41" t="s">
        <v>733</v>
      </c>
      <c r="H322" s="41">
        <v>2620</v>
      </c>
      <c r="I322" s="41">
        <v>6</v>
      </c>
      <c r="J322" s="41">
        <v>2</v>
      </c>
      <c r="K322" s="41">
        <v>2920</v>
      </c>
    </row>
    <row r="323" spans="1:11">
      <c r="A323" s="41" t="s">
        <v>516</v>
      </c>
      <c r="B323" s="41" t="s">
        <v>58</v>
      </c>
      <c r="C323" s="41">
        <v>16</v>
      </c>
      <c r="D323" s="41" t="s">
        <v>10</v>
      </c>
      <c r="E323" s="41" t="s">
        <v>11</v>
      </c>
      <c r="F323" s="41" t="s">
        <v>731</v>
      </c>
      <c r="G323" s="41" t="s">
        <v>734</v>
      </c>
      <c r="H323" s="41">
        <v>2720</v>
      </c>
      <c r="I323" s="41">
        <v>6</v>
      </c>
      <c r="J323" s="41">
        <v>2</v>
      </c>
      <c r="K323" s="41">
        <v>3020</v>
      </c>
    </row>
    <row r="324" spans="1:11">
      <c r="A324" s="41" t="s">
        <v>517</v>
      </c>
      <c r="B324" s="41" t="s">
        <v>58</v>
      </c>
      <c r="C324" s="41">
        <v>16</v>
      </c>
      <c r="D324" s="41" t="s">
        <v>10</v>
      </c>
      <c r="E324" s="41" t="s">
        <v>750</v>
      </c>
      <c r="F324" s="41" t="s">
        <v>731</v>
      </c>
      <c r="G324" s="41" t="s">
        <v>733</v>
      </c>
      <c r="H324" s="41">
        <v>4270</v>
      </c>
      <c r="I324" s="41">
        <v>6</v>
      </c>
      <c r="J324" s="41">
        <v>2</v>
      </c>
      <c r="K324" s="41">
        <v>4570</v>
      </c>
    </row>
    <row r="325" spans="1:11">
      <c r="A325" s="41" t="s">
        <v>518</v>
      </c>
      <c r="B325" s="41" t="s">
        <v>58</v>
      </c>
      <c r="C325" s="41">
        <v>16</v>
      </c>
      <c r="D325" s="41" t="s">
        <v>10</v>
      </c>
      <c r="E325" s="41" t="s">
        <v>750</v>
      </c>
      <c r="F325" s="41" t="s">
        <v>731</v>
      </c>
      <c r="G325" s="41" t="s">
        <v>734</v>
      </c>
      <c r="H325" s="41">
        <v>4270</v>
      </c>
      <c r="I325" s="41">
        <v>6</v>
      </c>
      <c r="J325" s="41">
        <v>4</v>
      </c>
      <c r="K325" s="41">
        <v>4570</v>
      </c>
    </row>
    <row r="326" spans="1:11">
      <c r="A326" s="41" t="s">
        <v>519</v>
      </c>
      <c r="B326" s="41" t="s">
        <v>58</v>
      </c>
      <c r="C326" s="41">
        <v>16</v>
      </c>
      <c r="D326" s="41" t="s">
        <v>16</v>
      </c>
      <c r="E326" s="41" t="s">
        <v>11</v>
      </c>
      <c r="F326" s="41" t="s">
        <v>731</v>
      </c>
      <c r="G326" s="41" t="s">
        <v>733</v>
      </c>
      <c r="H326" s="41">
        <v>2730</v>
      </c>
      <c r="I326" s="41">
        <v>6</v>
      </c>
      <c r="J326" s="41">
        <v>2</v>
      </c>
      <c r="K326" s="41">
        <v>3030</v>
      </c>
    </row>
    <row r="327" spans="1:11">
      <c r="A327" s="41" t="s">
        <v>520</v>
      </c>
      <c r="B327" s="41" t="s">
        <v>58</v>
      </c>
      <c r="C327" s="41">
        <v>16</v>
      </c>
      <c r="D327" s="41" t="s">
        <v>16</v>
      </c>
      <c r="E327" s="41" t="s">
        <v>11</v>
      </c>
      <c r="F327" s="41" t="s">
        <v>731</v>
      </c>
      <c r="G327" s="41" t="s">
        <v>734</v>
      </c>
      <c r="H327" s="41">
        <v>2820</v>
      </c>
      <c r="I327" s="41">
        <v>6</v>
      </c>
      <c r="J327" s="41">
        <v>2</v>
      </c>
      <c r="K327" s="41">
        <v>3120</v>
      </c>
    </row>
    <row r="328" spans="1:11">
      <c r="A328" s="41" t="s">
        <v>521</v>
      </c>
      <c r="B328" s="41" t="s">
        <v>58</v>
      </c>
      <c r="C328" s="41">
        <v>16</v>
      </c>
      <c r="D328" s="41" t="s">
        <v>16</v>
      </c>
      <c r="E328" s="41" t="s">
        <v>750</v>
      </c>
      <c r="F328" s="41" t="s">
        <v>731</v>
      </c>
      <c r="G328" s="41" t="s">
        <v>733</v>
      </c>
      <c r="H328" s="41">
        <v>4480</v>
      </c>
      <c r="I328" s="41">
        <v>6</v>
      </c>
      <c r="J328" s="41">
        <v>2</v>
      </c>
      <c r="K328" s="41">
        <v>4780</v>
      </c>
    </row>
    <row r="329" spans="1:11">
      <c r="A329" s="41" t="s">
        <v>522</v>
      </c>
      <c r="B329" s="41" t="s">
        <v>58</v>
      </c>
      <c r="C329" s="41">
        <v>16</v>
      </c>
      <c r="D329" s="41" t="s">
        <v>16</v>
      </c>
      <c r="E329" s="41" t="s">
        <v>750</v>
      </c>
      <c r="F329" s="41" t="s">
        <v>731</v>
      </c>
      <c r="G329" s="41" t="s">
        <v>734</v>
      </c>
      <c r="H329" s="41">
        <v>4470</v>
      </c>
      <c r="I329" s="41">
        <v>6</v>
      </c>
      <c r="J329" s="41">
        <v>4</v>
      </c>
      <c r="K329" s="41">
        <v>4770</v>
      </c>
    </row>
    <row r="330" spans="1:11">
      <c r="A330" s="41" t="s">
        <v>509</v>
      </c>
      <c r="B330" s="41" t="s">
        <v>58</v>
      </c>
      <c r="C330" s="41">
        <v>20</v>
      </c>
      <c r="D330" s="41" t="s">
        <v>10</v>
      </c>
      <c r="E330" s="41" t="s">
        <v>11</v>
      </c>
      <c r="F330" s="41" t="s">
        <v>731</v>
      </c>
      <c r="G330" s="41" t="s">
        <v>733</v>
      </c>
      <c r="H330" s="41">
        <v>2810</v>
      </c>
      <c r="I330" s="41">
        <v>6</v>
      </c>
      <c r="J330" s="41">
        <v>4</v>
      </c>
      <c r="K330" s="41">
        <v>3110</v>
      </c>
    </row>
    <row r="331" spans="1:11">
      <c r="A331" s="41" t="s">
        <v>523</v>
      </c>
      <c r="B331" s="41" t="s">
        <v>58</v>
      </c>
      <c r="C331" s="41">
        <v>20</v>
      </c>
      <c r="D331" s="41" t="s">
        <v>10</v>
      </c>
      <c r="E331" s="41" t="s">
        <v>11</v>
      </c>
      <c r="F331" s="41" t="s">
        <v>731</v>
      </c>
      <c r="G331" s="41" t="s">
        <v>734</v>
      </c>
      <c r="H331" s="41">
        <v>2820</v>
      </c>
      <c r="I331" s="41">
        <v>6</v>
      </c>
      <c r="J331" s="41">
        <v>4</v>
      </c>
      <c r="K331" s="41">
        <v>3120</v>
      </c>
    </row>
    <row r="332" spans="1:11">
      <c r="A332" s="41" t="s">
        <v>524</v>
      </c>
      <c r="B332" s="41" t="s">
        <v>58</v>
      </c>
      <c r="C332" s="41">
        <v>20</v>
      </c>
      <c r="D332" s="41" t="s">
        <v>10</v>
      </c>
      <c r="E332" s="41" t="s">
        <v>750</v>
      </c>
      <c r="F332" s="41" t="s">
        <v>731</v>
      </c>
      <c r="G332" s="41" t="s">
        <v>733</v>
      </c>
      <c r="H332" s="41">
        <v>4540</v>
      </c>
      <c r="I332" s="41">
        <v>8</v>
      </c>
      <c r="J332" s="41">
        <v>4</v>
      </c>
      <c r="K332" s="41">
        <v>4940</v>
      </c>
    </row>
    <row r="333" spans="1:11">
      <c r="A333" s="41" t="s">
        <v>525</v>
      </c>
      <c r="B333" s="41" t="s">
        <v>58</v>
      </c>
      <c r="C333" s="41">
        <v>20</v>
      </c>
      <c r="D333" s="41" t="s">
        <v>10</v>
      </c>
      <c r="E333" s="41" t="s">
        <v>750</v>
      </c>
      <c r="F333" s="41" t="s">
        <v>731</v>
      </c>
      <c r="G333" s="41" t="s">
        <v>734</v>
      </c>
      <c r="H333" s="41">
        <v>4550</v>
      </c>
      <c r="I333" s="41">
        <v>8</v>
      </c>
      <c r="J333" s="41">
        <v>6</v>
      </c>
      <c r="K333" s="41">
        <v>4950</v>
      </c>
    </row>
    <row r="334" spans="1:11">
      <c r="A334" s="41" t="s">
        <v>526</v>
      </c>
      <c r="B334" s="41" t="s">
        <v>58</v>
      </c>
      <c r="C334" s="41">
        <v>20</v>
      </c>
      <c r="D334" s="41" t="s">
        <v>16</v>
      </c>
      <c r="E334" s="41" t="s">
        <v>11</v>
      </c>
      <c r="F334" s="41" t="s">
        <v>731</v>
      </c>
      <c r="G334" s="41" t="s">
        <v>733</v>
      </c>
      <c r="H334" s="41">
        <v>2910</v>
      </c>
      <c r="I334" s="41">
        <v>6</v>
      </c>
      <c r="J334" s="41">
        <v>4</v>
      </c>
      <c r="K334" s="41">
        <v>3210</v>
      </c>
    </row>
    <row r="335" spans="1:11">
      <c r="A335" s="41" t="s">
        <v>527</v>
      </c>
      <c r="B335" s="41" t="s">
        <v>58</v>
      </c>
      <c r="C335" s="41">
        <v>20</v>
      </c>
      <c r="D335" s="41" t="s">
        <v>16</v>
      </c>
      <c r="E335" s="41" t="s">
        <v>11</v>
      </c>
      <c r="F335" s="41" t="s">
        <v>731</v>
      </c>
      <c r="G335" s="41" t="s">
        <v>734</v>
      </c>
      <c r="H335" s="41">
        <v>3060</v>
      </c>
      <c r="I335" s="41">
        <v>6</v>
      </c>
      <c r="J335" s="41">
        <v>4</v>
      </c>
      <c r="K335" s="41">
        <v>3360</v>
      </c>
    </row>
    <row r="336" spans="1:11">
      <c r="A336" s="41" t="s">
        <v>528</v>
      </c>
      <c r="B336" s="41" t="s">
        <v>58</v>
      </c>
      <c r="C336" s="41">
        <v>20</v>
      </c>
      <c r="D336" s="41" t="s">
        <v>16</v>
      </c>
      <c r="E336" s="41" t="s">
        <v>750</v>
      </c>
      <c r="F336" s="41" t="s">
        <v>731</v>
      </c>
      <c r="G336" s="41" t="s">
        <v>733</v>
      </c>
      <c r="H336" s="41">
        <v>4730</v>
      </c>
      <c r="I336" s="41">
        <v>8</v>
      </c>
      <c r="J336" s="41">
        <v>4</v>
      </c>
      <c r="K336" s="41">
        <v>5130</v>
      </c>
    </row>
    <row r="337" spans="1:11">
      <c r="A337" s="41" t="s">
        <v>529</v>
      </c>
      <c r="B337" s="41" t="s">
        <v>58</v>
      </c>
      <c r="C337" s="41">
        <v>20</v>
      </c>
      <c r="D337" s="41" t="s">
        <v>16</v>
      </c>
      <c r="E337" s="41" t="s">
        <v>750</v>
      </c>
      <c r="F337" s="41" t="s">
        <v>731</v>
      </c>
      <c r="G337" s="41" t="s">
        <v>734</v>
      </c>
      <c r="H337" s="41">
        <v>4710</v>
      </c>
      <c r="I337" s="41">
        <v>8</v>
      </c>
      <c r="J337" s="41">
        <v>6</v>
      </c>
      <c r="K337" s="41">
        <v>5110</v>
      </c>
    </row>
    <row r="338" spans="1:11">
      <c r="A338" s="41" t="s">
        <v>510</v>
      </c>
      <c r="B338" s="41" t="s">
        <v>58</v>
      </c>
      <c r="C338" s="41">
        <v>25</v>
      </c>
      <c r="D338" s="41" t="s">
        <v>10</v>
      </c>
      <c r="E338" s="41" t="s">
        <v>11</v>
      </c>
      <c r="F338" s="41" t="s">
        <v>731</v>
      </c>
      <c r="G338" s="41" t="s">
        <v>733</v>
      </c>
      <c r="H338" s="41">
        <v>2970</v>
      </c>
      <c r="I338" s="41">
        <v>6</v>
      </c>
      <c r="J338" s="41">
        <v>4</v>
      </c>
      <c r="K338" s="41">
        <v>3270</v>
      </c>
    </row>
    <row r="339" spans="1:11">
      <c r="A339" s="41" t="s">
        <v>530</v>
      </c>
      <c r="B339" s="41" t="s">
        <v>58</v>
      </c>
      <c r="C339" s="41">
        <v>25</v>
      </c>
      <c r="D339" s="41" t="s">
        <v>10</v>
      </c>
      <c r="E339" s="41" t="s">
        <v>11</v>
      </c>
      <c r="F339" s="41" t="s">
        <v>731</v>
      </c>
      <c r="G339" s="41" t="s">
        <v>734</v>
      </c>
      <c r="H339" s="41">
        <v>3070</v>
      </c>
      <c r="I339" s="41">
        <v>8</v>
      </c>
      <c r="J339" s="41">
        <v>4</v>
      </c>
      <c r="K339" s="41">
        <v>3470</v>
      </c>
    </row>
    <row r="340" spans="1:11">
      <c r="A340" s="41" t="s">
        <v>531</v>
      </c>
      <c r="B340" s="41" t="s">
        <v>58</v>
      </c>
      <c r="C340" s="41">
        <v>25</v>
      </c>
      <c r="D340" s="41" t="s">
        <v>10</v>
      </c>
      <c r="E340" s="41" t="s">
        <v>750</v>
      </c>
      <c r="F340" s="41" t="s">
        <v>731</v>
      </c>
      <c r="G340" s="41" t="s">
        <v>733</v>
      </c>
      <c r="H340" s="41">
        <v>4840</v>
      </c>
      <c r="I340" s="41">
        <v>8</v>
      </c>
      <c r="J340" s="41">
        <v>4</v>
      </c>
      <c r="K340" s="41">
        <v>5240</v>
      </c>
    </row>
    <row r="341" spans="1:11">
      <c r="A341" s="41" t="s">
        <v>532</v>
      </c>
      <c r="B341" s="41" t="s">
        <v>58</v>
      </c>
      <c r="C341" s="41">
        <v>25</v>
      </c>
      <c r="D341" s="41" t="s">
        <v>10</v>
      </c>
      <c r="E341" s="41" t="s">
        <v>750</v>
      </c>
      <c r="F341" s="41" t="s">
        <v>731</v>
      </c>
      <c r="G341" s="41" t="s">
        <v>734</v>
      </c>
      <c r="H341" s="41">
        <v>4850</v>
      </c>
      <c r="I341" s="41">
        <v>8</v>
      </c>
      <c r="J341" s="41">
        <v>6</v>
      </c>
      <c r="K341" s="41">
        <v>5250</v>
      </c>
    </row>
    <row r="342" spans="1:11">
      <c r="A342" s="41" t="s">
        <v>533</v>
      </c>
      <c r="B342" s="41" t="s">
        <v>58</v>
      </c>
      <c r="C342" s="41">
        <v>25</v>
      </c>
      <c r="D342" s="41" t="s">
        <v>16</v>
      </c>
      <c r="E342" s="41" t="s">
        <v>11</v>
      </c>
      <c r="F342" s="41" t="s">
        <v>731</v>
      </c>
      <c r="G342" s="41" t="s">
        <v>733</v>
      </c>
      <c r="H342" s="41">
        <v>3510</v>
      </c>
      <c r="I342" s="41">
        <v>8</v>
      </c>
      <c r="J342" s="41">
        <v>4</v>
      </c>
      <c r="K342" s="41">
        <v>3910</v>
      </c>
    </row>
    <row r="343" spans="1:11">
      <c r="A343" s="41" t="s">
        <v>534</v>
      </c>
      <c r="B343" s="41" t="s">
        <v>58</v>
      </c>
      <c r="C343" s="41">
        <v>25</v>
      </c>
      <c r="D343" s="41" t="s">
        <v>16</v>
      </c>
      <c r="E343" s="41" t="s">
        <v>11</v>
      </c>
      <c r="F343" s="41" t="s">
        <v>731</v>
      </c>
      <c r="G343" s="41" t="s">
        <v>734</v>
      </c>
      <c r="H343" s="41">
        <v>3600</v>
      </c>
      <c r="I343" s="41">
        <v>8</v>
      </c>
      <c r="J343" s="41">
        <v>4</v>
      </c>
      <c r="K343" s="41">
        <v>4000</v>
      </c>
    </row>
    <row r="344" spans="1:11">
      <c r="A344" s="41" t="s">
        <v>535</v>
      </c>
      <c r="B344" s="41" t="s">
        <v>58</v>
      </c>
      <c r="C344" s="41">
        <v>25</v>
      </c>
      <c r="D344" s="41" t="s">
        <v>16</v>
      </c>
      <c r="E344" s="41" t="s">
        <v>750</v>
      </c>
      <c r="F344" s="41" t="s">
        <v>731</v>
      </c>
      <c r="G344" s="41" t="s">
        <v>733</v>
      </c>
      <c r="H344" s="41">
        <v>5790</v>
      </c>
      <c r="I344" s="41">
        <v>8</v>
      </c>
      <c r="J344" s="41">
        <v>4</v>
      </c>
      <c r="K344" s="41">
        <v>6190</v>
      </c>
    </row>
    <row r="345" spans="1:11">
      <c r="A345" s="41" t="s">
        <v>536</v>
      </c>
      <c r="B345" s="41" t="s">
        <v>58</v>
      </c>
      <c r="C345" s="41">
        <v>25</v>
      </c>
      <c r="D345" s="41" t="s">
        <v>16</v>
      </c>
      <c r="E345" s="41" t="s">
        <v>750</v>
      </c>
      <c r="F345" s="41" t="s">
        <v>731</v>
      </c>
      <c r="G345" s="41" t="s">
        <v>734</v>
      </c>
      <c r="H345" s="41">
        <v>5860</v>
      </c>
      <c r="I345" s="41">
        <v>10</v>
      </c>
      <c r="J345" s="41">
        <v>6</v>
      </c>
      <c r="K345" s="41">
        <v>6360</v>
      </c>
    </row>
    <row r="346" spans="1:11">
      <c r="A346" s="41" t="s">
        <v>511</v>
      </c>
      <c r="B346" s="41" t="s">
        <v>58</v>
      </c>
      <c r="C346" s="41">
        <v>32</v>
      </c>
      <c r="D346" s="41" t="s">
        <v>10</v>
      </c>
      <c r="E346" s="41" t="s">
        <v>11</v>
      </c>
      <c r="F346" s="41" t="s">
        <v>731</v>
      </c>
      <c r="G346" s="41" t="s">
        <v>733</v>
      </c>
      <c r="H346" s="41">
        <v>3650</v>
      </c>
      <c r="I346" s="41">
        <v>8</v>
      </c>
      <c r="J346" s="41">
        <v>4</v>
      </c>
      <c r="K346" s="41">
        <v>4050</v>
      </c>
    </row>
    <row r="347" spans="1:11">
      <c r="A347" s="41" t="s">
        <v>537</v>
      </c>
      <c r="B347" s="41" t="s">
        <v>58</v>
      </c>
      <c r="C347" s="41">
        <v>32</v>
      </c>
      <c r="D347" s="41" t="s">
        <v>10</v>
      </c>
      <c r="E347" s="41" t="s">
        <v>11</v>
      </c>
      <c r="F347" s="41" t="s">
        <v>731</v>
      </c>
      <c r="G347" s="41" t="s">
        <v>734</v>
      </c>
      <c r="H347" s="41">
        <v>3770</v>
      </c>
      <c r="I347" s="41">
        <v>10</v>
      </c>
      <c r="J347" s="41">
        <v>4</v>
      </c>
      <c r="K347" s="41">
        <v>4270</v>
      </c>
    </row>
    <row r="348" spans="1:11">
      <c r="A348" s="41" t="s">
        <v>538</v>
      </c>
      <c r="B348" s="41" t="s">
        <v>58</v>
      </c>
      <c r="C348" s="41">
        <v>32</v>
      </c>
      <c r="D348" s="41" t="s">
        <v>10</v>
      </c>
      <c r="E348" s="41" t="s">
        <v>750</v>
      </c>
      <c r="F348" s="41" t="s">
        <v>731</v>
      </c>
      <c r="G348" s="41" t="s">
        <v>733</v>
      </c>
      <c r="H348" s="41">
        <v>5860</v>
      </c>
      <c r="I348" s="41">
        <v>8</v>
      </c>
      <c r="J348" s="41">
        <v>4</v>
      </c>
      <c r="K348" s="41">
        <v>6260</v>
      </c>
    </row>
    <row r="349" spans="1:11">
      <c r="A349" s="41" t="s">
        <v>539</v>
      </c>
      <c r="B349" s="41" t="s">
        <v>58</v>
      </c>
      <c r="C349" s="41">
        <v>32</v>
      </c>
      <c r="D349" s="41" t="s">
        <v>10</v>
      </c>
      <c r="E349" s="41" t="s">
        <v>750</v>
      </c>
      <c r="F349" s="41" t="s">
        <v>731</v>
      </c>
      <c r="G349" s="41" t="s">
        <v>734</v>
      </c>
      <c r="H349" s="41">
        <v>6110</v>
      </c>
      <c r="I349" s="41">
        <v>12</v>
      </c>
      <c r="J349" s="41">
        <v>8</v>
      </c>
      <c r="K349" s="41">
        <v>6710</v>
      </c>
    </row>
    <row r="350" spans="1:11">
      <c r="A350" s="41" t="s">
        <v>540</v>
      </c>
      <c r="B350" s="41" t="s">
        <v>58</v>
      </c>
      <c r="C350" s="41">
        <v>32</v>
      </c>
      <c r="D350" s="41" t="s">
        <v>16</v>
      </c>
      <c r="E350" s="41" t="s">
        <v>11</v>
      </c>
      <c r="F350" s="41" t="s">
        <v>731</v>
      </c>
      <c r="G350" s="41" t="s">
        <v>733</v>
      </c>
      <c r="H350" s="41">
        <v>3860</v>
      </c>
      <c r="I350" s="41">
        <v>8</v>
      </c>
      <c r="J350" s="41">
        <v>4</v>
      </c>
      <c r="K350" s="41">
        <v>4260</v>
      </c>
    </row>
    <row r="351" spans="1:11">
      <c r="A351" s="41" t="s">
        <v>541</v>
      </c>
      <c r="B351" s="41" t="s">
        <v>58</v>
      </c>
      <c r="C351" s="41">
        <v>32</v>
      </c>
      <c r="D351" s="41" t="s">
        <v>16</v>
      </c>
      <c r="E351" s="41" t="s">
        <v>11</v>
      </c>
      <c r="F351" s="41" t="s">
        <v>731</v>
      </c>
      <c r="G351" s="41" t="s">
        <v>734</v>
      </c>
      <c r="H351" s="41">
        <v>3950</v>
      </c>
      <c r="I351" s="41">
        <v>10</v>
      </c>
      <c r="J351" s="41">
        <v>4</v>
      </c>
      <c r="K351" s="41">
        <v>4450</v>
      </c>
    </row>
    <row r="352" spans="1:11">
      <c r="A352" s="41" t="s">
        <v>542</v>
      </c>
      <c r="B352" s="41" t="s">
        <v>58</v>
      </c>
      <c r="C352" s="41">
        <v>32</v>
      </c>
      <c r="D352" s="41" t="s">
        <v>16</v>
      </c>
      <c r="E352" s="41" t="s">
        <v>750</v>
      </c>
      <c r="F352" s="41" t="s">
        <v>731</v>
      </c>
      <c r="G352" s="41" t="s">
        <v>733</v>
      </c>
      <c r="H352" s="41">
        <v>5640</v>
      </c>
      <c r="I352" s="41">
        <v>8</v>
      </c>
      <c r="J352" s="41">
        <v>4</v>
      </c>
      <c r="K352" s="41">
        <v>6040</v>
      </c>
    </row>
    <row r="353" spans="1:11">
      <c r="A353" s="41" t="s">
        <v>543</v>
      </c>
      <c r="B353" s="41" t="s">
        <v>58</v>
      </c>
      <c r="C353" s="41">
        <v>32</v>
      </c>
      <c r="D353" s="41" t="s">
        <v>16</v>
      </c>
      <c r="E353" s="41" t="s">
        <v>750</v>
      </c>
      <c r="F353" s="41" t="s">
        <v>731</v>
      </c>
      <c r="G353" s="41" t="s">
        <v>734</v>
      </c>
      <c r="H353" s="41">
        <v>5800</v>
      </c>
      <c r="I353" s="41">
        <v>12</v>
      </c>
      <c r="J353" s="41">
        <v>8</v>
      </c>
      <c r="K353" s="41">
        <v>6400</v>
      </c>
    </row>
    <row r="354" spans="1:11">
      <c r="A354" s="41" t="s">
        <v>512</v>
      </c>
      <c r="B354" s="41" t="s">
        <v>58</v>
      </c>
      <c r="C354" s="41">
        <v>40</v>
      </c>
      <c r="D354" s="41" t="s">
        <v>10</v>
      </c>
      <c r="E354" s="41" t="s">
        <v>11</v>
      </c>
      <c r="F354" s="41" t="s">
        <v>731</v>
      </c>
      <c r="G354" s="41" t="s">
        <v>733</v>
      </c>
      <c r="H354" s="41">
        <v>3650</v>
      </c>
      <c r="I354" s="41">
        <v>10</v>
      </c>
      <c r="J354" s="41">
        <v>2</v>
      </c>
      <c r="K354" s="41">
        <v>4150</v>
      </c>
    </row>
    <row r="355" spans="1:11">
      <c r="A355" s="41" t="s">
        <v>544</v>
      </c>
      <c r="B355" s="41" t="s">
        <v>58</v>
      </c>
      <c r="C355" s="41">
        <v>40</v>
      </c>
      <c r="D355" s="41" t="s">
        <v>10</v>
      </c>
      <c r="E355" s="41" t="s">
        <v>11</v>
      </c>
      <c r="F355" s="41" t="s">
        <v>731</v>
      </c>
      <c r="G355" s="41" t="s">
        <v>734</v>
      </c>
      <c r="H355" s="41">
        <v>3680</v>
      </c>
      <c r="I355" s="41">
        <v>12</v>
      </c>
      <c r="J355" s="41">
        <v>4</v>
      </c>
      <c r="K355" s="41">
        <v>4280</v>
      </c>
    </row>
    <row r="356" spans="1:11">
      <c r="A356" s="41" t="s">
        <v>545</v>
      </c>
      <c r="B356" s="41" t="s">
        <v>58</v>
      </c>
      <c r="C356" s="41">
        <v>40</v>
      </c>
      <c r="D356" s="41" t="s">
        <v>10</v>
      </c>
      <c r="E356" s="41" t="s">
        <v>750</v>
      </c>
      <c r="F356" s="41" t="s">
        <v>731</v>
      </c>
      <c r="G356" s="41" t="s">
        <v>733</v>
      </c>
      <c r="H356" s="41">
        <v>5890</v>
      </c>
      <c r="I356" s="41">
        <v>10</v>
      </c>
      <c r="J356" s="41">
        <v>4</v>
      </c>
      <c r="K356" s="41">
        <v>6390</v>
      </c>
    </row>
    <row r="357" spans="1:11">
      <c r="A357" s="41" t="s">
        <v>546</v>
      </c>
      <c r="B357" s="41" t="s">
        <v>58</v>
      </c>
      <c r="C357" s="41">
        <v>40</v>
      </c>
      <c r="D357" s="41" t="s">
        <v>10</v>
      </c>
      <c r="E357" s="41" t="s">
        <v>750</v>
      </c>
      <c r="F357" s="41" t="s">
        <v>731</v>
      </c>
      <c r="G357" s="41" t="s">
        <v>734</v>
      </c>
      <c r="H357" s="41">
        <v>6120</v>
      </c>
      <c r="I357" s="41">
        <v>14</v>
      </c>
      <c r="J357" s="41">
        <v>6</v>
      </c>
      <c r="K357" s="41">
        <v>6820</v>
      </c>
    </row>
    <row r="358" spans="1:11">
      <c r="A358" s="41" t="s">
        <v>547</v>
      </c>
      <c r="B358" s="41" t="s">
        <v>58</v>
      </c>
      <c r="C358" s="41">
        <v>40</v>
      </c>
      <c r="D358" s="41" t="s">
        <v>16</v>
      </c>
      <c r="E358" s="41" t="s">
        <v>11</v>
      </c>
      <c r="F358" s="41" t="s">
        <v>731</v>
      </c>
      <c r="G358" s="41" t="s">
        <v>733</v>
      </c>
      <c r="H358" s="41">
        <v>4210</v>
      </c>
      <c r="I358" s="41">
        <v>10</v>
      </c>
      <c r="J358" s="41">
        <v>2</v>
      </c>
      <c r="K358" s="41">
        <v>4710</v>
      </c>
    </row>
    <row r="359" spans="1:11">
      <c r="A359" s="41" t="s">
        <v>548</v>
      </c>
      <c r="B359" s="41" t="s">
        <v>58</v>
      </c>
      <c r="C359" s="41">
        <v>40</v>
      </c>
      <c r="D359" s="41" t="s">
        <v>16</v>
      </c>
      <c r="E359" s="41" t="s">
        <v>11</v>
      </c>
      <c r="F359" s="41" t="s">
        <v>731</v>
      </c>
      <c r="G359" s="41" t="s">
        <v>734</v>
      </c>
      <c r="H359" s="41">
        <v>4280</v>
      </c>
      <c r="I359" s="41">
        <v>12</v>
      </c>
      <c r="J359" s="41">
        <v>4</v>
      </c>
      <c r="K359" s="41">
        <v>4880</v>
      </c>
    </row>
    <row r="360" spans="1:11">
      <c r="A360" s="41" t="s">
        <v>549</v>
      </c>
      <c r="B360" s="41" t="s">
        <v>58</v>
      </c>
      <c r="C360" s="41">
        <v>40</v>
      </c>
      <c r="D360" s="41" t="s">
        <v>16</v>
      </c>
      <c r="E360" s="41" t="s">
        <v>750</v>
      </c>
      <c r="F360" s="41" t="s">
        <v>731</v>
      </c>
      <c r="G360" s="41" t="s">
        <v>733</v>
      </c>
      <c r="H360" s="41">
        <v>6870</v>
      </c>
      <c r="I360" s="41">
        <v>10</v>
      </c>
      <c r="J360" s="41">
        <v>4</v>
      </c>
      <c r="K360" s="41">
        <v>7370</v>
      </c>
    </row>
    <row r="361" spans="1:11">
      <c r="A361" s="41" t="s">
        <v>550</v>
      </c>
      <c r="B361" s="41" t="s">
        <v>58</v>
      </c>
      <c r="C361" s="41">
        <v>40</v>
      </c>
      <c r="D361" s="41" t="s">
        <v>16</v>
      </c>
      <c r="E361" s="41" t="s">
        <v>750</v>
      </c>
      <c r="F361" s="41" t="s">
        <v>731</v>
      </c>
      <c r="G361" s="41" t="s">
        <v>734</v>
      </c>
      <c r="H361" s="41">
        <v>7030</v>
      </c>
      <c r="I361" s="41">
        <v>14</v>
      </c>
      <c r="J361" s="41">
        <v>8</v>
      </c>
      <c r="K361" s="41">
        <v>7730</v>
      </c>
    </row>
    <row r="362" spans="1:11">
      <c r="A362" s="41" t="s">
        <v>513</v>
      </c>
      <c r="B362" s="41" t="s">
        <v>58</v>
      </c>
      <c r="C362" s="41">
        <v>50</v>
      </c>
      <c r="D362" s="41" t="s">
        <v>10</v>
      </c>
      <c r="E362" s="41" t="s">
        <v>11</v>
      </c>
      <c r="F362" s="41" t="s">
        <v>731</v>
      </c>
      <c r="G362" s="41" t="s">
        <v>733</v>
      </c>
      <c r="H362" s="41">
        <v>4410</v>
      </c>
      <c r="I362" s="41">
        <v>12</v>
      </c>
      <c r="J362" s="41">
        <v>4</v>
      </c>
      <c r="K362" s="41">
        <v>5010</v>
      </c>
    </row>
    <row r="363" spans="1:11">
      <c r="A363" s="41" t="s">
        <v>551</v>
      </c>
      <c r="B363" s="41" t="s">
        <v>58</v>
      </c>
      <c r="C363" s="41">
        <v>50</v>
      </c>
      <c r="D363" s="41" t="s">
        <v>10</v>
      </c>
      <c r="E363" s="41" t="s">
        <v>11</v>
      </c>
      <c r="F363" s="41" t="s">
        <v>731</v>
      </c>
      <c r="G363" s="41" t="s">
        <v>734</v>
      </c>
      <c r="H363" s="41">
        <v>4660</v>
      </c>
      <c r="I363" s="41">
        <v>14</v>
      </c>
      <c r="J363" s="41">
        <v>6</v>
      </c>
      <c r="K363" s="41">
        <v>5360</v>
      </c>
    </row>
    <row r="364" spans="1:11">
      <c r="A364" s="41" t="s">
        <v>552</v>
      </c>
      <c r="B364" s="41" t="s">
        <v>58</v>
      </c>
      <c r="C364" s="41">
        <v>50</v>
      </c>
      <c r="D364" s="41" t="s">
        <v>10</v>
      </c>
      <c r="E364" s="41" t="s">
        <v>750</v>
      </c>
      <c r="F364" s="41" t="s">
        <v>731</v>
      </c>
      <c r="G364" s="41" t="s">
        <v>733</v>
      </c>
      <c r="H364" s="41">
        <v>7340</v>
      </c>
      <c r="I364" s="41">
        <v>12</v>
      </c>
      <c r="J364" s="41">
        <v>6</v>
      </c>
      <c r="K364" s="41">
        <v>7940</v>
      </c>
    </row>
    <row r="365" spans="1:11">
      <c r="A365" s="41" t="s">
        <v>553</v>
      </c>
      <c r="B365" s="41" t="s">
        <v>58</v>
      </c>
      <c r="C365" s="41">
        <v>50</v>
      </c>
      <c r="D365" s="41" t="s">
        <v>10</v>
      </c>
      <c r="E365" s="41" t="s">
        <v>750</v>
      </c>
      <c r="F365" s="41" t="s">
        <v>731</v>
      </c>
      <c r="G365" s="41" t="s">
        <v>734</v>
      </c>
      <c r="H365" s="41">
        <v>7740</v>
      </c>
      <c r="I365" s="41">
        <v>18</v>
      </c>
      <c r="J365" s="41">
        <v>12</v>
      </c>
      <c r="K365" s="41">
        <v>8640</v>
      </c>
    </row>
    <row r="366" spans="1:11">
      <c r="A366" s="41" t="s">
        <v>554</v>
      </c>
      <c r="B366" s="41" t="s">
        <v>58</v>
      </c>
      <c r="C366" s="41">
        <v>50</v>
      </c>
      <c r="D366" s="41" t="s">
        <v>16</v>
      </c>
      <c r="E366" s="41" t="s">
        <v>11</v>
      </c>
      <c r="F366" s="41" t="s">
        <v>731</v>
      </c>
      <c r="G366" s="41" t="s">
        <v>733</v>
      </c>
      <c r="H366" s="41">
        <v>4960</v>
      </c>
      <c r="I366" s="41">
        <v>12</v>
      </c>
      <c r="J366" s="41">
        <v>4</v>
      </c>
      <c r="K366" s="41">
        <v>5560</v>
      </c>
    </row>
    <row r="367" spans="1:11">
      <c r="A367" s="41" t="s">
        <v>555</v>
      </c>
      <c r="B367" s="41" t="s">
        <v>58</v>
      </c>
      <c r="C367" s="41">
        <v>50</v>
      </c>
      <c r="D367" s="41" t="s">
        <v>16</v>
      </c>
      <c r="E367" s="41" t="s">
        <v>11</v>
      </c>
      <c r="F367" s="41" t="s">
        <v>731</v>
      </c>
      <c r="G367" s="41" t="s">
        <v>734</v>
      </c>
      <c r="H367" s="41">
        <v>5110</v>
      </c>
      <c r="I367" s="41">
        <v>16</v>
      </c>
      <c r="J367" s="41">
        <v>8</v>
      </c>
      <c r="K367" s="41">
        <v>5910</v>
      </c>
    </row>
    <row r="368" spans="1:11">
      <c r="A368" s="41" t="s">
        <v>556</v>
      </c>
      <c r="B368" s="41" t="s">
        <v>58</v>
      </c>
      <c r="C368" s="41">
        <v>50</v>
      </c>
      <c r="D368" s="41" t="s">
        <v>16</v>
      </c>
      <c r="E368" s="41" t="s">
        <v>750</v>
      </c>
      <c r="F368" s="41" t="s">
        <v>731</v>
      </c>
      <c r="G368" s="41" t="s">
        <v>733</v>
      </c>
      <c r="H368" s="41">
        <v>8360</v>
      </c>
      <c r="I368" s="41">
        <v>14</v>
      </c>
      <c r="J368" s="41">
        <v>6</v>
      </c>
      <c r="K368" s="41">
        <v>9060</v>
      </c>
    </row>
    <row r="369" spans="1:11">
      <c r="A369" s="41" t="s">
        <v>557</v>
      </c>
      <c r="B369" s="41" t="s">
        <v>58</v>
      </c>
      <c r="C369" s="41">
        <v>50</v>
      </c>
      <c r="D369" s="41" t="s">
        <v>16</v>
      </c>
      <c r="E369" s="41" t="s">
        <v>750</v>
      </c>
      <c r="F369" s="41" t="s">
        <v>731</v>
      </c>
      <c r="G369" s="41" t="s">
        <v>734</v>
      </c>
      <c r="H369" s="41">
        <v>8650</v>
      </c>
      <c r="I369" s="41">
        <v>20</v>
      </c>
      <c r="J369" s="41">
        <v>12</v>
      </c>
      <c r="K369" s="41">
        <v>9650</v>
      </c>
    </row>
    <row r="370" spans="1:11">
      <c r="A370" s="41" t="s">
        <v>514</v>
      </c>
      <c r="B370" s="41" t="s">
        <v>58</v>
      </c>
      <c r="C370" s="41">
        <v>63</v>
      </c>
      <c r="D370" s="41" t="s">
        <v>10</v>
      </c>
      <c r="E370" s="41" t="s">
        <v>11</v>
      </c>
      <c r="F370" s="41" t="s">
        <v>731</v>
      </c>
      <c r="G370" s="41" t="s">
        <v>733</v>
      </c>
      <c r="H370" s="41">
        <v>5880</v>
      </c>
      <c r="I370" s="41">
        <v>12</v>
      </c>
      <c r="J370" s="41">
        <v>4</v>
      </c>
      <c r="K370" s="41">
        <v>6480</v>
      </c>
    </row>
    <row r="371" spans="1:11">
      <c r="A371" s="41" t="s">
        <v>558</v>
      </c>
      <c r="B371" s="41" t="s">
        <v>58</v>
      </c>
      <c r="C371" s="41">
        <v>63</v>
      </c>
      <c r="D371" s="41" t="s">
        <v>10</v>
      </c>
      <c r="E371" s="41" t="s">
        <v>11</v>
      </c>
      <c r="F371" s="41" t="s">
        <v>731</v>
      </c>
      <c r="G371" s="41" t="s">
        <v>734</v>
      </c>
      <c r="H371" s="41">
        <v>6110</v>
      </c>
      <c r="I371" s="41">
        <v>16</v>
      </c>
      <c r="J371" s="41">
        <v>8</v>
      </c>
      <c r="K371" s="41">
        <v>6910</v>
      </c>
    </row>
    <row r="372" spans="1:11">
      <c r="A372" s="41" t="s">
        <v>559</v>
      </c>
      <c r="B372" s="41" t="s">
        <v>58</v>
      </c>
      <c r="C372" s="41">
        <v>63</v>
      </c>
      <c r="D372" s="41" t="s">
        <v>10</v>
      </c>
      <c r="E372" s="41" t="s">
        <v>750</v>
      </c>
      <c r="F372" s="41" t="s">
        <v>731</v>
      </c>
      <c r="G372" s="41" t="s">
        <v>733</v>
      </c>
      <c r="H372" s="41">
        <v>10100</v>
      </c>
      <c r="I372" s="41">
        <v>14</v>
      </c>
      <c r="J372" s="41">
        <v>6</v>
      </c>
      <c r="K372" s="41">
        <v>10800</v>
      </c>
    </row>
    <row r="373" spans="1:11">
      <c r="A373" s="41" t="s">
        <v>560</v>
      </c>
      <c r="B373" s="41" t="s">
        <v>58</v>
      </c>
      <c r="C373" s="41">
        <v>63</v>
      </c>
      <c r="D373" s="41" t="s">
        <v>10</v>
      </c>
      <c r="E373" s="41" t="s">
        <v>750</v>
      </c>
      <c r="F373" s="41" t="s">
        <v>731</v>
      </c>
      <c r="G373" s="41" t="s">
        <v>734</v>
      </c>
      <c r="H373" s="41">
        <v>10560</v>
      </c>
      <c r="I373" s="41">
        <v>22</v>
      </c>
      <c r="J373" s="41">
        <v>12</v>
      </c>
      <c r="K373" s="41">
        <v>11660</v>
      </c>
    </row>
    <row r="374" spans="1:11">
      <c r="A374" s="41" t="s">
        <v>561</v>
      </c>
      <c r="B374" s="41" t="s">
        <v>58</v>
      </c>
      <c r="C374" s="41">
        <v>63</v>
      </c>
      <c r="D374" s="41" t="s">
        <v>16</v>
      </c>
      <c r="E374" s="41" t="s">
        <v>11</v>
      </c>
      <c r="F374" s="41" t="s">
        <v>731</v>
      </c>
      <c r="G374" s="41" t="s">
        <v>733</v>
      </c>
      <c r="H374" s="41">
        <v>6020</v>
      </c>
      <c r="I374" s="41">
        <v>12</v>
      </c>
      <c r="J374" s="41">
        <v>4</v>
      </c>
      <c r="K374" s="41">
        <v>6620</v>
      </c>
    </row>
    <row r="375" spans="1:11">
      <c r="A375" s="41" t="s">
        <v>562</v>
      </c>
      <c r="B375" s="41" t="s">
        <v>58</v>
      </c>
      <c r="C375" s="41">
        <v>63</v>
      </c>
      <c r="D375" s="41" t="s">
        <v>16</v>
      </c>
      <c r="E375" s="41" t="s">
        <v>11</v>
      </c>
      <c r="F375" s="41" t="s">
        <v>731</v>
      </c>
      <c r="G375" s="41" t="s">
        <v>734</v>
      </c>
      <c r="H375" s="41">
        <v>6170</v>
      </c>
      <c r="I375" s="41">
        <v>16</v>
      </c>
      <c r="J375" s="41">
        <v>8</v>
      </c>
      <c r="K375" s="41">
        <v>6970</v>
      </c>
    </row>
    <row r="376" spans="1:11">
      <c r="A376" s="41" t="s">
        <v>563</v>
      </c>
      <c r="B376" s="41" t="s">
        <v>58</v>
      </c>
      <c r="C376" s="41">
        <v>63</v>
      </c>
      <c r="D376" s="41" t="s">
        <v>16</v>
      </c>
      <c r="E376" s="41" t="s">
        <v>750</v>
      </c>
      <c r="F376" s="41" t="s">
        <v>731</v>
      </c>
      <c r="G376" s="41" t="s">
        <v>733</v>
      </c>
      <c r="H376" s="41">
        <v>10380</v>
      </c>
      <c r="I376" s="41">
        <v>14</v>
      </c>
      <c r="J376" s="41">
        <v>6</v>
      </c>
      <c r="K376" s="41">
        <v>11080</v>
      </c>
    </row>
    <row r="377" spans="1:11">
      <c r="A377" s="41" t="s">
        <v>564</v>
      </c>
      <c r="B377" s="41" t="s">
        <v>58</v>
      </c>
      <c r="C377" s="41">
        <v>63</v>
      </c>
      <c r="D377" s="41" t="s">
        <v>16</v>
      </c>
      <c r="E377" s="41" t="s">
        <v>750</v>
      </c>
      <c r="F377" s="41" t="s">
        <v>731</v>
      </c>
      <c r="G377" s="41" t="s">
        <v>734</v>
      </c>
      <c r="H377" s="41">
        <v>10680</v>
      </c>
      <c r="I377" s="41">
        <v>22</v>
      </c>
      <c r="J377" s="41">
        <v>12</v>
      </c>
      <c r="K377" s="41">
        <v>11780</v>
      </c>
    </row>
    <row r="378" spans="1:11">
      <c r="A378" s="41" t="s">
        <v>515</v>
      </c>
      <c r="B378" s="41" t="s">
        <v>58</v>
      </c>
      <c r="C378" s="41">
        <v>80</v>
      </c>
      <c r="D378" s="41" t="s">
        <v>10</v>
      </c>
      <c r="E378" s="41" t="s">
        <v>11</v>
      </c>
      <c r="F378" s="41" t="s">
        <v>731</v>
      </c>
      <c r="G378" s="41" t="s">
        <v>733</v>
      </c>
      <c r="H378" s="41">
        <v>7320</v>
      </c>
      <c r="I378" s="41">
        <v>16</v>
      </c>
      <c r="J378" s="41">
        <v>4</v>
      </c>
      <c r="K378" s="41">
        <v>8120</v>
      </c>
    </row>
    <row r="379" spans="1:11">
      <c r="A379" s="41" t="s">
        <v>565</v>
      </c>
      <c r="B379" s="41" t="s">
        <v>58</v>
      </c>
      <c r="C379" s="41">
        <v>80</v>
      </c>
      <c r="D379" s="41" t="s">
        <v>10</v>
      </c>
      <c r="E379" s="41" t="s">
        <v>11</v>
      </c>
      <c r="F379" s="41" t="s">
        <v>731</v>
      </c>
      <c r="G379" s="41" t="s">
        <v>734</v>
      </c>
      <c r="H379" s="41">
        <v>7770</v>
      </c>
      <c r="I379" s="41">
        <v>20</v>
      </c>
      <c r="J379" s="41">
        <v>10</v>
      </c>
      <c r="K379" s="41">
        <v>8770</v>
      </c>
    </row>
    <row r="380" spans="1:11">
      <c r="A380" s="41" t="s">
        <v>566</v>
      </c>
      <c r="B380" s="41" t="s">
        <v>58</v>
      </c>
      <c r="C380" s="41">
        <v>80</v>
      </c>
      <c r="D380" s="41" t="s">
        <v>10</v>
      </c>
      <c r="E380" s="41" t="s">
        <v>750</v>
      </c>
      <c r="F380" s="41" t="s">
        <v>731</v>
      </c>
      <c r="G380" s="41" t="s">
        <v>733</v>
      </c>
      <c r="H380" s="41">
        <v>12850</v>
      </c>
      <c r="I380" s="41">
        <v>16</v>
      </c>
      <c r="J380" s="41">
        <v>6</v>
      </c>
      <c r="K380" s="41">
        <v>13650</v>
      </c>
    </row>
    <row r="381" spans="1:11">
      <c r="A381" s="41" t="s">
        <v>567</v>
      </c>
      <c r="B381" s="41" t="s">
        <v>58</v>
      </c>
      <c r="C381" s="41">
        <v>80</v>
      </c>
      <c r="D381" s="41" t="s">
        <v>10</v>
      </c>
      <c r="E381" s="41" t="s">
        <v>750</v>
      </c>
      <c r="F381" s="41" t="s">
        <v>731</v>
      </c>
      <c r="G381" s="41" t="s">
        <v>734</v>
      </c>
      <c r="H381" s="41">
        <v>13760</v>
      </c>
      <c r="I381" s="41">
        <v>28</v>
      </c>
      <c r="J381" s="41">
        <v>16</v>
      </c>
      <c r="K381" s="41">
        <v>15160</v>
      </c>
    </row>
    <row r="382" spans="1:11">
      <c r="A382" s="41" t="s">
        <v>568</v>
      </c>
      <c r="B382" s="41" t="s">
        <v>58</v>
      </c>
      <c r="C382" s="41">
        <v>80</v>
      </c>
      <c r="D382" s="41" t="s">
        <v>16</v>
      </c>
      <c r="E382" s="41" t="s">
        <v>11</v>
      </c>
      <c r="F382" s="41" t="s">
        <v>731</v>
      </c>
      <c r="G382" s="41" t="s">
        <v>733</v>
      </c>
      <c r="H382" s="41">
        <v>7450</v>
      </c>
      <c r="I382" s="41">
        <v>16</v>
      </c>
      <c r="J382" s="41">
        <v>4</v>
      </c>
      <c r="K382" s="41">
        <v>8250</v>
      </c>
    </row>
    <row r="383" spans="1:11">
      <c r="A383" s="41" t="s">
        <v>569</v>
      </c>
      <c r="B383" s="41" t="s">
        <v>58</v>
      </c>
      <c r="C383" s="41">
        <v>80</v>
      </c>
      <c r="D383" s="41" t="s">
        <v>16</v>
      </c>
      <c r="E383" s="41" t="s">
        <v>11</v>
      </c>
      <c r="F383" s="41" t="s">
        <v>731</v>
      </c>
      <c r="G383" s="41" t="s">
        <v>734</v>
      </c>
      <c r="H383" s="41">
        <v>7730</v>
      </c>
      <c r="I383" s="41">
        <v>20</v>
      </c>
      <c r="J383" s="41">
        <v>10</v>
      </c>
      <c r="K383" s="41">
        <v>8730</v>
      </c>
    </row>
    <row r="384" spans="1:11">
      <c r="A384" s="41" t="s">
        <v>570</v>
      </c>
      <c r="B384" s="41" t="s">
        <v>58</v>
      </c>
      <c r="C384" s="41">
        <v>80</v>
      </c>
      <c r="D384" s="41" t="s">
        <v>16</v>
      </c>
      <c r="E384" s="41" t="s">
        <v>750</v>
      </c>
      <c r="F384" s="41" t="s">
        <v>731</v>
      </c>
      <c r="G384" s="41" t="s">
        <v>733</v>
      </c>
      <c r="H384" s="41">
        <v>13120</v>
      </c>
      <c r="I384" s="41">
        <v>16</v>
      </c>
      <c r="J384" s="41">
        <v>6</v>
      </c>
      <c r="K384" s="41">
        <v>13920</v>
      </c>
    </row>
    <row r="385" spans="1:11">
      <c r="A385" s="41" t="s">
        <v>571</v>
      </c>
      <c r="B385" s="41" t="s">
        <v>58</v>
      </c>
      <c r="C385" s="41">
        <v>80</v>
      </c>
      <c r="D385" s="41" t="s">
        <v>16</v>
      </c>
      <c r="E385" s="41" t="s">
        <v>750</v>
      </c>
      <c r="F385" s="41" t="s">
        <v>731</v>
      </c>
      <c r="G385" s="41" t="s">
        <v>734</v>
      </c>
      <c r="H385" s="41">
        <v>13660</v>
      </c>
      <c r="I385" s="41">
        <v>28</v>
      </c>
      <c r="J385" s="41">
        <v>16</v>
      </c>
      <c r="K385" s="41">
        <v>15060</v>
      </c>
    </row>
    <row r="386" spans="1:11">
      <c r="A386" s="41" t="s">
        <v>694</v>
      </c>
      <c r="B386" s="41" t="s">
        <v>57</v>
      </c>
      <c r="C386" s="41">
        <v>12</v>
      </c>
      <c r="D386" s="41" t="s">
        <v>16</v>
      </c>
      <c r="E386" s="41" t="s">
        <v>11</v>
      </c>
      <c r="F386" s="41" t="s">
        <v>675</v>
      </c>
      <c r="G386" s="41" t="s">
        <v>733</v>
      </c>
      <c r="H386" s="41">
        <v>2650</v>
      </c>
      <c r="I386" s="41">
        <v>4</v>
      </c>
      <c r="J386" s="41">
        <v>2</v>
      </c>
      <c r="K386" s="41">
        <v>2850</v>
      </c>
    </row>
    <row r="387" spans="1:11">
      <c r="A387" s="41" t="s">
        <v>684</v>
      </c>
      <c r="B387" s="41" t="s">
        <v>57</v>
      </c>
      <c r="C387" s="41">
        <v>12</v>
      </c>
      <c r="D387" s="41" t="s">
        <v>16</v>
      </c>
      <c r="E387" s="41" t="s">
        <v>11</v>
      </c>
      <c r="F387" s="41" t="s">
        <v>675</v>
      </c>
      <c r="G387" s="41" t="s">
        <v>734</v>
      </c>
      <c r="H387" s="41">
        <v>3050</v>
      </c>
      <c r="I387" s="41">
        <v>6</v>
      </c>
      <c r="J387" s="41">
        <v>4</v>
      </c>
      <c r="K387" s="41">
        <v>3350</v>
      </c>
    </row>
    <row r="388" spans="1:11">
      <c r="A388" s="41" t="s">
        <v>695</v>
      </c>
      <c r="B388" s="41" t="s">
        <v>57</v>
      </c>
      <c r="C388" s="41">
        <v>12</v>
      </c>
      <c r="D388" s="41" t="s">
        <v>16</v>
      </c>
      <c r="E388" s="41" t="s">
        <v>750</v>
      </c>
      <c r="F388" s="41" t="s">
        <v>675</v>
      </c>
      <c r="G388" s="41" t="s">
        <v>733</v>
      </c>
      <c r="H388" s="41">
        <v>4160</v>
      </c>
      <c r="I388" s="41">
        <v>6</v>
      </c>
      <c r="J388" s="41">
        <v>2</v>
      </c>
      <c r="K388" s="41">
        <v>4460</v>
      </c>
    </row>
    <row r="389" spans="1:11">
      <c r="A389" s="41" t="s">
        <v>685</v>
      </c>
      <c r="B389" s="41" t="s">
        <v>57</v>
      </c>
      <c r="C389" s="41">
        <v>12</v>
      </c>
      <c r="D389" s="41" t="s">
        <v>16</v>
      </c>
      <c r="E389" s="41" t="s">
        <v>750</v>
      </c>
      <c r="F389" s="41" t="s">
        <v>675</v>
      </c>
      <c r="G389" s="41" t="s">
        <v>734</v>
      </c>
      <c r="H389" s="41">
        <v>4160</v>
      </c>
      <c r="I389" s="41">
        <v>6</v>
      </c>
      <c r="J389" s="41">
        <v>2</v>
      </c>
      <c r="K389" s="41">
        <v>4460</v>
      </c>
    </row>
    <row r="390" spans="1:11">
      <c r="A390" s="41" t="s">
        <v>692</v>
      </c>
      <c r="B390" s="41" t="s">
        <v>57</v>
      </c>
      <c r="C390" s="41">
        <v>12</v>
      </c>
      <c r="D390" s="41" t="s">
        <v>10</v>
      </c>
      <c r="E390" s="41" t="s">
        <v>11</v>
      </c>
      <c r="F390" s="41" t="s">
        <v>675</v>
      </c>
      <c r="G390" s="41" t="s">
        <v>733</v>
      </c>
      <c r="H390" s="41">
        <v>2790</v>
      </c>
      <c r="I390" s="41">
        <v>4</v>
      </c>
      <c r="J390" s="41">
        <v>2</v>
      </c>
      <c r="K390" s="41">
        <v>2990</v>
      </c>
    </row>
    <row r="391" spans="1:11">
      <c r="A391" s="41" t="s">
        <v>686</v>
      </c>
      <c r="B391" s="41" t="s">
        <v>57</v>
      </c>
      <c r="C391" s="41">
        <v>12</v>
      </c>
      <c r="D391" s="41" t="s">
        <v>10</v>
      </c>
      <c r="E391" s="41" t="s">
        <v>11</v>
      </c>
      <c r="F391" s="41" t="s">
        <v>675</v>
      </c>
      <c r="G391" s="41" t="s">
        <v>734</v>
      </c>
      <c r="H391" s="41">
        <v>3210</v>
      </c>
      <c r="I391" s="41">
        <v>6</v>
      </c>
      <c r="J391" s="41">
        <v>4</v>
      </c>
      <c r="K391" s="41">
        <v>3510</v>
      </c>
    </row>
    <row r="392" spans="1:11">
      <c r="A392" s="41" t="s">
        <v>696</v>
      </c>
      <c r="B392" s="41" t="s">
        <v>57</v>
      </c>
      <c r="C392" s="41">
        <v>12</v>
      </c>
      <c r="D392" s="41" t="s">
        <v>10</v>
      </c>
      <c r="E392" s="41" t="s">
        <v>750</v>
      </c>
      <c r="F392" s="41" t="s">
        <v>675</v>
      </c>
      <c r="G392" s="41" t="s">
        <v>733</v>
      </c>
      <c r="H392" s="41">
        <v>4420</v>
      </c>
      <c r="I392" s="41">
        <v>6</v>
      </c>
      <c r="J392" s="41">
        <v>2</v>
      </c>
      <c r="K392" s="41">
        <v>4720</v>
      </c>
    </row>
    <row r="393" spans="1:11">
      <c r="A393" s="41" t="s">
        <v>687</v>
      </c>
      <c r="B393" s="41" t="s">
        <v>57</v>
      </c>
      <c r="C393" s="41">
        <v>12</v>
      </c>
      <c r="D393" s="41" t="s">
        <v>10</v>
      </c>
      <c r="E393" s="41" t="s">
        <v>750</v>
      </c>
      <c r="F393" s="41" t="s">
        <v>675</v>
      </c>
      <c r="G393" s="41" t="s">
        <v>734</v>
      </c>
      <c r="H393" s="41">
        <v>5090</v>
      </c>
      <c r="I393" s="41">
        <v>8</v>
      </c>
      <c r="J393" s="41">
        <v>4</v>
      </c>
      <c r="K393" s="41">
        <v>5490</v>
      </c>
    </row>
    <row r="394" spans="1:11">
      <c r="A394" s="41" t="s">
        <v>697</v>
      </c>
      <c r="B394" s="41" t="s">
        <v>57</v>
      </c>
      <c r="C394" s="41">
        <v>16</v>
      </c>
      <c r="D394" s="41" t="s">
        <v>16</v>
      </c>
      <c r="E394" s="41" t="s">
        <v>11</v>
      </c>
      <c r="F394" s="41" t="s">
        <v>675</v>
      </c>
      <c r="G394" s="41" t="s">
        <v>733</v>
      </c>
      <c r="H394" s="41">
        <v>2800</v>
      </c>
      <c r="I394" s="41">
        <v>6</v>
      </c>
      <c r="J394" s="41">
        <v>2</v>
      </c>
      <c r="K394" s="41">
        <v>3100</v>
      </c>
    </row>
    <row r="395" spans="1:11">
      <c r="A395" s="41" t="s">
        <v>688</v>
      </c>
      <c r="B395" s="41" t="s">
        <v>57</v>
      </c>
      <c r="C395" s="41">
        <v>16</v>
      </c>
      <c r="D395" s="41" t="s">
        <v>16</v>
      </c>
      <c r="E395" s="41" t="s">
        <v>11</v>
      </c>
      <c r="F395" s="41" t="s">
        <v>675</v>
      </c>
      <c r="G395" s="41" t="s">
        <v>734</v>
      </c>
      <c r="H395" s="41">
        <v>3220</v>
      </c>
      <c r="I395" s="41">
        <v>8</v>
      </c>
      <c r="J395" s="41">
        <v>4</v>
      </c>
      <c r="K395" s="41">
        <v>3620</v>
      </c>
    </row>
    <row r="396" spans="1:11">
      <c r="A396" s="41" t="s">
        <v>698</v>
      </c>
      <c r="B396" s="41" t="s">
        <v>57</v>
      </c>
      <c r="C396" s="41">
        <v>16</v>
      </c>
      <c r="D396" s="41" t="s">
        <v>16</v>
      </c>
      <c r="E396" s="41" t="s">
        <v>750</v>
      </c>
      <c r="F396" s="41" t="s">
        <v>675</v>
      </c>
      <c r="G396" s="41" t="s">
        <v>733</v>
      </c>
      <c r="H396" s="41">
        <v>4250</v>
      </c>
      <c r="I396" s="41">
        <v>6</v>
      </c>
      <c r="J396" s="41">
        <v>2</v>
      </c>
      <c r="K396" s="41">
        <v>4550</v>
      </c>
    </row>
    <row r="397" spans="1:11">
      <c r="A397" s="41" t="s">
        <v>689</v>
      </c>
      <c r="B397" s="41" t="s">
        <v>57</v>
      </c>
      <c r="C397" s="41">
        <v>16</v>
      </c>
      <c r="D397" s="41" t="s">
        <v>16</v>
      </c>
      <c r="E397" s="41" t="s">
        <v>750</v>
      </c>
      <c r="F397" s="41" t="s">
        <v>675</v>
      </c>
      <c r="G397" s="41" t="s">
        <v>734</v>
      </c>
      <c r="H397" s="41">
        <v>4890</v>
      </c>
      <c r="I397" s="41">
        <v>8</v>
      </c>
      <c r="J397" s="41">
        <v>4</v>
      </c>
      <c r="K397" s="41">
        <v>5290</v>
      </c>
    </row>
    <row r="398" spans="1:11">
      <c r="A398" s="41" t="s">
        <v>693</v>
      </c>
      <c r="B398" s="41" t="s">
        <v>57</v>
      </c>
      <c r="C398" s="41">
        <v>16</v>
      </c>
      <c r="D398" s="41" t="s">
        <v>10</v>
      </c>
      <c r="E398" s="41" t="s">
        <v>11</v>
      </c>
      <c r="F398" s="41" t="s">
        <v>675</v>
      </c>
      <c r="G398" s="41" t="s">
        <v>733</v>
      </c>
      <c r="H398" s="41">
        <v>2940</v>
      </c>
      <c r="I398" s="41">
        <v>6</v>
      </c>
      <c r="J398" s="41">
        <v>2</v>
      </c>
      <c r="K398" s="41">
        <v>3240</v>
      </c>
    </row>
    <row r="399" spans="1:11">
      <c r="A399" s="41" t="s">
        <v>690</v>
      </c>
      <c r="B399" s="41" t="s">
        <v>57</v>
      </c>
      <c r="C399" s="41">
        <v>16</v>
      </c>
      <c r="D399" s="41" t="s">
        <v>10</v>
      </c>
      <c r="E399" s="41" t="s">
        <v>11</v>
      </c>
      <c r="F399" s="41" t="s">
        <v>675</v>
      </c>
      <c r="G399" s="41" t="s">
        <v>734</v>
      </c>
      <c r="H399" s="41">
        <v>3390</v>
      </c>
      <c r="I399" s="41">
        <v>8</v>
      </c>
      <c r="J399" s="41">
        <v>4</v>
      </c>
      <c r="K399" s="41">
        <v>3790</v>
      </c>
    </row>
    <row r="400" spans="1:11">
      <c r="A400" s="41" t="s">
        <v>699</v>
      </c>
      <c r="B400" s="41" t="s">
        <v>57</v>
      </c>
      <c r="C400" s="41">
        <v>16</v>
      </c>
      <c r="D400" s="41" t="s">
        <v>10</v>
      </c>
      <c r="E400" s="41" t="s">
        <v>750</v>
      </c>
      <c r="F400" s="41" t="s">
        <v>675</v>
      </c>
      <c r="G400" s="41" t="s">
        <v>733</v>
      </c>
      <c r="H400" s="41">
        <v>4520</v>
      </c>
      <c r="I400" s="41">
        <v>6</v>
      </c>
      <c r="J400" s="41">
        <v>2</v>
      </c>
      <c r="K400" s="41">
        <v>4820</v>
      </c>
    </row>
    <row r="401" spans="1:11">
      <c r="A401" s="41" t="s">
        <v>691</v>
      </c>
      <c r="B401" s="41" t="s">
        <v>57</v>
      </c>
      <c r="C401" s="41">
        <v>16</v>
      </c>
      <c r="D401" s="41" t="s">
        <v>10</v>
      </c>
      <c r="E401" s="41" t="s">
        <v>750</v>
      </c>
      <c r="F401" s="41" t="s">
        <v>675</v>
      </c>
      <c r="G401" s="41" t="s">
        <v>734</v>
      </c>
      <c r="H401" s="41">
        <v>5200</v>
      </c>
      <c r="I401" s="41">
        <v>8</v>
      </c>
      <c r="J401" s="41">
        <v>4</v>
      </c>
      <c r="K401" s="41">
        <v>5600</v>
      </c>
    </row>
    <row r="402" spans="1:11">
      <c r="A402" s="41" t="s">
        <v>444</v>
      </c>
      <c r="B402" s="41" t="s">
        <v>57</v>
      </c>
      <c r="C402" s="41">
        <v>20</v>
      </c>
      <c r="D402" s="41" t="s">
        <v>16</v>
      </c>
      <c r="E402" s="41" t="s">
        <v>11</v>
      </c>
      <c r="F402" s="41" t="s">
        <v>731</v>
      </c>
      <c r="G402" s="41" t="s">
        <v>733</v>
      </c>
      <c r="H402" s="41">
        <v>2930</v>
      </c>
      <c r="I402" s="41">
        <v>6</v>
      </c>
      <c r="J402" s="41">
        <v>2</v>
      </c>
      <c r="K402" s="41">
        <v>3230</v>
      </c>
    </row>
    <row r="403" spans="1:11">
      <c r="A403" s="41" t="s">
        <v>445</v>
      </c>
      <c r="B403" s="41" t="s">
        <v>57</v>
      </c>
      <c r="C403" s="41">
        <v>20</v>
      </c>
      <c r="D403" s="41" t="s">
        <v>16</v>
      </c>
      <c r="E403" s="41" t="s">
        <v>11</v>
      </c>
      <c r="F403" s="41" t="s">
        <v>731</v>
      </c>
      <c r="G403" s="41" t="s">
        <v>734</v>
      </c>
      <c r="H403" s="41">
        <v>2920</v>
      </c>
      <c r="I403" s="41">
        <v>6</v>
      </c>
      <c r="J403" s="41">
        <v>2</v>
      </c>
      <c r="K403" s="41">
        <v>3220</v>
      </c>
    </row>
    <row r="404" spans="1:11">
      <c r="A404" s="41" t="s">
        <v>446</v>
      </c>
      <c r="B404" s="41" t="s">
        <v>57</v>
      </c>
      <c r="C404" s="41">
        <v>20</v>
      </c>
      <c r="D404" s="41" t="s">
        <v>16</v>
      </c>
      <c r="E404" s="41" t="s">
        <v>750</v>
      </c>
      <c r="F404" s="41" t="s">
        <v>731</v>
      </c>
      <c r="G404" s="41" t="s">
        <v>733</v>
      </c>
      <c r="H404" s="41">
        <v>4460</v>
      </c>
      <c r="I404" s="41">
        <v>6</v>
      </c>
      <c r="J404" s="41">
        <v>2</v>
      </c>
      <c r="K404" s="41">
        <v>4760</v>
      </c>
    </row>
    <row r="405" spans="1:11">
      <c r="A405" s="41" t="s">
        <v>447</v>
      </c>
      <c r="B405" s="41" t="s">
        <v>57</v>
      </c>
      <c r="C405" s="41">
        <v>20</v>
      </c>
      <c r="D405" s="41" t="s">
        <v>16</v>
      </c>
      <c r="E405" s="41" t="s">
        <v>750</v>
      </c>
      <c r="F405" s="41" t="s">
        <v>731</v>
      </c>
      <c r="G405" s="41" t="s">
        <v>734</v>
      </c>
      <c r="H405" s="41">
        <v>4540</v>
      </c>
      <c r="I405" s="41">
        <v>8</v>
      </c>
      <c r="J405" s="41">
        <v>4</v>
      </c>
      <c r="K405" s="41">
        <v>4940</v>
      </c>
    </row>
    <row r="406" spans="1:11">
      <c r="A406" s="41" t="s">
        <v>448</v>
      </c>
      <c r="B406" s="41" t="s">
        <v>57</v>
      </c>
      <c r="C406" s="41">
        <v>20</v>
      </c>
      <c r="D406" s="41" t="s">
        <v>10</v>
      </c>
      <c r="E406" s="41" t="s">
        <v>11</v>
      </c>
      <c r="F406" s="41" t="s">
        <v>731</v>
      </c>
      <c r="G406" s="41" t="s">
        <v>733</v>
      </c>
      <c r="H406" s="41">
        <v>3070</v>
      </c>
      <c r="I406" s="41">
        <v>6</v>
      </c>
      <c r="J406" s="41">
        <v>2</v>
      </c>
      <c r="K406" s="41">
        <v>3370</v>
      </c>
    </row>
    <row r="407" spans="1:11">
      <c r="A407" s="41" t="s">
        <v>449</v>
      </c>
      <c r="B407" s="41" t="s">
        <v>57</v>
      </c>
      <c r="C407" s="41">
        <v>20</v>
      </c>
      <c r="D407" s="41" t="s">
        <v>10</v>
      </c>
      <c r="E407" s="41" t="s">
        <v>11</v>
      </c>
      <c r="F407" s="41" t="s">
        <v>731</v>
      </c>
      <c r="G407" s="41" t="s">
        <v>734</v>
      </c>
      <c r="H407" s="41">
        <v>3070</v>
      </c>
      <c r="I407" s="41">
        <v>6</v>
      </c>
      <c r="J407" s="41">
        <v>2</v>
      </c>
      <c r="K407" s="41">
        <v>3370</v>
      </c>
    </row>
    <row r="408" spans="1:11">
      <c r="A408" s="41" t="s">
        <v>450</v>
      </c>
      <c r="B408" s="41" t="s">
        <v>57</v>
      </c>
      <c r="C408" s="41">
        <v>20</v>
      </c>
      <c r="D408" s="41" t="s">
        <v>10</v>
      </c>
      <c r="E408" s="41" t="s">
        <v>750</v>
      </c>
      <c r="F408" s="41" t="s">
        <v>731</v>
      </c>
      <c r="G408" s="41" t="s">
        <v>733</v>
      </c>
      <c r="H408" s="41">
        <v>4750</v>
      </c>
      <c r="I408" s="41">
        <v>6</v>
      </c>
      <c r="J408" s="41">
        <v>2</v>
      </c>
      <c r="K408" s="41">
        <v>5050</v>
      </c>
    </row>
    <row r="409" spans="1:11">
      <c r="A409" s="41" t="s">
        <v>451</v>
      </c>
      <c r="B409" s="41" t="s">
        <v>57</v>
      </c>
      <c r="C409" s="41">
        <v>20</v>
      </c>
      <c r="D409" s="41" t="s">
        <v>10</v>
      </c>
      <c r="E409" s="41" t="s">
        <v>750</v>
      </c>
      <c r="F409" s="41" t="s">
        <v>731</v>
      </c>
      <c r="G409" s="41" t="s">
        <v>734</v>
      </c>
      <c r="H409" s="41">
        <v>4840</v>
      </c>
      <c r="I409" s="41">
        <v>8</v>
      </c>
      <c r="J409" s="41">
        <v>4</v>
      </c>
      <c r="K409" s="41">
        <v>5240</v>
      </c>
    </row>
    <row r="410" spans="1:11">
      <c r="A410" s="41" t="s">
        <v>452</v>
      </c>
      <c r="B410" s="41" t="s">
        <v>57</v>
      </c>
      <c r="C410" s="41">
        <v>25</v>
      </c>
      <c r="D410" s="41" t="s">
        <v>16</v>
      </c>
      <c r="E410" s="41" t="s">
        <v>11</v>
      </c>
      <c r="F410" s="41" t="s">
        <v>731</v>
      </c>
      <c r="G410" s="41" t="s">
        <v>733</v>
      </c>
      <c r="H410" s="41">
        <v>3320</v>
      </c>
      <c r="I410" s="41">
        <v>8</v>
      </c>
      <c r="J410" s="41">
        <v>4</v>
      </c>
      <c r="K410" s="41">
        <v>3720</v>
      </c>
    </row>
    <row r="411" spans="1:11">
      <c r="A411" s="41" t="s">
        <v>453</v>
      </c>
      <c r="B411" s="41" t="s">
        <v>57</v>
      </c>
      <c r="C411" s="41">
        <v>25</v>
      </c>
      <c r="D411" s="41" t="s">
        <v>16</v>
      </c>
      <c r="E411" s="41" t="s">
        <v>11</v>
      </c>
      <c r="F411" s="41" t="s">
        <v>731</v>
      </c>
      <c r="G411" s="41" t="s">
        <v>734</v>
      </c>
      <c r="H411" s="41">
        <v>3340</v>
      </c>
      <c r="I411" s="41">
        <v>8</v>
      </c>
      <c r="J411" s="41">
        <v>4</v>
      </c>
      <c r="K411" s="41">
        <v>3740</v>
      </c>
    </row>
    <row r="412" spans="1:11">
      <c r="A412" s="41" t="s">
        <v>454</v>
      </c>
      <c r="B412" s="41" t="s">
        <v>57</v>
      </c>
      <c r="C412" s="41">
        <v>25</v>
      </c>
      <c r="D412" s="41" t="s">
        <v>16</v>
      </c>
      <c r="E412" s="41" t="s">
        <v>750</v>
      </c>
      <c r="F412" s="41" t="s">
        <v>731</v>
      </c>
      <c r="G412" s="41" t="s">
        <v>733</v>
      </c>
      <c r="H412" s="41">
        <v>5220</v>
      </c>
      <c r="I412" s="41">
        <v>10</v>
      </c>
      <c r="J412" s="41">
        <v>4</v>
      </c>
      <c r="K412" s="41">
        <v>5720</v>
      </c>
    </row>
    <row r="413" spans="1:11">
      <c r="A413" s="41" t="s">
        <v>455</v>
      </c>
      <c r="B413" s="41" t="s">
        <v>57</v>
      </c>
      <c r="C413" s="41">
        <v>25</v>
      </c>
      <c r="D413" s="41" t="s">
        <v>16</v>
      </c>
      <c r="E413" s="41" t="s">
        <v>750</v>
      </c>
      <c r="F413" s="41" t="s">
        <v>731</v>
      </c>
      <c r="G413" s="41" t="s">
        <v>734</v>
      </c>
      <c r="H413" s="41">
        <v>5280</v>
      </c>
      <c r="I413" s="41">
        <v>10</v>
      </c>
      <c r="J413" s="41">
        <v>6</v>
      </c>
      <c r="K413" s="41">
        <v>5780</v>
      </c>
    </row>
    <row r="414" spans="1:11">
      <c r="A414" s="41" t="s">
        <v>456</v>
      </c>
      <c r="B414" s="41" t="s">
        <v>57</v>
      </c>
      <c r="C414" s="41">
        <v>25</v>
      </c>
      <c r="D414" s="41" t="s">
        <v>10</v>
      </c>
      <c r="E414" s="41" t="s">
        <v>11</v>
      </c>
      <c r="F414" s="41" t="s">
        <v>731</v>
      </c>
      <c r="G414" s="41" t="s">
        <v>733</v>
      </c>
      <c r="H414" s="41">
        <v>3500</v>
      </c>
      <c r="I414" s="41">
        <v>8</v>
      </c>
      <c r="J414" s="41">
        <v>4</v>
      </c>
      <c r="K414" s="41">
        <v>3900</v>
      </c>
    </row>
    <row r="415" spans="1:11">
      <c r="A415" s="41" t="s">
        <v>457</v>
      </c>
      <c r="B415" s="41" t="s">
        <v>57</v>
      </c>
      <c r="C415" s="41">
        <v>25</v>
      </c>
      <c r="D415" s="41" t="s">
        <v>10</v>
      </c>
      <c r="E415" s="41" t="s">
        <v>11</v>
      </c>
      <c r="F415" s="41" t="s">
        <v>731</v>
      </c>
      <c r="G415" s="41" t="s">
        <v>734</v>
      </c>
      <c r="H415" s="41">
        <v>3540</v>
      </c>
      <c r="I415" s="41">
        <v>8</v>
      </c>
      <c r="J415" s="41">
        <v>4</v>
      </c>
      <c r="K415" s="41">
        <v>3940</v>
      </c>
    </row>
    <row r="416" spans="1:11">
      <c r="A416" s="41" t="s">
        <v>458</v>
      </c>
      <c r="B416" s="41" t="s">
        <v>57</v>
      </c>
      <c r="C416" s="41">
        <v>25</v>
      </c>
      <c r="D416" s="41" t="s">
        <v>10</v>
      </c>
      <c r="E416" s="41" t="s">
        <v>750</v>
      </c>
      <c r="F416" s="41" t="s">
        <v>731</v>
      </c>
      <c r="G416" s="41" t="s">
        <v>733</v>
      </c>
      <c r="H416" s="41">
        <v>5570</v>
      </c>
      <c r="I416" s="41">
        <v>10</v>
      </c>
      <c r="J416" s="41">
        <v>4</v>
      </c>
      <c r="K416" s="41">
        <v>6070</v>
      </c>
    </row>
    <row r="417" spans="1:11">
      <c r="A417" s="41" t="s">
        <v>459</v>
      </c>
      <c r="B417" s="41" t="s">
        <v>57</v>
      </c>
      <c r="C417" s="41">
        <v>25</v>
      </c>
      <c r="D417" s="41" t="s">
        <v>10</v>
      </c>
      <c r="E417" s="41" t="s">
        <v>750</v>
      </c>
      <c r="F417" s="41" t="s">
        <v>731</v>
      </c>
      <c r="G417" s="41" t="s">
        <v>734</v>
      </c>
      <c r="H417" s="41">
        <v>5640</v>
      </c>
      <c r="I417" s="41">
        <v>10</v>
      </c>
      <c r="J417" s="41">
        <v>6</v>
      </c>
      <c r="K417" s="41">
        <v>6140</v>
      </c>
    </row>
    <row r="418" spans="1:11">
      <c r="A418" s="41" t="s">
        <v>460</v>
      </c>
      <c r="B418" s="41" t="s">
        <v>57</v>
      </c>
      <c r="C418" s="41">
        <v>32</v>
      </c>
      <c r="D418" s="41" t="s">
        <v>16</v>
      </c>
      <c r="E418" s="41" t="s">
        <v>11</v>
      </c>
      <c r="F418" s="41" t="s">
        <v>731</v>
      </c>
      <c r="G418" s="41" t="s">
        <v>733</v>
      </c>
      <c r="H418" s="41">
        <v>3460</v>
      </c>
      <c r="I418" s="41">
        <v>8</v>
      </c>
      <c r="J418" s="41">
        <v>2</v>
      </c>
      <c r="K418" s="41">
        <v>3860</v>
      </c>
    </row>
    <row r="419" spans="1:11">
      <c r="A419" s="41" t="s">
        <v>461</v>
      </c>
      <c r="B419" s="41" t="s">
        <v>57</v>
      </c>
      <c r="C419" s="41">
        <v>32</v>
      </c>
      <c r="D419" s="41" t="s">
        <v>16</v>
      </c>
      <c r="E419" s="41" t="s">
        <v>11</v>
      </c>
      <c r="F419" s="41" t="s">
        <v>731</v>
      </c>
      <c r="G419" s="41" t="s">
        <v>734</v>
      </c>
      <c r="H419" s="41">
        <v>3510</v>
      </c>
      <c r="I419" s="41">
        <v>10</v>
      </c>
      <c r="J419" s="41">
        <v>6</v>
      </c>
      <c r="K419" s="41">
        <v>4010</v>
      </c>
    </row>
    <row r="420" spans="1:11">
      <c r="A420" s="41" t="s">
        <v>462</v>
      </c>
      <c r="B420" s="41" t="s">
        <v>57</v>
      </c>
      <c r="C420" s="41">
        <v>32</v>
      </c>
      <c r="D420" s="41" t="s">
        <v>16</v>
      </c>
      <c r="E420" s="41" t="s">
        <v>750</v>
      </c>
      <c r="F420" s="41" t="s">
        <v>731</v>
      </c>
      <c r="G420" s="41" t="s">
        <v>733</v>
      </c>
      <c r="H420" s="41">
        <v>5300</v>
      </c>
      <c r="I420" s="41">
        <v>8</v>
      </c>
      <c r="J420" s="41">
        <v>4</v>
      </c>
      <c r="K420" s="41">
        <v>5700</v>
      </c>
    </row>
    <row r="421" spans="1:11">
      <c r="A421" s="41" t="s">
        <v>463</v>
      </c>
      <c r="B421" s="41" t="s">
        <v>57</v>
      </c>
      <c r="C421" s="41">
        <v>32</v>
      </c>
      <c r="D421" s="41" t="s">
        <v>16</v>
      </c>
      <c r="E421" s="41" t="s">
        <v>750</v>
      </c>
      <c r="F421" s="41" t="s">
        <v>731</v>
      </c>
      <c r="G421" s="41" t="s">
        <v>734</v>
      </c>
      <c r="H421" s="41">
        <v>5440</v>
      </c>
      <c r="I421" s="41">
        <v>12</v>
      </c>
      <c r="J421" s="41">
        <v>8</v>
      </c>
      <c r="K421" s="41">
        <v>6040</v>
      </c>
    </row>
    <row r="422" spans="1:11">
      <c r="A422" s="41" t="s">
        <v>464</v>
      </c>
      <c r="B422" s="41" t="s">
        <v>57</v>
      </c>
      <c r="C422" s="41">
        <v>32</v>
      </c>
      <c r="D422" s="41" t="s">
        <v>10</v>
      </c>
      <c r="E422" s="41" t="s">
        <v>11</v>
      </c>
      <c r="F422" s="41" t="s">
        <v>731</v>
      </c>
      <c r="G422" s="41" t="s">
        <v>733</v>
      </c>
      <c r="H422" s="41">
        <v>3630</v>
      </c>
      <c r="I422" s="41">
        <v>8</v>
      </c>
      <c r="J422" s="41">
        <v>2</v>
      </c>
      <c r="K422" s="41">
        <v>4030</v>
      </c>
    </row>
    <row r="423" spans="1:11">
      <c r="A423" s="41" t="s">
        <v>465</v>
      </c>
      <c r="B423" s="41" t="s">
        <v>57</v>
      </c>
      <c r="C423" s="41">
        <v>32</v>
      </c>
      <c r="D423" s="41" t="s">
        <v>10</v>
      </c>
      <c r="E423" s="41" t="s">
        <v>11</v>
      </c>
      <c r="F423" s="41" t="s">
        <v>731</v>
      </c>
      <c r="G423" s="41" t="s">
        <v>734</v>
      </c>
      <c r="H423" s="41">
        <v>3720</v>
      </c>
      <c r="I423" s="41">
        <v>10</v>
      </c>
      <c r="J423" s="41">
        <v>6</v>
      </c>
      <c r="K423" s="41">
        <v>4220</v>
      </c>
    </row>
    <row r="424" spans="1:11">
      <c r="A424" s="41" t="s">
        <v>466</v>
      </c>
      <c r="B424" s="41" t="s">
        <v>57</v>
      </c>
      <c r="C424" s="41">
        <v>32</v>
      </c>
      <c r="D424" s="41" t="s">
        <v>10</v>
      </c>
      <c r="E424" s="41" t="s">
        <v>750</v>
      </c>
      <c r="F424" s="41" t="s">
        <v>731</v>
      </c>
      <c r="G424" s="41" t="s">
        <v>733</v>
      </c>
      <c r="H424" s="41">
        <v>5620</v>
      </c>
      <c r="I424" s="41">
        <v>8</v>
      </c>
      <c r="J424" s="41">
        <v>4</v>
      </c>
      <c r="K424" s="41">
        <v>6020</v>
      </c>
    </row>
    <row r="425" spans="1:11">
      <c r="A425" s="41" t="s">
        <v>467</v>
      </c>
      <c r="B425" s="41" t="s">
        <v>57</v>
      </c>
      <c r="C425" s="41">
        <v>32</v>
      </c>
      <c r="D425" s="41" t="s">
        <v>10</v>
      </c>
      <c r="E425" s="41" t="s">
        <v>750</v>
      </c>
      <c r="F425" s="41" t="s">
        <v>731</v>
      </c>
      <c r="G425" s="41" t="s">
        <v>734</v>
      </c>
      <c r="H425" s="41">
        <v>5790</v>
      </c>
      <c r="I425" s="41">
        <v>12</v>
      </c>
      <c r="J425" s="41">
        <v>8</v>
      </c>
      <c r="K425" s="41">
        <v>6390</v>
      </c>
    </row>
    <row r="426" spans="1:11">
      <c r="A426" s="41" t="s">
        <v>468</v>
      </c>
      <c r="B426" s="41" t="s">
        <v>57</v>
      </c>
      <c r="C426" s="41">
        <v>40</v>
      </c>
      <c r="D426" s="41" t="s">
        <v>16</v>
      </c>
      <c r="E426" s="41" t="s">
        <v>11</v>
      </c>
      <c r="F426" s="41" t="s">
        <v>731</v>
      </c>
      <c r="G426" s="41" t="s">
        <v>733</v>
      </c>
      <c r="H426" s="41">
        <v>3640</v>
      </c>
      <c r="I426" s="41">
        <v>10</v>
      </c>
      <c r="J426" s="41">
        <v>4</v>
      </c>
      <c r="K426" s="41">
        <v>4140</v>
      </c>
    </row>
    <row r="427" spans="1:11">
      <c r="A427" s="41" t="s">
        <v>469</v>
      </c>
      <c r="B427" s="41" t="s">
        <v>57</v>
      </c>
      <c r="C427" s="41">
        <v>40</v>
      </c>
      <c r="D427" s="41" t="s">
        <v>16</v>
      </c>
      <c r="E427" s="41" t="s">
        <v>11</v>
      </c>
      <c r="F427" s="41" t="s">
        <v>731</v>
      </c>
      <c r="G427" s="41" t="s">
        <v>734</v>
      </c>
      <c r="H427" s="41">
        <v>3750</v>
      </c>
      <c r="I427" s="41">
        <v>12</v>
      </c>
      <c r="J427" s="41">
        <v>8</v>
      </c>
      <c r="K427" s="41">
        <v>4350</v>
      </c>
    </row>
    <row r="428" spans="1:11">
      <c r="A428" s="41" t="s">
        <v>470</v>
      </c>
      <c r="B428" s="41" t="s">
        <v>57</v>
      </c>
      <c r="C428" s="41">
        <v>40</v>
      </c>
      <c r="D428" s="41" t="s">
        <v>16</v>
      </c>
      <c r="E428" s="41" t="s">
        <v>750</v>
      </c>
      <c r="F428" s="41" t="s">
        <v>731</v>
      </c>
      <c r="G428" s="41" t="s">
        <v>733</v>
      </c>
      <c r="H428" s="41">
        <v>5760</v>
      </c>
      <c r="I428" s="41">
        <v>12</v>
      </c>
      <c r="J428" s="41">
        <v>6</v>
      </c>
      <c r="K428" s="41">
        <v>6360</v>
      </c>
    </row>
    <row r="429" spans="1:11">
      <c r="A429" s="41" t="s">
        <v>471</v>
      </c>
      <c r="B429" s="41" t="s">
        <v>57</v>
      </c>
      <c r="C429" s="41">
        <v>40</v>
      </c>
      <c r="D429" s="41" t="s">
        <v>16</v>
      </c>
      <c r="E429" s="41" t="s">
        <v>750</v>
      </c>
      <c r="F429" s="41" t="s">
        <v>731</v>
      </c>
      <c r="G429" s="41" t="s">
        <v>734</v>
      </c>
      <c r="H429" s="41">
        <v>6070</v>
      </c>
      <c r="I429" s="41">
        <v>18</v>
      </c>
      <c r="J429" s="41">
        <v>12</v>
      </c>
      <c r="K429" s="41">
        <v>6970</v>
      </c>
    </row>
    <row r="430" spans="1:11">
      <c r="A430" s="41" t="s">
        <v>472</v>
      </c>
      <c r="B430" s="41" t="s">
        <v>57</v>
      </c>
      <c r="C430" s="41">
        <v>40</v>
      </c>
      <c r="D430" s="41" t="s">
        <v>10</v>
      </c>
      <c r="E430" s="41" t="s">
        <v>11</v>
      </c>
      <c r="F430" s="41" t="s">
        <v>731</v>
      </c>
      <c r="G430" s="41" t="s">
        <v>733</v>
      </c>
      <c r="H430" s="41">
        <v>3860</v>
      </c>
      <c r="I430" s="41">
        <v>10</v>
      </c>
      <c r="J430" s="41">
        <v>4</v>
      </c>
      <c r="K430" s="41">
        <v>4360</v>
      </c>
    </row>
    <row r="431" spans="1:11">
      <c r="A431" s="41" t="s">
        <v>473</v>
      </c>
      <c r="B431" s="41" t="s">
        <v>57</v>
      </c>
      <c r="C431" s="41">
        <v>40</v>
      </c>
      <c r="D431" s="41" t="s">
        <v>10</v>
      </c>
      <c r="E431" s="41" t="s">
        <v>11</v>
      </c>
      <c r="F431" s="41" t="s">
        <v>731</v>
      </c>
      <c r="G431" s="41" t="s">
        <v>734</v>
      </c>
      <c r="H431" s="41">
        <v>4040</v>
      </c>
      <c r="I431" s="41">
        <v>12</v>
      </c>
      <c r="J431" s="41">
        <v>8</v>
      </c>
      <c r="K431" s="41">
        <v>4640</v>
      </c>
    </row>
    <row r="432" spans="1:11">
      <c r="A432" s="41" t="s">
        <v>474</v>
      </c>
      <c r="B432" s="41" t="s">
        <v>57</v>
      </c>
      <c r="C432" s="41">
        <v>40</v>
      </c>
      <c r="D432" s="41" t="s">
        <v>10</v>
      </c>
      <c r="E432" s="41" t="s">
        <v>750</v>
      </c>
      <c r="F432" s="41" t="s">
        <v>731</v>
      </c>
      <c r="G432" s="41" t="s">
        <v>733</v>
      </c>
      <c r="H432" s="41">
        <v>6130</v>
      </c>
      <c r="I432" s="41">
        <v>12</v>
      </c>
      <c r="J432" s="41">
        <v>6</v>
      </c>
      <c r="K432" s="41">
        <v>6730</v>
      </c>
    </row>
    <row r="433" spans="1:11">
      <c r="A433" s="41" t="s">
        <v>475</v>
      </c>
      <c r="B433" s="41" t="s">
        <v>57</v>
      </c>
      <c r="C433" s="41">
        <v>40</v>
      </c>
      <c r="D433" s="41" t="s">
        <v>10</v>
      </c>
      <c r="E433" s="41" t="s">
        <v>750</v>
      </c>
      <c r="F433" s="41" t="s">
        <v>731</v>
      </c>
      <c r="G433" s="41" t="s">
        <v>734</v>
      </c>
      <c r="H433" s="41">
        <v>6470</v>
      </c>
      <c r="I433" s="41">
        <v>18</v>
      </c>
      <c r="J433" s="41">
        <v>12</v>
      </c>
      <c r="K433" s="41">
        <v>7370</v>
      </c>
    </row>
    <row r="434" spans="1:11">
      <c r="A434" s="41" t="s">
        <v>476</v>
      </c>
      <c r="B434" s="41" t="s">
        <v>57</v>
      </c>
      <c r="C434" s="41">
        <v>50</v>
      </c>
      <c r="D434" s="41" t="s">
        <v>16</v>
      </c>
      <c r="E434" s="41" t="s">
        <v>11</v>
      </c>
      <c r="F434" s="41" t="s">
        <v>731</v>
      </c>
      <c r="G434" s="41" t="s">
        <v>733</v>
      </c>
      <c r="H434" s="41">
        <v>3910</v>
      </c>
      <c r="I434" s="41">
        <v>12</v>
      </c>
      <c r="J434" s="41">
        <v>4</v>
      </c>
      <c r="K434" s="41">
        <v>4510</v>
      </c>
    </row>
    <row r="435" spans="1:11">
      <c r="A435" s="41" t="s">
        <v>477</v>
      </c>
      <c r="B435" s="41" t="s">
        <v>57</v>
      </c>
      <c r="C435" s="41">
        <v>50</v>
      </c>
      <c r="D435" s="41" t="s">
        <v>16</v>
      </c>
      <c r="E435" s="41" t="s">
        <v>11</v>
      </c>
      <c r="F435" s="41" t="s">
        <v>731</v>
      </c>
      <c r="G435" s="41" t="s">
        <v>734</v>
      </c>
      <c r="H435" s="41">
        <v>4080</v>
      </c>
      <c r="I435" s="41">
        <v>16</v>
      </c>
      <c r="J435" s="41">
        <v>10</v>
      </c>
      <c r="K435" s="41">
        <v>4880</v>
      </c>
    </row>
    <row r="436" spans="1:11">
      <c r="A436" s="41" t="s">
        <v>478</v>
      </c>
      <c r="B436" s="41" t="s">
        <v>57</v>
      </c>
      <c r="C436" s="41">
        <v>50</v>
      </c>
      <c r="D436" s="41" t="s">
        <v>16</v>
      </c>
      <c r="E436" s="41" t="s">
        <v>750</v>
      </c>
      <c r="F436" s="41" t="s">
        <v>731</v>
      </c>
      <c r="G436" s="41" t="s">
        <v>733</v>
      </c>
      <c r="H436" s="41">
        <v>6180</v>
      </c>
      <c r="I436" s="41">
        <v>12</v>
      </c>
      <c r="J436" s="41">
        <v>6</v>
      </c>
      <c r="K436" s="41">
        <v>6780</v>
      </c>
    </row>
    <row r="437" spans="1:11">
      <c r="A437" s="41" t="s">
        <v>479</v>
      </c>
      <c r="B437" s="41" t="s">
        <v>57</v>
      </c>
      <c r="C437" s="41">
        <v>50</v>
      </c>
      <c r="D437" s="41" t="s">
        <v>16</v>
      </c>
      <c r="E437" s="41" t="s">
        <v>750</v>
      </c>
      <c r="F437" s="41" t="s">
        <v>731</v>
      </c>
      <c r="G437" s="41" t="s">
        <v>734</v>
      </c>
      <c r="H437" s="41">
        <v>6700</v>
      </c>
      <c r="I437" s="41">
        <v>24</v>
      </c>
      <c r="J437" s="41">
        <v>16</v>
      </c>
      <c r="K437" s="41">
        <v>7900</v>
      </c>
    </row>
    <row r="438" spans="1:11">
      <c r="A438" s="41" t="s">
        <v>480</v>
      </c>
      <c r="B438" s="41" t="s">
        <v>57</v>
      </c>
      <c r="C438" s="41">
        <v>50</v>
      </c>
      <c r="D438" s="41" t="s">
        <v>10</v>
      </c>
      <c r="E438" s="41" t="s">
        <v>11</v>
      </c>
      <c r="F438" s="41" t="s">
        <v>731</v>
      </c>
      <c r="G438" s="41" t="s">
        <v>733</v>
      </c>
      <c r="H438" s="41">
        <v>4130</v>
      </c>
      <c r="I438" s="41">
        <v>12</v>
      </c>
      <c r="J438" s="41">
        <v>4</v>
      </c>
      <c r="K438" s="41">
        <v>4730</v>
      </c>
    </row>
    <row r="439" spans="1:11">
      <c r="A439" s="41" t="s">
        <v>481</v>
      </c>
      <c r="B439" s="41" t="s">
        <v>57</v>
      </c>
      <c r="C439" s="41">
        <v>50</v>
      </c>
      <c r="D439" s="41" t="s">
        <v>10</v>
      </c>
      <c r="E439" s="41" t="s">
        <v>11</v>
      </c>
      <c r="F439" s="41" t="s">
        <v>731</v>
      </c>
      <c r="G439" s="41" t="s">
        <v>734</v>
      </c>
      <c r="H439" s="41">
        <v>4440</v>
      </c>
      <c r="I439" s="41">
        <v>16</v>
      </c>
      <c r="J439" s="41">
        <v>10</v>
      </c>
      <c r="K439" s="41">
        <v>5240</v>
      </c>
    </row>
    <row r="440" spans="1:11">
      <c r="A440" s="41" t="s">
        <v>482</v>
      </c>
      <c r="B440" s="41" t="s">
        <v>57</v>
      </c>
      <c r="C440" s="41">
        <v>50</v>
      </c>
      <c r="D440" s="41" t="s">
        <v>10</v>
      </c>
      <c r="E440" s="41" t="s">
        <v>750</v>
      </c>
      <c r="F440" s="41" t="s">
        <v>731</v>
      </c>
      <c r="G440" s="41" t="s">
        <v>733</v>
      </c>
      <c r="H440" s="41">
        <v>6550</v>
      </c>
      <c r="I440" s="41">
        <v>12</v>
      </c>
      <c r="J440" s="41">
        <v>6</v>
      </c>
      <c r="K440" s="41">
        <v>7150</v>
      </c>
    </row>
    <row r="441" spans="1:11">
      <c r="A441" s="41" t="s">
        <v>483</v>
      </c>
      <c r="B441" s="41" t="s">
        <v>57</v>
      </c>
      <c r="C441" s="41">
        <v>50</v>
      </c>
      <c r="D441" s="41" t="s">
        <v>10</v>
      </c>
      <c r="E441" s="41" t="s">
        <v>750</v>
      </c>
      <c r="F441" s="41" t="s">
        <v>731</v>
      </c>
      <c r="G441" s="41" t="s">
        <v>734</v>
      </c>
      <c r="H441" s="41">
        <v>7120</v>
      </c>
      <c r="I441" s="41">
        <v>24</v>
      </c>
      <c r="J441" s="41">
        <v>16</v>
      </c>
      <c r="K441" s="41">
        <v>8320</v>
      </c>
    </row>
    <row r="442" spans="1:11">
      <c r="A442" s="41" t="s">
        <v>484</v>
      </c>
      <c r="B442" s="41" t="s">
        <v>57</v>
      </c>
      <c r="C442" s="41">
        <v>63</v>
      </c>
      <c r="D442" s="41" t="s">
        <v>16</v>
      </c>
      <c r="E442" s="41" t="s">
        <v>11</v>
      </c>
      <c r="F442" s="41" t="s">
        <v>731</v>
      </c>
      <c r="G442" s="41" t="s">
        <v>733</v>
      </c>
      <c r="H442" s="41">
        <v>4430</v>
      </c>
      <c r="I442" s="41">
        <v>14</v>
      </c>
      <c r="J442" s="41">
        <v>4</v>
      </c>
      <c r="K442" s="41">
        <v>5130</v>
      </c>
    </row>
    <row r="443" spans="1:11">
      <c r="A443" s="41" t="s">
        <v>485</v>
      </c>
      <c r="B443" s="41" t="s">
        <v>57</v>
      </c>
      <c r="C443" s="41">
        <v>63</v>
      </c>
      <c r="D443" s="41" t="s">
        <v>16</v>
      </c>
      <c r="E443" s="41" t="s">
        <v>11</v>
      </c>
      <c r="F443" s="41" t="s">
        <v>731</v>
      </c>
      <c r="G443" s="41" t="s">
        <v>734</v>
      </c>
      <c r="H443" s="41">
        <v>4620</v>
      </c>
      <c r="I443" s="41">
        <v>18</v>
      </c>
      <c r="J443" s="41">
        <v>10</v>
      </c>
      <c r="K443" s="41">
        <v>5520</v>
      </c>
    </row>
    <row r="444" spans="1:11">
      <c r="A444" s="41" t="s">
        <v>486</v>
      </c>
      <c r="B444" s="41" t="s">
        <v>57</v>
      </c>
      <c r="C444" s="41">
        <v>63</v>
      </c>
      <c r="D444" s="41" t="s">
        <v>16</v>
      </c>
      <c r="E444" s="41" t="s">
        <v>750</v>
      </c>
      <c r="F444" s="41" t="s">
        <v>731</v>
      </c>
      <c r="G444" s="41" t="s">
        <v>733</v>
      </c>
      <c r="H444" s="41">
        <v>7070</v>
      </c>
      <c r="I444" s="41">
        <v>14</v>
      </c>
      <c r="J444" s="41">
        <v>6</v>
      </c>
      <c r="K444" s="41">
        <v>7770</v>
      </c>
    </row>
    <row r="445" spans="1:11">
      <c r="A445" s="41" t="s">
        <v>487</v>
      </c>
      <c r="B445" s="41" t="s">
        <v>57</v>
      </c>
      <c r="C445" s="41">
        <v>63</v>
      </c>
      <c r="D445" s="41" t="s">
        <v>16</v>
      </c>
      <c r="E445" s="41" t="s">
        <v>750</v>
      </c>
      <c r="F445" s="41" t="s">
        <v>731</v>
      </c>
      <c r="G445" s="41" t="s">
        <v>734</v>
      </c>
      <c r="H445" s="41">
        <v>7610</v>
      </c>
      <c r="I445" s="41">
        <v>26</v>
      </c>
      <c r="J445" s="41">
        <v>16</v>
      </c>
      <c r="K445" s="41">
        <v>8910</v>
      </c>
    </row>
    <row r="446" spans="1:11">
      <c r="A446" s="41" t="s">
        <v>488</v>
      </c>
      <c r="B446" s="41" t="s">
        <v>57</v>
      </c>
      <c r="C446" s="41">
        <v>63</v>
      </c>
      <c r="D446" s="41" t="s">
        <v>10</v>
      </c>
      <c r="E446" s="41" t="s">
        <v>11</v>
      </c>
      <c r="F446" s="41" t="s">
        <v>731</v>
      </c>
      <c r="G446" s="41" t="s">
        <v>733</v>
      </c>
      <c r="H446" s="41">
        <v>4650</v>
      </c>
      <c r="I446" s="41">
        <v>14</v>
      </c>
      <c r="J446" s="41">
        <v>4</v>
      </c>
      <c r="K446" s="41">
        <v>5350</v>
      </c>
    </row>
    <row r="447" spans="1:11">
      <c r="A447" s="41" t="s">
        <v>489</v>
      </c>
      <c r="B447" s="41" t="s">
        <v>57</v>
      </c>
      <c r="C447" s="41">
        <v>63</v>
      </c>
      <c r="D447" s="41" t="s">
        <v>10</v>
      </c>
      <c r="E447" s="41" t="s">
        <v>11</v>
      </c>
      <c r="F447" s="41" t="s">
        <v>731</v>
      </c>
      <c r="G447" s="41" t="s">
        <v>734</v>
      </c>
      <c r="H447" s="41">
        <v>4990</v>
      </c>
      <c r="I447" s="41">
        <v>18</v>
      </c>
      <c r="J447" s="41">
        <v>10</v>
      </c>
      <c r="K447" s="41">
        <v>5890</v>
      </c>
    </row>
    <row r="448" spans="1:11">
      <c r="A448" s="41" t="s">
        <v>490</v>
      </c>
      <c r="B448" s="41" t="s">
        <v>57</v>
      </c>
      <c r="C448" s="41">
        <v>63</v>
      </c>
      <c r="D448" s="41" t="s">
        <v>10</v>
      </c>
      <c r="E448" s="41" t="s">
        <v>750</v>
      </c>
      <c r="F448" s="41" t="s">
        <v>731</v>
      </c>
      <c r="G448" s="41" t="s">
        <v>733</v>
      </c>
      <c r="H448" s="41">
        <v>7450</v>
      </c>
      <c r="I448" s="41">
        <v>14</v>
      </c>
      <c r="J448" s="41">
        <v>6</v>
      </c>
      <c r="K448" s="41">
        <v>8150</v>
      </c>
    </row>
    <row r="449" spans="1:11">
      <c r="A449" s="41" t="s">
        <v>491</v>
      </c>
      <c r="B449" s="41" t="s">
        <v>57</v>
      </c>
      <c r="C449" s="41">
        <v>63</v>
      </c>
      <c r="D449" s="41" t="s">
        <v>10</v>
      </c>
      <c r="E449" s="41" t="s">
        <v>750</v>
      </c>
      <c r="F449" s="41" t="s">
        <v>731</v>
      </c>
      <c r="G449" s="41" t="s">
        <v>734</v>
      </c>
      <c r="H449" s="41">
        <v>8040</v>
      </c>
      <c r="I449" s="41">
        <v>26</v>
      </c>
      <c r="J449" s="41">
        <v>16</v>
      </c>
      <c r="K449" s="41">
        <v>9340</v>
      </c>
    </row>
    <row r="450" spans="1:11">
      <c r="A450" s="41" t="s">
        <v>492</v>
      </c>
      <c r="B450" s="41" t="s">
        <v>57</v>
      </c>
      <c r="C450" s="41">
        <v>80</v>
      </c>
      <c r="D450" s="41" t="s">
        <v>16</v>
      </c>
      <c r="E450" s="41" t="s">
        <v>11</v>
      </c>
      <c r="F450" s="41" t="s">
        <v>731</v>
      </c>
      <c r="G450" s="41" t="s">
        <v>733</v>
      </c>
      <c r="H450" s="41">
        <v>5520</v>
      </c>
      <c r="I450" s="41">
        <v>20</v>
      </c>
      <c r="J450" s="41">
        <v>6</v>
      </c>
      <c r="K450" s="41">
        <v>6520</v>
      </c>
    </row>
    <row r="451" spans="1:11">
      <c r="A451" s="41" t="s">
        <v>493</v>
      </c>
      <c r="B451" s="41" t="s">
        <v>57</v>
      </c>
      <c r="C451" s="41">
        <v>80</v>
      </c>
      <c r="D451" s="41" t="s">
        <v>16</v>
      </c>
      <c r="E451" s="41" t="s">
        <v>11</v>
      </c>
      <c r="F451" s="41" t="s">
        <v>731</v>
      </c>
      <c r="G451" s="41" t="s">
        <v>734</v>
      </c>
      <c r="H451" s="41">
        <v>5760</v>
      </c>
      <c r="I451" s="41">
        <v>26</v>
      </c>
      <c r="J451" s="41">
        <v>12</v>
      </c>
      <c r="K451" s="41">
        <v>7060</v>
      </c>
    </row>
    <row r="452" spans="1:11">
      <c r="A452" s="41" t="s">
        <v>494</v>
      </c>
      <c r="B452" s="41" t="s">
        <v>57</v>
      </c>
      <c r="C452" s="41">
        <v>80</v>
      </c>
      <c r="D452" s="41" t="s">
        <v>16</v>
      </c>
      <c r="E452" s="41" t="s">
        <v>750</v>
      </c>
      <c r="F452" s="41" t="s">
        <v>731</v>
      </c>
      <c r="G452" s="41" t="s">
        <v>733</v>
      </c>
      <c r="H452" s="41">
        <v>9060</v>
      </c>
      <c r="I452" s="41">
        <v>26</v>
      </c>
      <c r="J452" s="41">
        <v>12</v>
      </c>
      <c r="K452" s="41">
        <v>10360</v>
      </c>
    </row>
    <row r="453" spans="1:11">
      <c r="A453" s="41" t="s">
        <v>495</v>
      </c>
      <c r="B453" s="41" t="s">
        <v>57</v>
      </c>
      <c r="C453" s="41">
        <v>80</v>
      </c>
      <c r="D453" s="41" t="s">
        <v>16</v>
      </c>
      <c r="E453" s="41" t="s">
        <v>750</v>
      </c>
      <c r="F453" s="41" t="s">
        <v>731</v>
      </c>
      <c r="G453" s="41" t="s">
        <v>734</v>
      </c>
      <c r="H453" s="41">
        <v>9790</v>
      </c>
      <c r="I453" s="41">
        <v>36</v>
      </c>
      <c r="J453" s="41">
        <v>22</v>
      </c>
      <c r="K453" s="41">
        <v>11590</v>
      </c>
    </row>
    <row r="454" spans="1:11">
      <c r="A454" s="41" t="s">
        <v>496</v>
      </c>
      <c r="B454" s="41" t="s">
        <v>57</v>
      </c>
      <c r="C454" s="41">
        <v>80</v>
      </c>
      <c r="D454" s="41" t="s">
        <v>10</v>
      </c>
      <c r="E454" s="41" t="s">
        <v>11</v>
      </c>
      <c r="F454" s="41" t="s">
        <v>731</v>
      </c>
      <c r="G454" s="41" t="s">
        <v>733</v>
      </c>
      <c r="H454" s="41">
        <v>5840</v>
      </c>
      <c r="I454" s="41">
        <v>20</v>
      </c>
      <c r="J454" s="41">
        <v>6</v>
      </c>
      <c r="K454" s="41">
        <v>6840</v>
      </c>
    </row>
    <row r="455" spans="1:11">
      <c r="A455" s="41" t="s">
        <v>497</v>
      </c>
      <c r="B455" s="41" t="s">
        <v>57</v>
      </c>
      <c r="C455" s="41">
        <v>80</v>
      </c>
      <c r="D455" s="41" t="s">
        <v>10</v>
      </c>
      <c r="E455" s="41" t="s">
        <v>11</v>
      </c>
      <c r="F455" s="41" t="s">
        <v>731</v>
      </c>
      <c r="G455" s="41" t="s">
        <v>734</v>
      </c>
      <c r="H455" s="41">
        <v>6250</v>
      </c>
      <c r="I455" s="41">
        <v>26</v>
      </c>
      <c r="J455" s="41">
        <v>12</v>
      </c>
      <c r="K455" s="41">
        <v>7550</v>
      </c>
    </row>
    <row r="456" spans="1:11">
      <c r="A456" s="41" t="s">
        <v>498</v>
      </c>
      <c r="B456" s="41" t="s">
        <v>57</v>
      </c>
      <c r="C456" s="41">
        <v>80</v>
      </c>
      <c r="D456" s="41" t="s">
        <v>10</v>
      </c>
      <c r="E456" s="41" t="s">
        <v>750</v>
      </c>
      <c r="F456" s="41" t="s">
        <v>731</v>
      </c>
      <c r="G456" s="41" t="s">
        <v>733</v>
      </c>
      <c r="H456" s="41">
        <v>9480</v>
      </c>
      <c r="I456" s="41">
        <v>26</v>
      </c>
      <c r="J456" s="41">
        <v>12</v>
      </c>
      <c r="K456" s="41">
        <v>10780</v>
      </c>
    </row>
    <row r="457" spans="1:11">
      <c r="A457" s="41" t="s">
        <v>499</v>
      </c>
      <c r="B457" s="41" t="s">
        <v>57</v>
      </c>
      <c r="C457" s="41">
        <v>80</v>
      </c>
      <c r="D457" s="41" t="s">
        <v>10</v>
      </c>
      <c r="E457" s="41" t="s">
        <v>750</v>
      </c>
      <c r="F457" s="41" t="s">
        <v>731</v>
      </c>
      <c r="G457" s="41" t="s">
        <v>734</v>
      </c>
      <c r="H457" s="41">
        <v>10260</v>
      </c>
      <c r="I457" s="41">
        <v>36</v>
      </c>
      <c r="J457" s="41">
        <v>22</v>
      </c>
      <c r="K457" s="41">
        <v>12060</v>
      </c>
    </row>
    <row r="458" spans="1:11">
      <c r="A458" s="41" t="s">
        <v>500</v>
      </c>
      <c r="B458" s="41" t="s">
        <v>57</v>
      </c>
      <c r="C458" s="41">
        <v>100</v>
      </c>
      <c r="D458" s="41" t="s">
        <v>16</v>
      </c>
      <c r="E458" s="41" t="s">
        <v>11</v>
      </c>
      <c r="F458" s="41" t="s">
        <v>731</v>
      </c>
      <c r="G458" s="41" t="s">
        <v>733</v>
      </c>
      <c r="H458" s="41">
        <v>6870</v>
      </c>
      <c r="I458" s="41">
        <v>26</v>
      </c>
      <c r="J458" s="41">
        <v>6</v>
      </c>
      <c r="K458" s="41">
        <v>8170</v>
      </c>
    </row>
    <row r="459" spans="1:11">
      <c r="A459" s="41" t="s">
        <v>501</v>
      </c>
      <c r="B459" s="41" t="s">
        <v>57</v>
      </c>
      <c r="C459" s="41">
        <v>100</v>
      </c>
      <c r="D459" s="41" t="s">
        <v>16</v>
      </c>
      <c r="E459" s="41" t="s">
        <v>11</v>
      </c>
      <c r="F459" s="41" t="s">
        <v>731</v>
      </c>
      <c r="G459" s="41" t="s">
        <v>734</v>
      </c>
      <c r="H459" s="41">
        <v>7490</v>
      </c>
      <c r="I459" s="41">
        <v>36</v>
      </c>
      <c r="J459" s="41">
        <v>18</v>
      </c>
      <c r="K459" s="41">
        <v>9290</v>
      </c>
    </row>
    <row r="460" spans="1:11">
      <c r="A460" s="41" t="s">
        <v>502</v>
      </c>
      <c r="B460" s="41" t="s">
        <v>57</v>
      </c>
      <c r="C460" s="41">
        <v>100</v>
      </c>
      <c r="D460" s="41" t="s">
        <v>16</v>
      </c>
      <c r="E460" s="41" t="s">
        <v>750</v>
      </c>
      <c r="F460" s="41" t="s">
        <v>731</v>
      </c>
      <c r="G460" s="41" t="s">
        <v>733</v>
      </c>
      <c r="H460" s="41">
        <v>11380</v>
      </c>
      <c r="I460" s="41">
        <v>30</v>
      </c>
      <c r="J460" s="41">
        <v>12</v>
      </c>
      <c r="K460" s="41">
        <v>12880</v>
      </c>
    </row>
    <row r="461" spans="1:11">
      <c r="A461" s="41" t="s">
        <v>503</v>
      </c>
      <c r="B461" s="41" t="s">
        <v>57</v>
      </c>
      <c r="C461" s="41">
        <v>100</v>
      </c>
      <c r="D461" s="41" t="s">
        <v>16</v>
      </c>
      <c r="E461" s="41" t="s">
        <v>750</v>
      </c>
      <c r="F461" s="41" t="s">
        <v>731</v>
      </c>
      <c r="G461" s="41" t="s">
        <v>734</v>
      </c>
      <c r="H461" s="41">
        <v>13270</v>
      </c>
      <c r="I461" s="41">
        <v>54</v>
      </c>
      <c r="J461" s="41">
        <v>36</v>
      </c>
      <c r="K461" s="41">
        <v>15970</v>
      </c>
    </row>
    <row r="462" spans="1:11">
      <c r="A462" s="41" t="s">
        <v>504</v>
      </c>
      <c r="B462" s="41" t="s">
        <v>57</v>
      </c>
      <c r="C462" s="41">
        <v>100</v>
      </c>
      <c r="D462" s="41" t="s">
        <v>10</v>
      </c>
      <c r="E462" s="41" t="s">
        <v>11</v>
      </c>
      <c r="F462" s="41" t="s">
        <v>731</v>
      </c>
      <c r="G462" s="41" t="s">
        <v>733</v>
      </c>
      <c r="H462" s="41">
        <v>7240</v>
      </c>
      <c r="I462" s="41">
        <v>26</v>
      </c>
      <c r="J462" s="41">
        <v>6</v>
      </c>
      <c r="K462" s="41">
        <v>8540</v>
      </c>
    </row>
    <row r="463" spans="1:11">
      <c r="A463" s="41" t="s">
        <v>505</v>
      </c>
      <c r="B463" s="41" t="s">
        <v>57</v>
      </c>
      <c r="C463" s="41">
        <v>100</v>
      </c>
      <c r="D463" s="41" t="s">
        <v>10</v>
      </c>
      <c r="E463" s="41" t="s">
        <v>11</v>
      </c>
      <c r="F463" s="41" t="s">
        <v>731</v>
      </c>
      <c r="G463" s="41" t="s">
        <v>734</v>
      </c>
      <c r="H463" s="41">
        <v>8260</v>
      </c>
      <c r="I463" s="41">
        <v>36</v>
      </c>
      <c r="J463" s="41">
        <v>18</v>
      </c>
      <c r="K463" s="41">
        <v>10060</v>
      </c>
    </row>
    <row r="464" spans="1:11">
      <c r="A464" s="41" t="s">
        <v>506</v>
      </c>
      <c r="B464" s="41" t="s">
        <v>57</v>
      </c>
      <c r="C464" s="41">
        <v>100</v>
      </c>
      <c r="D464" s="41" t="s">
        <v>10</v>
      </c>
      <c r="E464" s="41" t="s">
        <v>750</v>
      </c>
      <c r="F464" s="41" t="s">
        <v>731</v>
      </c>
      <c r="G464" s="41" t="s">
        <v>733</v>
      </c>
      <c r="H464" s="41">
        <v>11810</v>
      </c>
      <c r="I464" s="41">
        <v>30</v>
      </c>
      <c r="J464" s="41">
        <v>12</v>
      </c>
      <c r="K464" s="41">
        <v>13310</v>
      </c>
    </row>
    <row r="465" spans="1:11">
      <c r="A465" s="41" t="s">
        <v>507</v>
      </c>
      <c r="B465" s="41" t="s">
        <v>57</v>
      </c>
      <c r="C465" s="41">
        <v>100</v>
      </c>
      <c r="D465" s="41" t="s">
        <v>10</v>
      </c>
      <c r="E465" s="41" t="s">
        <v>750</v>
      </c>
      <c r="F465" s="41" t="s">
        <v>731</v>
      </c>
      <c r="G465" s="41" t="s">
        <v>734</v>
      </c>
      <c r="H465" s="41">
        <v>13810</v>
      </c>
      <c r="I465" s="41">
        <v>54</v>
      </c>
      <c r="J465" s="41">
        <v>36</v>
      </c>
      <c r="K465" s="41">
        <v>16510</v>
      </c>
    </row>
    <row r="466" spans="1:11">
      <c r="A466" s="41" t="s">
        <v>703</v>
      </c>
      <c r="B466" s="41" t="s">
        <v>9</v>
      </c>
      <c r="C466" s="41">
        <v>8</v>
      </c>
      <c r="D466" s="41" t="s">
        <v>10</v>
      </c>
      <c r="E466" s="41" t="s">
        <v>11</v>
      </c>
      <c r="F466" s="41" t="s">
        <v>731</v>
      </c>
      <c r="G466" s="41" t="s">
        <v>733</v>
      </c>
      <c r="H466" s="41">
        <v>2750</v>
      </c>
      <c r="I466" s="41">
        <v>6</v>
      </c>
      <c r="J466" s="41">
        <v>4</v>
      </c>
      <c r="K466" s="41">
        <v>3050</v>
      </c>
    </row>
    <row r="467" spans="1:11">
      <c r="A467" s="41" t="s">
        <v>574</v>
      </c>
      <c r="B467" s="41" t="s">
        <v>9</v>
      </c>
      <c r="C467" s="41">
        <v>8</v>
      </c>
      <c r="D467" s="41" t="s">
        <v>10</v>
      </c>
      <c r="E467" s="41" t="s">
        <v>11</v>
      </c>
      <c r="F467" s="41" t="s">
        <v>731</v>
      </c>
      <c r="G467" s="41" t="s">
        <v>734</v>
      </c>
      <c r="H467" s="41">
        <v>3170</v>
      </c>
      <c r="I467" s="41">
        <v>8</v>
      </c>
      <c r="J467" s="41">
        <v>6</v>
      </c>
      <c r="K467" s="41">
        <v>3570</v>
      </c>
    </row>
    <row r="468" spans="1:11">
      <c r="A468" s="41" t="s">
        <v>702</v>
      </c>
      <c r="B468" s="41" t="s">
        <v>9</v>
      </c>
      <c r="C468" s="41">
        <v>8</v>
      </c>
      <c r="D468" s="41" t="s">
        <v>10</v>
      </c>
      <c r="E468" s="41" t="s">
        <v>750</v>
      </c>
      <c r="F468" s="41" t="s">
        <v>731</v>
      </c>
      <c r="G468" s="41" t="s">
        <v>733</v>
      </c>
      <c r="H468" s="41">
        <v>3930</v>
      </c>
      <c r="I468" s="41">
        <v>6</v>
      </c>
      <c r="J468" s="41">
        <v>4</v>
      </c>
      <c r="K468" s="41">
        <v>4230</v>
      </c>
    </row>
    <row r="469" spans="1:11">
      <c r="A469" s="41" t="s">
        <v>575</v>
      </c>
      <c r="B469" s="41" t="s">
        <v>9</v>
      </c>
      <c r="C469" s="41">
        <v>8</v>
      </c>
      <c r="D469" s="41" t="s">
        <v>10</v>
      </c>
      <c r="E469" s="41" t="s">
        <v>750</v>
      </c>
      <c r="F469" s="41" t="s">
        <v>731</v>
      </c>
      <c r="G469" s="41" t="s">
        <v>734</v>
      </c>
      <c r="H469" s="41">
        <v>4520</v>
      </c>
      <c r="I469" s="41">
        <v>8</v>
      </c>
      <c r="J469" s="41">
        <v>6</v>
      </c>
      <c r="K469" s="41">
        <v>4920</v>
      </c>
    </row>
    <row r="470" spans="1:11">
      <c r="A470" s="41" t="s">
        <v>701</v>
      </c>
      <c r="B470" s="41" t="s">
        <v>9</v>
      </c>
      <c r="C470" s="41">
        <v>10</v>
      </c>
      <c r="D470" s="41" t="s">
        <v>10</v>
      </c>
      <c r="E470" s="41" t="s">
        <v>11</v>
      </c>
      <c r="F470" s="41" t="s">
        <v>731</v>
      </c>
      <c r="G470" s="41" t="s">
        <v>733</v>
      </c>
      <c r="H470" s="41">
        <v>2750</v>
      </c>
      <c r="I470" s="41">
        <v>6</v>
      </c>
      <c r="J470" s="41">
        <v>4</v>
      </c>
      <c r="K470" s="41">
        <v>3050</v>
      </c>
    </row>
    <row r="471" spans="1:11">
      <c r="A471" s="41" t="s">
        <v>576</v>
      </c>
      <c r="B471" s="41" t="s">
        <v>9</v>
      </c>
      <c r="C471" s="41">
        <v>10</v>
      </c>
      <c r="D471" s="41" t="s">
        <v>10</v>
      </c>
      <c r="E471" s="41" t="s">
        <v>11</v>
      </c>
      <c r="F471" s="41" t="s">
        <v>731</v>
      </c>
      <c r="G471" s="41" t="s">
        <v>734</v>
      </c>
      <c r="H471" s="41">
        <v>3170</v>
      </c>
      <c r="I471" s="41">
        <v>8</v>
      </c>
      <c r="J471" s="41">
        <v>6</v>
      </c>
      <c r="K471" s="41">
        <v>3570</v>
      </c>
    </row>
    <row r="472" spans="1:11">
      <c r="A472" s="41" t="s">
        <v>700</v>
      </c>
      <c r="B472" s="41" t="s">
        <v>9</v>
      </c>
      <c r="C472" s="41">
        <v>10</v>
      </c>
      <c r="D472" s="41" t="s">
        <v>10</v>
      </c>
      <c r="E472" s="41" t="s">
        <v>750</v>
      </c>
      <c r="F472" s="41" t="s">
        <v>731</v>
      </c>
      <c r="G472" s="41" t="s">
        <v>733</v>
      </c>
      <c r="H472" s="41">
        <v>4040</v>
      </c>
      <c r="I472" s="41">
        <v>6</v>
      </c>
      <c r="J472" s="41">
        <v>4</v>
      </c>
      <c r="K472" s="41">
        <v>4340</v>
      </c>
    </row>
    <row r="473" spans="1:11">
      <c r="A473" s="41" t="s">
        <v>577</v>
      </c>
      <c r="B473" s="41" t="s">
        <v>9</v>
      </c>
      <c r="C473" s="41">
        <v>10</v>
      </c>
      <c r="D473" s="41" t="s">
        <v>10</v>
      </c>
      <c r="E473" s="41" t="s">
        <v>750</v>
      </c>
      <c r="F473" s="41" t="s">
        <v>731</v>
      </c>
      <c r="G473" s="41" t="s">
        <v>734</v>
      </c>
      <c r="H473" s="41">
        <v>4650</v>
      </c>
      <c r="I473" s="41">
        <v>8</v>
      </c>
      <c r="J473" s="41">
        <v>6</v>
      </c>
      <c r="K473" s="41">
        <v>5050</v>
      </c>
    </row>
    <row r="474" spans="1:11">
      <c r="A474" s="41" t="s">
        <v>705</v>
      </c>
      <c r="B474" s="41" t="s">
        <v>9</v>
      </c>
      <c r="C474" s="41">
        <v>12</v>
      </c>
      <c r="D474" s="41" t="s">
        <v>10</v>
      </c>
      <c r="E474" s="41" t="s">
        <v>11</v>
      </c>
      <c r="F474" s="41" t="s">
        <v>731</v>
      </c>
      <c r="G474" s="41" t="s">
        <v>733</v>
      </c>
      <c r="H474" s="41">
        <v>2930</v>
      </c>
      <c r="I474" s="41">
        <v>6</v>
      </c>
      <c r="J474" s="41">
        <v>2</v>
      </c>
      <c r="K474" s="41">
        <v>3230</v>
      </c>
    </row>
    <row r="475" spans="1:11">
      <c r="A475" s="41" t="s">
        <v>578</v>
      </c>
      <c r="B475" s="41" t="s">
        <v>9</v>
      </c>
      <c r="C475" s="41">
        <v>12</v>
      </c>
      <c r="D475" s="41" t="s">
        <v>10</v>
      </c>
      <c r="E475" s="41" t="s">
        <v>11</v>
      </c>
      <c r="F475" s="41" t="s">
        <v>731</v>
      </c>
      <c r="G475" s="41" t="s">
        <v>734</v>
      </c>
      <c r="H475" s="41">
        <v>3370</v>
      </c>
      <c r="I475" s="41">
        <v>8</v>
      </c>
      <c r="J475" s="41">
        <v>4</v>
      </c>
      <c r="K475" s="41">
        <v>3770</v>
      </c>
    </row>
    <row r="476" spans="1:11">
      <c r="A476" s="41" t="s">
        <v>704</v>
      </c>
      <c r="B476" s="41" t="s">
        <v>9</v>
      </c>
      <c r="C476" s="41">
        <v>12</v>
      </c>
      <c r="D476" s="41" t="s">
        <v>10</v>
      </c>
      <c r="E476" s="41" t="s">
        <v>750</v>
      </c>
      <c r="F476" s="41" t="s">
        <v>731</v>
      </c>
      <c r="G476" s="41" t="s">
        <v>733</v>
      </c>
      <c r="H476" s="41">
        <v>4140</v>
      </c>
      <c r="I476" s="41">
        <v>6</v>
      </c>
      <c r="J476" s="41">
        <v>2</v>
      </c>
      <c r="K476" s="41">
        <v>4440</v>
      </c>
    </row>
    <row r="477" spans="1:11">
      <c r="A477" s="41" t="s">
        <v>579</v>
      </c>
      <c r="B477" s="41" t="s">
        <v>9</v>
      </c>
      <c r="C477" s="41">
        <v>12</v>
      </c>
      <c r="D477" s="41" t="s">
        <v>10</v>
      </c>
      <c r="E477" s="41" t="s">
        <v>750</v>
      </c>
      <c r="F477" s="41" t="s">
        <v>731</v>
      </c>
      <c r="G477" s="41" t="s">
        <v>734</v>
      </c>
      <c r="H477" s="41">
        <v>4770</v>
      </c>
      <c r="I477" s="41">
        <v>8</v>
      </c>
      <c r="J477" s="41">
        <v>4</v>
      </c>
      <c r="K477" s="41">
        <v>5170</v>
      </c>
    </row>
    <row r="478" spans="1:11">
      <c r="A478" s="41" t="s">
        <v>709</v>
      </c>
      <c r="B478" s="41" t="s">
        <v>9</v>
      </c>
      <c r="C478" s="41">
        <v>16</v>
      </c>
      <c r="D478" s="41" t="s">
        <v>10</v>
      </c>
      <c r="E478" s="41" t="s">
        <v>11</v>
      </c>
      <c r="F478" s="41" t="s">
        <v>732</v>
      </c>
      <c r="G478" s="41" t="s">
        <v>733</v>
      </c>
      <c r="H478" s="41">
        <v>3380</v>
      </c>
      <c r="I478" s="41">
        <v>6</v>
      </c>
      <c r="J478" s="41">
        <v>2</v>
      </c>
      <c r="K478" s="41">
        <v>3680</v>
      </c>
    </row>
    <row r="479" spans="1:11">
      <c r="A479" s="41" t="s">
        <v>580</v>
      </c>
      <c r="B479" s="41" t="s">
        <v>9</v>
      </c>
      <c r="C479" s="41">
        <v>16</v>
      </c>
      <c r="D479" s="41" t="s">
        <v>10</v>
      </c>
      <c r="E479" s="41" t="s">
        <v>11</v>
      </c>
      <c r="F479" s="41" t="s">
        <v>732</v>
      </c>
      <c r="G479" s="41" t="s">
        <v>734</v>
      </c>
      <c r="H479" s="41">
        <v>3890</v>
      </c>
      <c r="I479" s="41">
        <v>8</v>
      </c>
      <c r="J479" s="41">
        <v>4</v>
      </c>
      <c r="K479" s="41">
        <v>4290</v>
      </c>
    </row>
    <row r="480" spans="1:11">
      <c r="A480" s="41" t="s">
        <v>707</v>
      </c>
      <c r="B480" s="41" t="s">
        <v>9</v>
      </c>
      <c r="C480" s="41">
        <v>16</v>
      </c>
      <c r="D480" s="41" t="s">
        <v>10</v>
      </c>
      <c r="E480" s="41" t="s">
        <v>11</v>
      </c>
      <c r="F480" s="41" t="s">
        <v>731</v>
      </c>
      <c r="G480" s="41" t="s">
        <v>733</v>
      </c>
      <c r="H480" s="41">
        <v>2730</v>
      </c>
      <c r="I480" s="41">
        <v>6</v>
      </c>
      <c r="J480" s="41">
        <v>2</v>
      </c>
      <c r="K480" s="41">
        <v>3030</v>
      </c>
    </row>
    <row r="481" spans="1:11">
      <c r="A481" s="41" t="s">
        <v>581</v>
      </c>
      <c r="B481" s="41" t="s">
        <v>9</v>
      </c>
      <c r="C481" s="41">
        <v>16</v>
      </c>
      <c r="D481" s="41" t="s">
        <v>10</v>
      </c>
      <c r="E481" s="41" t="s">
        <v>11</v>
      </c>
      <c r="F481" s="41" t="s">
        <v>731</v>
      </c>
      <c r="G481" s="41" t="s">
        <v>734</v>
      </c>
      <c r="H481" s="41">
        <v>3140</v>
      </c>
      <c r="I481" s="41">
        <v>8</v>
      </c>
      <c r="J481" s="41">
        <v>4</v>
      </c>
      <c r="K481" s="41">
        <v>3540</v>
      </c>
    </row>
    <row r="482" spans="1:11">
      <c r="A482" s="41" t="s">
        <v>708</v>
      </c>
      <c r="B482" s="41" t="s">
        <v>9</v>
      </c>
      <c r="C482" s="41">
        <v>16</v>
      </c>
      <c r="D482" s="41" t="s">
        <v>10</v>
      </c>
      <c r="E482" s="41" t="s">
        <v>750</v>
      </c>
      <c r="F482" s="41" t="s">
        <v>732</v>
      </c>
      <c r="G482" s="41" t="s">
        <v>733</v>
      </c>
      <c r="H482" s="41">
        <v>6040</v>
      </c>
      <c r="I482" s="41">
        <v>6</v>
      </c>
      <c r="J482" s="41">
        <v>4</v>
      </c>
      <c r="K482" s="41">
        <v>6340</v>
      </c>
    </row>
    <row r="483" spans="1:11">
      <c r="A483" s="41" t="s">
        <v>582</v>
      </c>
      <c r="B483" s="41" t="s">
        <v>9</v>
      </c>
      <c r="C483" s="41">
        <v>16</v>
      </c>
      <c r="D483" s="41" t="s">
        <v>10</v>
      </c>
      <c r="E483" s="41" t="s">
        <v>750</v>
      </c>
      <c r="F483" s="41" t="s">
        <v>732</v>
      </c>
      <c r="G483" s="41" t="s">
        <v>734</v>
      </c>
      <c r="H483" s="41">
        <v>6950</v>
      </c>
      <c r="I483" s="41">
        <v>8</v>
      </c>
      <c r="J483" s="41">
        <v>6</v>
      </c>
      <c r="K483" s="41">
        <v>7350</v>
      </c>
    </row>
    <row r="484" spans="1:11">
      <c r="A484" s="41" t="s">
        <v>706</v>
      </c>
      <c r="B484" s="41" t="s">
        <v>9</v>
      </c>
      <c r="C484" s="41">
        <v>16</v>
      </c>
      <c r="D484" s="41" t="s">
        <v>10</v>
      </c>
      <c r="E484" s="41" t="s">
        <v>750</v>
      </c>
      <c r="F484" s="41" t="s">
        <v>731</v>
      </c>
      <c r="G484" s="41" t="s">
        <v>733</v>
      </c>
      <c r="H484" s="41">
        <v>4220</v>
      </c>
      <c r="I484" s="41">
        <v>6</v>
      </c>
      <c r="J484" s="41">
        <v>4</v>
      </c>
      <c r="K484" s="41">
        <v>4520</v>
      </c>
    </row>
    <row r="485" spans="1:11">
      <c r="A485" s="41" t="s">
        <v>583</v>
      </c>
      <c r="B485" s="41" t="s">
        <v>9</v>
      </c>
      <c r="C485" s="41">
        <v>16</v>
      </c>
      <c r="D485" s="41" t="s">
        <v>10</v>
      </c>
      <c r="E485" s="41" t="s">
        <v>750</v>
      </c>
      <c r="F485" s="41" t="s">
        <v>731</v>
      </c>
      <c r="G485" s="41" t="s">
        <v>734</v>
      </c>
      <c r="H485" s="41">
        <v>4860</v>
      </c>
      <c r="I485" s="41">
        <v>8</v>
      </c>
      <c r="J485" s="41">
        <v>6</v>
      </c>
      <c r="K485" s="41">
        <v>5260</v>
      </c>
    </row>
    <row r="486" spans="1:11">
      <c r="A486" s="41" t="s">
        <v>630</v>
      </c>
      <c r="B486" s="41" t="s">
        <v>9</v>
      </c>
      <c r="C486" s="41">
        <v>20</v>
      </c>
      <c r="D486" s="41" t="s">
        <v>10</v>
      </c>
      <c r="E486" s="41" t="s">
        <v>11</v>
      </c>
      <c r="F486" s="41" t="s">
        <v>732</v>
      </c>
      <c r="G486" s="41" t="s">
        <v>733</v>
      </c>
      <c r="H486" s="41">
        <v>3150</v>
      </c>
      <c r="I486" s="41">
        <v>6</v>
      </c>
      <c r="J486" s="41">
        <v>2</v>
      </c>
      <c r="K486" s="41">
        <v>3450</v>
      </c>
    </row>
    <row r="487" spans="1:11">
      <c r="A487" s="41" t="s">
        <v>584</v>
      </c>
      <c r="B487" s="41" t="s">
        <v>9</v>
      </c>
      <c r="C487" s="41">
        <v>20</v>
      </c>
      <c r="D487" s="41" t="s">
        <v>10</v>
      </c>
      <c r="E487" s="41" t="s">
        <v>11</v>
      </c>
      <c r="F487" s="41" t="s">
        <v>732</v>
      </c>
      <c r="G487" s="41" t="s">
        <v>734</v>
      </c>
      <c r="H487" s="41">
        <v>3780</v>
      </c>
      <c r="I487" s="41">
        <v>6</v>
      </c>
      <c r="J487" s="41">
        <v>2</v>
      </c>
      <c r="K487" s="41">
        <v>4080</v>
      </c>
    </row>
    <row r="488" spans="1:11">
      <c r="A488" s="41" t="s">
        <v>631</v>
      </c>
      <c r="B488" s="41" t="s">
        <v>9</v>
      </c>
      <c r="C488" s="41">
        <v>20</v>
      </c>
      <c r="D488" s="41" t="s">
        <v>10</v>
      </c>
      <c r="E488" s="41" t="s">
        <v>11</v>
      </c>
      <c r="F488" s="41" t="s">
        <v>731</v>
      </c>
      <c r="G488" s="41" t="s">
        <v>733</v>
      </c>
      <c r="H488" s="41">
        <v>3000</v>
      </c>
      <c r="I488" s="41">
        <v>6</v>
      </c>
      <c r="J488" s="41">
        <v>2</v>
      </c>
      <c r="K488" s="41">
        <v>3300</v>
      </c>
    </row>
    <row r="489" spans="1:11">
      <c r="A489" s="41" t="s">
        <v>585</v>
      </c>
      <c r="B489" s="41" t="s">
        <v>9</v>
      </c>
      <c r="C489" s="41">
        <v>20</v>
      </c>
      <c r="D489" s="41" t="s">
        <v>10</v>
      </c>
      <c r="E489" s="41" t="s">
        <v>11</v>
      </c>
      <c r="F489" s="41" t="s">
        <v>731</v>
      </c>
      <c r="G489" s="41" t="s">
        <v>734</v>
      </c>
      <c r="H489" s="41">
        <v>3210</v>
      </c>
      <c r="I489" s="41">
        <v>6</v>
      </c>
      <c r="J489" s="41">
        <v>2</v>
      </c>
      <c r="K489" s="41">
        <v>3510</v>
      </c>
    </row>
    <row r="490" spans="1:11">
      <c r="A490" s="41" t="s">
        <v>632</v>
      </c>
      <c r="B490" s="41" t="s">
        <v>9</v>
      </c>
      <c r="C490" s="41">
        <v>20</v>
      </c>
      <c r="D490" s="41" t="s">
        <v>10</v>
      </c>
      <c r="E490" s="41" t="s">
        <v>750</v>
      </c>
      <c r="F490" s="41" t="s">
        <v>732</v>
      </c>
      <c r="G490" s="41" t="s">
        <v>733</v>
      </c>
      <c r="H490" s="41">
        <v>5940</v>
      </c>
      <c r="I490" s="41">
        <v>6</v>
      </c>
      <c r="J490" s="41">
        <v>2</v>
      </c>
      <c r="K490" s="41">
        <v>6240</v>
      </c>
    </row>
    <row r="491" spans="1:11">
      <c r="A491" s="41" t="s">
        <v>586</v>
      </c>
      <c r="B491" s="41" t="s">
        <v>9</v>
      </c>
      <c r="C491" s="41">
        <v>20</v>
      </c>
      <c r="D491" s="41" t="s">
        <v>10</v>
      </c>
      <c r="E491" s="41" t="s">
        <v>750</v>
      </c>
      <c r="F491" s="41" t="s">
        <v>732</v>
      </c>
      <c r="G491" s="41" t="s">
        <v>734</v>
      </c>
      <c r="H491" s="41">
        <v>5990</v>
      </c>
      <c r="I491" s="41">
        <v>8</v>
      </c>
      <c r="J491" s="41">
        <v>4</v>
      </c>
      <c r="K491" s="41">
        <v>6390</v>
      </c>
    </row>
    <row r="492" spans="1:11">
      <c r="A492" s="41" t="s">
        <v>633</v>
      </c>
      <c r="B492" s="41" t="s">
        <v>9</v>
      </c>
      <c r="C492" s="41">
        <v>20</v>
      </c>
      <c r="D492" s="41" t="s">
        <v>10</v>
      </c>
      <c r="E492" s="41" t="s">
        <v>750</v>
      </c>
      <c r="F492" s="41" t="s">
        <v>731</v>
      </c>
      <c r="G492" s="41" t="s">
        <v>733</v>
      </c>
      <c r="H492" s="41">
        <v>4850</v>
      </c>
      <c r="I492" s="41">
        <v>6</v>
      </c>
      <c r="J492" s="41">
        <v>2</v>
      </c>
      <c r="K492" s="41">
        <v>5150</v>
      </c>
    </row>
    <row r="493" spans="1:11">
      <c r="A493" s="41" t="s">
        <v>587</v>
      </c>
      <c r="B493" s="41" t="s">
        <v>9</v>
      </c>
      <c r="C493" s="41">
        <v>20</v>
      </c>
      <c r="D493" s="41" t="s">
        <v>10</v>
      </c>
      <c r="E493" s="41" t="s">
        <v>750</v>
      </c>
      <c r="F493" s="41" t="s">
        <v>731</v>
      </c>
      <c r="G493" s="41" t="s">
        <v>734</v>
      </c>
      <c r="H493" s="41">
        <v>4910</v>
      </c>
      <c r="I493" s="41">
        <v>8</v>
      </c>
      <c r="J493" s="41">
        <v>4</v>
      </c>
      <c r="K493" s="41">
        <v>5310</v>
      </c>
    </row>
    <row r="494" spans="1:11">
      <c r="A494" s="41" t="s">
        <v>634</v>
      </c>
      <c r="B494" s="41" t="s">
        <v>9</v>
      </c>
      <c r="C494" s="41">
        <v>20</v>
      </c>
      <c r="D494" s="41" t="s">
        <v>16</v>
      </c>
      <c r="E494" s="41" t="s">
        <v>11</v>
      </c>
      <c r="F494" s="41" t="s">
        <v>732</v>
      </c>
      <c r="G494" s="41" t="s">
        <v>733</v>
      </c>
      <c r="H494" s="41">
        <v>3120</v>
      </c>
      <c r="I494" s="41">
        <v>6</v>
      </c>
      <c r="J494" s="41">
        <v>2</v>
      </c>
      <c r="K494" s="41">
        <v>3420</v>
      </c>
    </row>
    <row r="495" spans="1:11">
      <c r="A495" s="41" t="s">
        <v>588</v>
      </c>
      <c r="B495" s="41" t="s">
        <v>9</v>
      </c>
      <c r="C495" s="41">
        <v>20</v>
      </c>
      <c r="D495" s="41" t="s">
        <v>16</v>
      </c>
      <c r="E495" s="41" t="s">
        <v>11</v>
      </c>
      <c r="F495" s="41" t="s">
        <v>732</v>
      </c>
      <c r="G495" s="41" t="s">
        <v>734</v>
      </c>
      <c r="H495" s="41">
        <v>3150</v>
      </c>
      <c r="I495" s="41">
        <v>6</v>
      </c>
      <c r="J495" s="41">
        <v>2</v>
      </c>
      <c r="K495" s="41">
        <v>3450</v>
      </c>
    </row>
    <row r="496" spans="1:11">
      <c r="A496" s="41" t="s">
        <v>635</v>
      </c>
      <c r="B496" s="41" t="s">
        <v>9</v>
      </c>
      <c r="C496" s="41">
        <v>20</v>
      </c>
      <c r="D496" s="41" t="s">
        <v>16</v>
      </c>
      <c r="E496" s="41" t="s">
        <v>11</v>
      </c>
      <c r="F496" s="41" t="s">
        <v>731</v>
      </c>
      <c r="G496" s="41" t="s">
        <v>733</v>
      </c>
      <c r="H496" s="41">
        <v>3120</v>
      </c>
      <c r="I496" s="41">
        <v>6</v>
      </c>
      <c r="J496" s="41">
        <v>2</v>
      </c>
      <c r="K496" s="41">
        <v>3420</v>
      </c>
    </row>
    <row r="497" spans="1:11">
      <c r="A497" s="41" t="s">
        <v>589</v>
      </c>
      <c r="B497" s="41" t="s">
        <v>9</v>
      </c>
      <c r="C497" s="41">
        <v>20</v>
      </c>
      <c r="D497" s="41" t="s">
        <v>16</v>
      </c>
      <c r="E497" s="41" t="s">
        <v>11</v>
      </c>
      <c r="F497" s="41" t="s">
        <v>731</v>
      </c>
      <c r="G497" s="41" t="s">
        <v>734</v>
      </c>
      <c r="H497" s="41">
        <v>3140</v>
      </c>
      <c r="I497" s="41">
        <v>6</v>
      </c>
      <c r="J497" s="41">
        <v>2</v>
      </c>
      <c r="K497" s="41">
        <v>3440</v>
      </c>
    </row>
    <row r="498" spans="1:11">
      <c r="A498" s="41" t="s">
        <v>636</v>
      </c>
      <c r="B498" s="41" t="s">
        <v>9</v>
      </c>
      <c r="C498" s="41">
        <v>20</v>
      </c>
      <c r="D498" s="41" t="s">
        <v>16</v>
      </c>
      <c r="E498" s="41" t="s">
        <v>750</v>
      </c>
      <c r="F498" s="41" t="s">
        <v>732</v>
      </c>
      <c r="G498" s="41" t="s">
        <v>733</v>
      </c>
      <c r="H498" s="41">
        <v>6190</v>
      </c>
      <c r="I498" s="41">
        <v>6</v>
      </c>
      <c r="J498" s="41">
        <v>2</v>
      </c>
      <c r="K498" s="41">
        <v>6490</v>
      </c>
    </row>
    <row r="499" spans="1:11">
      <c r="A499" s="41" t="s">
        <v>590</v>
      </c>
      <c r="B499" s="41" t="s">
        <v>9</v>
      </c>
      <c r="C499" s="41">
        <v>20</v>
      </c>
      <c r="D499" s="41" t="s">
        <v>16</v>
      </c>
      <c r="E499" s="41" t="s">
        <v>750</v>
      </c>
      <c r="F499" s="41" t="s">
        <v>732</v>
      </c>
      <c r="G499" s="41" t="s">
        <v>734</v>
      </c>
      <c r="H499" s="41">
        <v>6230</v>
      </c>
      <c r="I499" s="41">
        <v>8</v>
      </c>
      <c r="J499" s="41">
        <v>4</v>
      </c>
      <c r="K499" s="41">
        <v>6630</v>
      </c>
    </row>
    <row r="500" spans="1:11">
      <c r="A500" s="41" t="s">
        <v>637</v>
      </c>
      <c r="B500" s="41" t="s">
        <v>9</v>
      </c>
      <c r="C500" s="41">
        <v>20</v>
      </c>
      <c r="D500" s="41" t="s">
        <v>16</v>
      </c>
      <c r="E500" s="41" t="s">
        <v>750</v>
      </c>
      <c r="F500" s="41" t="s">
        <v>731</v>
      </c>
      <c r="G500" s="41" t="s">
        <v>733</v>
      </c>
      <c r="H500" s="41">
        <v>5100</v>
      </c>
      <c r="I500" s="41">
        <v>6</v>
      </c>
      <c r="J500" s="41">
        <v>2</v>
      </c>
      <c r="K500" s="41">
        <v>5400</v>
      </c>
    </row>
    <row r="501" spans="1:11">
      <c r="A501" s="41" t="s">
        <v>591</v>
      </c>
      <c r="B501" s="41" t="s">
        <v>9</v>
      </c>
      <c r="C501" s="41">
        <v>20</v>
      </c>
      <c r="D501" s="41" t="s">
        <v>16</v>
      </c>
      <c r="E501" s="41" t="s">
        <v>750</v>
      </c>
      <c r="F501" s="41" t="s">
        <v>731</v>
      </c>
      <c r="G501" s="41" t="s">
        <v>734</v>
      </c>
      <c r="H501" s="41">
        <v>5140</v>
      </c>
      <c r="I501" s="41">
        <v>8</v>
      </c>
      <c r="J501" s="41">
        <v>4</v>
      </c>
      <c r="K501" s="41">
        <v>5540</v>
      </c>
    </row>
    <row r="502" spans="1:11">
      <c r="A502" s="41" t="s">
        <v>592</v>
      </c>
      <c r="B502" s="41" t="s">
        <v>9</v>
      </c>
      <c r="C502" s="41">
        <v>25</v>
      </c>
      <c r="D502" s="41" t="s">
        <v>10</v>
      </c>
      <c r="E502" s="41" t="s">
        <v>11</v>
      </c>
      <c r="F502" s="41" t="s">
        <v>732</v>
      </c>
      <c r="G502" s="41" t="s">
        <v>733</v>
      </c>
      <c r="H502" s="41">
        <v>3470</v>
      </c>
      <c r="I502" s="41">
        <v>8</v>
      </c>
      <c r="J502" s="41">
        <v>4</v>
      </c>
      <c r="K502" s="41">
        <v>3870</v>
      </c>
    </row>
    <row r="503" spans="1:11">
      <c r="A503" s="41" t="s">
        <v>593</v>
      </c>
      <c r="B503" s="41" t="s">
        <v>9</v>
      </c>
      <c r="C503" s="41">
        <v>25</v>
      </c>
      <c r="D503" s="41" t="s">
        <v>10</v>
      </c>
      <c r="E503" s="41" t="s">
        <v>11</v>
      </c>
      <c r="F503" s="41" t="s">
        <v>732</v>
      </c>
      <c r="G503" s="41" t="s">
        <v>734</v>
      </c>
      <c r="H503" s="41">
        <v>4390</v>
      </c>
      <c r="I503" s="41">
        <v>8</v>
      </c>
      <c r="J503" s="41">
        <v>4</v>
      </c>
      <c r="K503" s="41">
        <v>4790</v>
      </c>
    </row>
    <row r="504" spans="1:11">
      <c r="A504" s="41" t="s">
        <v>594</v>
      </c>
      <c r="B504" s="41" t="s">
        <v>9</v>
      </c>
      <c r="C504" s="41">
        <v>25</v>
      </c>
      <c r="D504" s="41" t="s">
        <v>10</v>
      </c>
      <c r="E504" s="41" t="s">
        <v>11</v>
      </c>
      <c r="F504" s="41" t="s">
        <v>731</v>
      </c>
      <c r="G504" s="41" t="s">
        <v>733</v>
      </c>
      <c r="H504" s="41">
        <v>3150</v>
      </c>
      <c r="I504" s="41">
        <v>6</v>
      </c>
      <c r="J504" s="41">
        <v>2</v>
      </c>
      <c r="K504" s="41">
        <v>3450</v>
      </c>
    </row>
    <row r="505" spans="1:11">
      <c r="A505" s="41" t="s">
        <v>595</v>
      </c>
      <c r="B505" s="41" t="s">
        <v>9</v>
      </c>
      <c r="C505" s="41">
        <v>25</v>
      </c>
      <c r="D505" s="41" t="s">
        <v>10</v>
      </c>
      <c r="E505" s="41" t="s">
        <v>11</v>
      </c>
      <c r="F505" s="41" t="s">
        <v>731</v>
      </c>
      <c r="G505" s="41" t="s">
        <v>734</v>
      </c>
      <c r="H505" s="41">
        <v>5300</v>
      </c>
      <c r="I505" s="41">
        <v>6</v>
      </c>
      <c r="J505" s="41">
        <v>4</v>
      </c>
      <c r="K505" s="41">
        <v>5600</v>
      </c>
    </row>
    <row r="506" spans="1:11">
      <c r="A506" s="41" t="s">
        <v>596</v>
      </c>
      <c r="B506" s="41" t="s">
        <v>9</v>
      </c>
      <c r="C506" s="41">
        <v>25</v>
      </c>
      <c r="D506" s="41" t="s">
        <v>10</v>
      </c>
      <c r="E506" s="41" t="s">
        <v>750</v>
      </c>
      <c r="F506" s="41" t="s">
        <v>732</v>
      </c>
      <c r="G506" s="41" t="s">
        <v>733</v>
      </c>
      <c r="H506" s="41">
        <v>6530</v>
      </c>
      <c r="I506" s="41">
        <v>8</v>
      </c>
      <c r="J506" s="41">
        <v>4</v>
      </c>
      <c r="K506" s="41">
        <v>6930</v>
      </c>
    </row>
    <row r="507" spans="1:11">
      <c r="A507" s="41" t="s">
        <v>597</v>
      </c>
      <c r="B507" s="41" t="s">
        <v>9</v>
      </c>
      <c r="C507" s="41">
        <v>25</v>
      </c>
      <c r="D507" s="41" t="s">
        <v>10</v>
      </c>
      <c r="E507" s="41" t="s">
        <v>750</v>
      </c>
      <c r="F507" s="41" t="s">
        <v>732</v>
      </c>
      <c r="G507" s="41" t="s">
        <v>734</v>
      </c>
      <c r="H507" s="41">
        <v>6710</v>
      </c>
      <c r="I507" s="41">
        <v>10</v>
      </c>
      <c r="J507" s="41">
        <v>6</v>
      </c>
      <c r="K507" s="41">
        <v>7210</v>
      </c>
    </row>
    <row r="508" spans="1:11">
      <c r="A508" s="41" t="s">
        <v>598</v>
      </c>
      <c r="B508" s="41" t="s">
        <v>9</v>
      </c>
      <c r="C508" s="41">
        <v>25</v>
      </c>
      <c r="D508" s="41" t="s">
        <v>10</v>
      </c>
      <c r="E508" s="41" t="s">
        <v>750</v>
      </c>
      <c r="F508" s="41" t="s">
        <v>731</v>
      </c>
      <c r="G508" s="41" t="s">
        <v>733</v>
      </c>
      <c r="H508" s="41">
        <v>5770</v>
      </c>
      <c r="I508" s="41">
        <v>6</v>
      </c>
      <c r="J508" s="41">
        <v>4</v>
      </c>
      <c r="K508" s="41">
        <v>6070</v>
      </c>
    </row>
    <row r="509" spans="1:11">
      <c r="A509" s="41" t="s">
        <v>599</v>
      </c>
      <c r="B509" s="41" t="s">
        <v>9</v>
      </c>
      <c r="C509" s="41">
        <v>25</v>
      </c>
      <c r="D509" s="41" t="s">
        <v>10</v>
      </c>
      <c r="E509" s="41" t="s">
        <v>750</v>
      </c>
      <c r="F509" s="41" t="s">
        <v>731</v>
      </c>
      <c r="G509" s="41" t="s">
        <v>734</v>
      </c>
      <c r="H509" s="41">
        <v>5860</v>
      </c>
      <c r="I509" s="41">
        <v>8</v>
      </c>
      <c r="J509" s="41">
        <v>4</v>
      </c>
      <c r="K509" s="41">
        <v>6260</v>
      </c>
    </row>
    <row r="510" spans="1:11">
      <c r="A510" s="41" t="s">
        <v>600</v>
      </c>
      <c r="B510" s="41" t="s">
        <v>9</v>
      </c>
      <c r="C510" s="41">
        <v>25</v>
      </c>
      <c r="D510" s="41" t="s">
        <v>16</v>
      </c>
      <c r="E510" s="41" t="s">
        <v>11</v>
      </c>
      <c r="F510" s="41" t="s">
        <v>732</v>
      </c>
      <c r="G510" s="41" t="s">
        <v>733</v>
      </c>
      <c r="H510" s="41">
        <v>3440</v>
      </c>
      <c r="I510" s="41">
        <v>6</v>
      </c>
      <c r="J510" s="41">
        <v>4</v>
      </c>
      <c r="K510" s="41">
        <v>3740</v>
      </c>
    </row>
    <row r="511" spans="1:11">
      <c r="A511" s="41" t="s">
        <v>601</v>
      </c>
      <c r="B511" s="41" t="s">
        <v>9</v>
      </c>
      <c r="C511" s="41">
        <v>25</v>
      </c>
      <c r="D511" s="41" t="s">
        <v>16</v>
      </c>
      <c r="E511" s="41" t="s">
        <v>11</v>
      </c>
      <c r="F511" s="41" t="s">
        <v>732</v>
      </c>
      <c r="G511" s="41" t="s">
        <v>734</v>
      </c>
      <c r="H511" s="41">
        <v>3620</v>
      </c>
      <c r="I511" s="41">
        <v>8</v>
      </c>
      <c r="J511" s="41">
        <v>4</v>
      </c>
      <c r="K511" s="41">
        <v>4020</v>
      </c>
    </row>
    <row r="512" spans="1:11">
      <c r="A512" s="41" t="s">
        <v>602</v>
      </c>
      <c r="B512" s="41" t="s">
        <v>9</v>
      </c>
      <c r="C512" s="41">
        <v>25</v>
      </c>
      <c r="D512" s="41" t="s">
        <v>16</v>
      </c>
      <c r="E512" s="41" t="s">
        <v>11</v>
      </c>
      <c r="F512" s="41" t="s">
        <v>731</v>
      </c>
      <c r="G512" s="41" t="s">
        <v>733</v>
      </c>
      <c r="H512" s="41">
        <v>3380</v>
      </c>
      <c r="I512" s="41">
        <v>6</v>
      </c>
      <c r="J512" s="41">
        <v>2</v>
      </c>
      <c r="K512" s="41">
        <v>3680</v>
      </c>
    </row>
    <row r="513" spans="1:11">
      <c r="A513" s="41" t="s">
        <v>603</v>
      </c>
      <c r="B513" s="41" t="s">
        <v>9</v>
      </c>
      <c r="C513" s="41">
        <v>25</v>
      </c>
      <c r="D513" s="41" t="s">
        <v>16</v>
      </c>
      <c r="E513" s="41" t="s">
        <v>11</v>
      </c>
      <c r="F513" s="41" t="s">
        <v>731</v>
      </c>
      <c r="G513" s="41" t="s">
        <v>734</v>
      </c>
      <c r="H513" s="41">
        <v>4480</v>
      </c>
      <c r="I513" s="41">
        <v>8</v>
      </c>
      <c r="J513" s="41">
        <v>4</v>
      </c>
      <c r="K513" s="41">
        <v>4880</v>
      </c>
    </row>
    <row r="514" spans="1:11">
      <c r="A514" s="41" t="s">
        <v>604</v>
      </c>
      <c r="B514" s="41" t="s">
        <v>9</v>
      </c>
      <c r="C514" s="41">
        <v>25</v>
      </c>
      <c r="D514" s="41" t="s">
        <v>16</v>
      </c>
      <c r="E514" s="41" t="s">
        <v>750</v>
      </c>
      <c r="F514" s="41" t="s">
        <v>732</v>
      </c>
      <c r="G514" s="41" t="s">
        <v>733</v>
      </c>
      <c r="H514" s="41">
        <v>6720</v>
      </c>
      <c r="I514" s="41">
        <v>8</v>
      </c>
      <c r="J514" s="41">
        <v>4</v>
      </c>
      <c r="K514" s="41">
        <v>7120</v>
      </c>
    </row>
    <row r="515" spans="1:11">
      <c r="A515" s="41" t="s">
        <v>605</v>
      </c>
      <c r="B515" s="41" t="s">
        <v>9</v>
      </c>
      <c r="C515" s="41">
        <v>25</v>
      </c>
      <c r="D515" s="41" t="s">
        <v>16</v>
      </c>
      <c r="E515" s="41" t="s">
        <v>750</v>
      </c>
      <c r="F515" s="41" t="s">
        <v>732</v>
      </c>
      <c r="G515" s="41" t="s">
        <v>734</v>
      </c>
      <c r="H515" s="41">
        <v>6880</v>
      </c>
      <c r="I515" s="41">
        <v>10</v>
      </c>
      <c r="J515" s="41">
        <v>6</v>
      </c>
      <c r="K515" s="41">
        <v>7380</v>
      </c>
    </row>
    <row r="516" spans="1:11">
      <c r="A516" s="41" t="s">
        <v>606</v>
      </c>
      <c r="B516" s="41" t="s">
        <v>9</v>
      </c>
      <c r="C516" s="41">
        <v>25</v>
      </c>
      <c r="D516" s="41" t="s">
        <v>16</v>
      </c>
      <c r="E516" s="41" t="s">
        <v>750</v>
      </c>
      <c r="F516" s="41" t="s">
        <v>731</v>
      </c>
      <c r="G516" s="41" t="s">
        <v>733</v>
      </c>
      <c r="H516" s="41">
        <v>7770</v>
      </c>
      <c r="I516" s="41">
        <v>8</v>
      </c>
      <c r="J516" s="41">
        <v>4</v>
      </c>
      <c r="K516" s="41">
        <v>8170</v>
      </c>
    </row>
    <row r="517" spans="1:11">
      <c r="A517" s="41" t="s">
        <v>607</v>
      </c>
      <c r="B517" s="41" t="s">
        <v>9</v>
      </c>
      <c r="C517" s="41">
        <v>25</v>
      </c>
      <c r="D517" s="41" t="s">
        <v>16</v>
      </c>
      <c r="E517" s="41" t="s">
        <v>750</v>
      </c>
      <c r="F517" s="41" t="s">
        <v>731</v>
      </c>
      <c r="G517" s="41" t="s">
        <v>734</v>
      </c>
      <c r="H517" s="41">
        <v>7720</v>
      </c>
      <c r="I517" s="41">
        <v>10</v>
      </c>
      <c r="J517" s="41">
        <v>6</v>
      </c>
      <c r="K517" s="41">
        <v>8220</v>
      </c>
    </row>
    <row r="518" spans="1:11">
      <c r="A518" s="41" t="s">
        <v>47</v>
      </c>
      <c r="B518" s="41" t="s">
        <v>9</v>
      </c>
      <c r="C518" s="41">
        <v>32</v>
      </c>
      <c r="D518" s="41" t="s">
        <v>10</v>
      </c>
      <c r="E518" s="41" t="s">
        <v>11</v>
      </c>
      <c r="F518" s="41" t="s">
        <v>732</v>
      </c>
      <c r="G518" s="41" t="s">
        <v>733</v>
      </c>
      <c r="H518" s="41">
        <v>4810</v>
      </c>
      <c r="I518" s="41">
        <v>8</v>
      </c>
      <c r="J518" s="41">
        <v>2</v>
      </c>
      <c r="K518" s="41">
        <v>5210</v>
      </c>
    </row>
    <row r="519" spans="1:11">
      <c r="A519" s="41" t="s">
        <v>286</v>
      </c>
      <c r="B519" s="41" t="s">
        <v>9</v>
      </c>
      <c r="C519" s="41">
        <v>32</v>
      </c>
      <c r="D519" s="41" t="s">
        <v>10</v>
      </c>
      <c r="E519" s="41" t="s">
        <v>11</v>
      </c>
      <c r="F519" s="41" t="s">
        <v>732</v>
      </c>
      <c r="G519" s="41" t="s">
        <v>734</v>
      </c>
      <c r="H519" s="41">
        <v>6410</v>
      </c>
      <c r="I519" s="41">
        <v>8</v>
      </c>
      <c r="J519" s="41">
        <v>4</v>
      </c>
      <c r="K519" s="41">
        <v>6810</v>
      </c>
    </row>
    <row r="520" spans="1:11">
      <c r="A520" s="41" t="s">
        <v>46</v>
      </c>
      <c r="B520" s="41" t="s">
        <v>9</v>
      </c>
      <c r="C520" s="41">
        <v>32</v>
      </c>
      <c r="D520" s="41" t="s">
        <v>10</v>
      </c>
      <c r="E520" s="41" t="s">
        <v>11</v>
      </c>
      <c r="F520" s="41" t="s">
        <v>731</v>
      </c>
      <c r="G520" s="41" t="s">
        <v>733</v>
      </c>
      <c r="H520" s="41">
        <v>4890</v>
      </c>
      <c r="I520" s="41">
        <v>8</v>
      </c>
      <c r="J520" s="41">
        <v>2</v>
      </c>
      <c r="K520" s="41">
        <v>5290</v>
      </c>
    </row>
    <row r="521" spans="1:11">
      <c r="A521" s="41" t="s">
        <v>287</v>
      </c>
      <c r="B521" s="41" t="s">
        <v>9</v>
      </c>
      <c r="C521" s="41">
        <v>32</v>
      </c>
      <c r="D521" s="41" t="s">
        <v>10</v>
      </c>
      <c r="E521" s="41" t="s">
        <v>11</v>
      </c>
      <c r="F521" s="41" t="s">
        <v>731</v>
      </c>
      <c r="G521" s="41" t="s">
        <v>734</v>
      </c>
      <c r="H521" s="41">
        <v>5890</v>
      </c>
      <c r="I521" s="41">
        <v>8</v>
      </c>
      <c r="J521" s="41">
        <v>4</v>
      </c>
      <c r="K521" s="41">
        <v>6290</v>
      </c>
    </row>
    <row r="522" spans="1:11">
      <c r="A522" s="41" t="s">
        <v>274</v>
      </c>
      <c r="B522" s="41" t="s">
        <v>9</v>
      </c>
      <c r="C522" s="41">
        <v>32</v>
      </c>
      <c r="D522" s="41" t="s">
        <v>10</v>
      </c>
      <c r="E522" s="41" t="s">
        <v>750</v>
      </c>
      <c r="F522" s="41" t="s">
        <v>732</v>
      </c>
      <c r="G522" s="41" t="s">
        <v>733</v>
      </c>
      <c r="H522" s="41">
        <v>8660</v>
      </c>
      <c r="I522" s="41">
        <v>8</v>
      </c>
      <c r="J522" s="41">
        <v>4</v>
      </c>
      <c r="K522" s="41">
        <v>9060</v>
      </c>
    </row>
    <row r="523" spans="1:11">
      <c r="A523" s="41" t="s">
        <v>275</v>
      </c>
      <c r="B523" s="41" t="s">
        <v>9</v>
      </c>
      <c r="C523" s="41">
        <v>32</v>
      </c>
      <c r="D523" s="41" t="s">
        <v>10</v>
      </c>
      <c r="E523" s="41" t="s">
        <v>750</v>
      </c>
      <c r="F523" s="41" t="s">
        <v>732</v>
      </c>
      <c r="G523" s="41" t="s">
        <v>734</v>
      </c>
      <c r="H523" s="41">
        <v>9000</v>
      </c>
      <c r="I523" s="41">
        <v>12</v>
      </c>
      <c r="J523" s="41">
        <v>6</v>
      </c>
      <c r="K523" s="41">
        <v>9600</v>
      </c>
    </row>
    <row r="524" spans="1:11">
      <c r="A524" s="41" t="s">
        <v>276</v>
      </c>
      <c r="B524" s="41" t="s">
        <v>9</v>
      </c>
      <c r="C524" s="41">
        <v>32</v>
      </c>
      <c r="D524" s="41" t="s">
        <v>10</v>
      </c>
      <c r="E524" s="41" t="s">
        <v>750</v>
      </c>
      <c r="F524" s="41" t="s">
        <v>731</v>
      </c>
      <c r="G524" s="41" t="s">
        <v>733</v>
      </c>
      <c r="H524" s="41">
        <v>9660</v>
      </c>
      <c r="I524" s="41">
        <v>10</v>
      </c>
      <c r="J524" s="41">
        <v>4</v>
      </c>
      <c r="K524" s="41">
        <v>10160</v>
      </c>
    </row>
    <row r="525" spans="1:11">
      <c r="A525" s="41" t="s">
        <v>277</v>
      </c>
      <c r="B525" s="41" t="s">
        <v>9</v>
      </c>
      <c r="C525" s="41">
        <v>32</v>
      </c>
      <c r="D525" s="41" t="s">
        <v>10</v>
      </c>
      <c r="E525" s="41" t="s">
        <v>750</v>
      </c>
      <c r="F525" s="41" t="s">
        <v>731</v>
      </c>
      <c r="G525" s="41" t="s">
        <v>734</v>
      </c>
      <c r="H525" s="41">
        <v>8280</v>
      </c>
      <c r="I525" s="41">
        <v>12</v>
      </c>
      <c r="J525" s="41">
        <v>8</v>
      </c>
      <c r="K525" s="41">
        <v>8880</v>
      </c>
    </row>
    <row r="526" spans="1:11">
      <c r="A526" s="41" t="s">
        <v>278</v>
      </c>
      <c r="B526" s="41" t="s">
        <v>9</v>
      </c>
      <c r="C526" s="41">
        <v>32</v>
      </c>
      <c r="D526" s="41" t="s">
        <v>16</v>
      </c>
      <c r="E526" s="41" t="s">
        <v>11</v>
      </c>
      <c r="F526" s="41" t="s">
        <v>732</v>
      </c>
      <c r="G526" s="41" t="s">
        <v>733</v>
      </c>
      <c r="H526" s="41">
        <v>5260</v>
      </c>
      <c r="I526" s="41">
        <v>8</v>
      </c>
      <c r="J526" s="41">
        <v>2</v>
      </c>
      <c r="K526" s="41">
        <v>5660</v>
      </c>
    </row>
    <row r="527" spans="1:11">
      <c r="A527" s="41" t="s">
        <v>279</v>
      </c>
      <c r="B527" s="41" t="s">
        <v>9</v>
      </c>
      <c r="C527" s="41">
        <v>32</v>
      </c>
      <c r="D527" s="41" t="s">
        <v>16</v>
      </c>
      <c r="E527" s="41" t="s">
        <v>11</v>
      </c>
      <c r="F527" s="41" t="s">
        <v>732</v>
      </c>
      <c r="G527" s="41" t="s">
        <v>734</v>
      </c>
      <c r="H527" s="41">
        <v>5200</v>
      </c>
      <c r="I527" s="41">
        <v>10</v>
      </c>
      <c r="J527" s="41">
        <v>4</v>
      </c>
      <c r="K527" s="41">
        <v>5700</v>
      </c>
    </row>
    <row r="528" spans="1:11">
      <c r="A528" s="41" t="s">
        <v>280</v>
      </c>
      <c r="B528" s="41" t="s">
        <v>9</v>
      </c>
      <c r="C528" s="41">
        <v>32</v>
      </c>
      <c r="D528" s="41" t="s">
        <v>16</v>
      </c>
      <c r="E528" s="41" t="s">
        <v>11</v>
      </c>
      <c r="F528" s="41" t="s">
        <v>731</v>
      </c>
      <c r="G528" s="41" t="s">
        <v>733</v>
      </c>
      <c r="H528" s="41">
        <v>4820</v>
      </c>
      <c r="I528" s="41">
        <v>8</v>
      </c>
      <c r="J528" s="41">
        <v>2</v>
      </c>
      <c r="K528" s="41">
        <v>5220</v>
      </c>
    </row>
    <row r="529" spans="1:11">
      <c r="A529" s="41" t="s">
        <v>281</v>
      </c>
      <c r="B529" s="41" t="s">
        <v>9</v>
      </c>
      <c r="C529" s="41">
        <v>32</v>
      </c>
      <c r="D529" s="41" t="s">
        <v>16</v>
      </c>
      <c r="E529" s="41" t="s">
        <v>11</v>
      </c>
      <c r="F529" s="41" t="s">
        <v>731</v>
      </c>
      <c r="G529" s="41" t="s">
        <v>734</v>
      </c>
      <c r="H529" s="41">
        <v>5130</v>
      </c>
      <c r="I529" s="41">
        <v>10</v>
      </c>
      <c r="J529" s="41">
        <v>4</v>
      </c>
      <c r="K529" s="41">
        <v>5630</v>
      </c>
    </row>
    <row r="530" spans="1:11">
      <c r="A530" s="41" t="s">
        <v>282</v>
      </c>
      <c r="B530" s="41" t="s">
        <v>9</v>
      </c>
      <c r="C530" s="41">
        <v>32</v>
      </c>
      <c r="D530" s="41" t="s">
        <v>16</v>
      </c>
      <c r="E530" s="41" t="s">
        <v>750</v>
      </c>
      <c r="F530" s="41" t="s">
        <v>732</v>
      </c>
      <c r="G530" s="41" t="s">
        <v>733</v>
      </c>
      <c r="H530" s="41">
        <v>8910</v>
      </c>
      <c r="I530" s="41">
        <v>8</v>
      </c>
      <c r="J530" s="41">
        <v>4</v>
      </c>
      <c r="K530" s="41">
        <v>9310</v>
      </c>
    </row>
    <row r="531" spans="1:11">
      <c r="A531" s="41" t="s">
        <v>283</v>
      </c>
      <c r="B531" s="41" t="s">
        <v>9</v>
      </c>
      <c r="C531" s="41">
        <v>32</v>
      </c>
      <c r="D531" s="41" t="s">
        <v>16</v>
      </c>
      <c r="E531" s="41" t="s">
        <v>750</v>
      </c>
      <c r="F531" s="41" t="s">
        <v>732</v>
      </c>
      <c r="G531" s="41" t="s">
        <v>734</v>
      </c>
      <c r="H531" s="41">
        <v>9240</v>
      </c>
      <c r="I531" s="41">
        <v>12</v>
      </c>
      <c r="J531" s="41">
        <v>6</v>
      </c>
      <c r="K531" s="41">
        <v>9840</v>
      </c>
    </row>
    <row r="532" spans="1:11">
      <c r="A532" s="41" t="s">
        <v>284</v>
      </c>
      <c r="B532" s="41" t="s">
        <v>9</v>
      </c>
      <c r="C532" s="41">
        <v>32</v>
      </c>
      <c r="D532" s="41" t="s">
        <v>16</v>
      </c>
      <c r="E532" s="41" t="s">
        <v>750</v>
      </c>
      <c r="F532" s="41" t="s">
        <v>731</v>
      </c>
      <c r="G532" s="41" t="s">
        <v>733</v>
      </c>
      <c r="H532" s="41">
        <v>8970</v>
      </c>
      <c r="I532" s="41">
        <v>8</v>
      </c>
      <c r="J532" s="41">
        <v>4</v>
      </c>
      <c r="K532" s="41">
        <v>9370</v>
      </c>
    </row>
    <row r="533" spans="1:11">
      <c r="A533" s="41" t="s">
        <v>285</v>
      </c>
      <c r="B533" s="41" t="s">
        <v>9</v>
      </c>
      <c r="C533" s="41">
        <v>32</v>
      </c>
      <c r="D533" s="41" t="s">
        <v>16</v>
      </c>
      <c r="E533" s="41" t="s">
        <v>750</v>
      </c>
      <c r="F533" s="41" t="s">
        <v>731</v>
      </c>
      <c r="G533" s="41" t="s">
        <v>734</v>
      </c>
      <c r="H533" s="41">
        <v>8520</v>
      </c>
      <c r="I533" s="41">
        <v>12</v>
      </c>
      <c r="J533" s="41">
        <v>8</v>
      </c>
      <c r="K533" s="41">
        <v>9120</v>
      </c>
    </row>
    <row r="534" spans="1:11">
      <c r="A534" s="41" t="s">
        <v>608</v>
      </c>
      <c r="B534" s="41" t="s">
        <v>9</v>
      </c>
      <c r="C534" s="41">
        <v>40</v>
      </c>
      <c r="D534" s="41" t="s">
        <v>10</v>
      </c>
      <c r="E534" s="41" t="s">
        <v>11</v>
      </c>
      <c r="F534" s="41" t="s">
        <v>732</v>
      </c>
      <c r="G534" s="41" t="s">
        <v>733</v>
      </c>
      <c r="H534" s="41">
        <v>5970</v>
      </c>
      <c r="I534" s="41">
        <v>8</v>
      </c>
      <c r="J534" s="41">
        <v>4</v>
      </c>
      <c r="K534" s="41">
        <v>6370</v>
      </c>
    </row>
    <row r="535" spans="1:11">
      <c r="A535" s="41" t="s">
        <v>609</v>
      </c>
      <c r="B535" s="41" t="s">
        <v>9</v>
      </c>
      <c r="C535" s="41">
        <v>40</v>
      </c>
      <c r="D535" s="41" t="s">
        <v>10</v>
      </c>
      <c r="E535" s="41" t="s">
        <v>11</v>
      </c>
      <c r="F535" s="41" t="s">
        <v>732</v>
      </c>
      <c r="G535" s="41" t="s">
        <v>734</v>
      </c>
      <c r="H535" s="41">
        <v>6800</v>
      </c>
      <c r="I535" s="41">
        <v>12</v>
      </c>
      <c r="J535" s="41">
        <v>6</v>
      </c>
      <c r="K535" s="41">
        <v>7400</v>
      </c>
    </row>
    <row r="536" spans="1:11">
      <c r="A536" s="41" t="s">
        <v>610</v>
      </c>
      <c r="B536" s="41" t="s">
        <v>9</v>
      </c>
      <c r="C536" s="41">
        <v>40</v>
      </c>
      <c r="D536" s="41" t="s">
        <v>10</v>
      </c>
      <c r="E536" s="41" t="s">
        <v>11</v>
      </c>
      <c r="F536" s="41" t="s">
        <v>731</v>
      </c>
      <c r="G536" s="41" t="s">
        <v>733</v>
      </c>
      <c r="H536" s="41">
        <v>5660</v>
      </c>
      <c r="I536" s="41">
        <v>10</v>
      </c>
      <c r="J536" s="41">
        <v>4</v>
      </c>
      <c r="K536" s="41">
        <v>6160</v>
      </c>
    </row>
    <row r="537" spans="1:11">
      <c r="A537" s="41" t="s">
        <v>611</v>
      </c>
      <c r="B537" s="41" t="s">
        <v>9</v>
      </c>
      <c r="C537" s="41">
        <v>40</v>
      </c>
      <c r="D537" s="41" t="s">
        <v>10</v>
      </c>
      <c r="E537" s="41" t="s">
        <v>11</v>
      </c>
      <c r="F537" s="41" t="s">
        <v>731</v>
      </c>
      <c r="G537" s="41" t="s">
        <v>734</v>
      </c>
      <c r="H537" s="41">
        <v>7340</v>
      </c>
      <c r="I537" s="41">
        <v>10</v>
      </c>
      <c r="J537" s="41">
        <v>6</v>
      </c>
      <c r="K537" s="41">
        <v>7840</v>
      </c>
    </row>
    <row r="538" spans="1:11">
      <c r="A538" s="41" t="s">
        <v>612</v>
      </c>
      <c r="B538" s="41" t="s">
        <v>9</v>
      </c>
      <c r="C538" s="41">
        <v>40</v>
      </c>
      <c r="D538" s="41" t="s">
        <v>10</v>
      </c>
      <c r="E538" s="41" t="s">
        <v>750</v>
      </c>
      <c r="F538" s="41" t="s">
        <v>732</v>
      </c>
      <c r="G538" s="41" t="s">
        <v>733</v>
      </c>
      <c r="H538" s="41">
        <v>10550</v>
      </c>
      <c r="I538" s="41">
        <v>10</v>
      </c>
      <c r="J538" s="41">
        <v>4</v>
      </c>
      <c r="K538" s="41">
        <v>11050</v>
      </c>
    </row>
    <row r="539" spans="1:11">
      <c r="A539" s="41" t="s">
        <v>613</v>
      </c>
      <c r="B539" s="41" t="s">
        <v>9</v>
      </c>
      <c r="C539" s="41">
        <v>40</v>
      </c>
      <c r="D539" s="41" t="s">
        <v>10</v>
      </c>
      <c r="E539" s="41" t="s">
        <v>750</v>
      </c>
      <c r="F539" s="41" t="s">
        <v>732</v>
      </c>
      <c r="G539" s="41" t="s">
        <v>734</v>
      </c>
      <c r="H539" s="41">
        <v>11170</v>
      </c>
      <c r="I539" s="41">
        <v>16</v>
      </c>
      <c r="J539" s="41">
        <v>10</v>
      </c>
      <c r="K539" s="41">
        <v>11970</v>
      </c>
    </row>
    <row r="540" spans="1:11">
      <c r="A540" s="41" t="s">
        <v>614</v>
      </c>
      <c r="B540" s="41" t="s">
        <v>9</v>
      </c>
      <c r="C540" s="41">
        <v>40</v>
      </c>
      <c r="D540" s="41" t="s">
        <v>10</v>
      </c>
      <c r="E540" s="41" t="s">
        <v>750</v>
      </c>
      <c r="F540" s="41" t="s">
        <v>731</v>
      </c>
      <c r="G540" s="41" t="s">
        <v>733</v>
      </c>
      <c r="H540" s="41">
        <v>11920</v>
      </c>
      <c r="I540" s="41">
        <v>12</v>
      </c>
      <c r="J540" s="41">
        <v>6</v>
      </c>
      <c r="K540" s="41">
        <v>12520</v>
      </c>
    </row>
    <row r="541" spans="1:11">
      <c r="A541" s="41" t="s">
        <v>615</v>
      </c>
      <c r="B541" s="41" t="s">
        <v>9</v>
      </c>
      <c r="C541" s="41">
        <v>40</v>
      </c>
      <c r="D541" s="41" t="s">
        <v>10</v>
      </c>
      <c r="E541" s="41" t="s">
        <v>750</v>
      </c>
      <c r="F541" s="41" t="s">
        <v>731</v>
      </c>
      <c r="G541" s="41" t="s">
        <v>734</v>
      </c>
      <c r="H541" s="41">
        <v>10300</v>
      </c>
      <c r="I541" s="41">
        <v>16</v>
      </c>
      <c r="J541" s="41">
        <v>10</v>
      </c>
      <c r="K541" s="41">
        <v>11100</v>
      </c>
    </row>
    <row r="542" spans="1:11">
      <c r="A542" s="41" t="s">
        <v>616</v>
      </c>
      <c r="B542" s="41" t="s">
        <v>9</v>
      </c>
      <c r="C542" s="41">
        <v>40</v>
      </c>
      <c r="D542" s="41" t="s">
        <v>16</v>
      </c>
      <c r="E542" s="41" t="s">
        <v>11</v>
      </c>
      <c r="F542" s="41" t="s">
        <v>732</v>
      </c>
      <c r="G542" s="41" t="s">
        <v>733</v>
      </c>
      <c r="H542" s="41">
        <v>6080</v>
      </c>
      <c r="I542" s="41">
        <v>8</v>
      </c>
      <c r="J542" s="41">
        <v>4</v>
      </c>
      <c r="K542" s="41">
        <v>6480</v>
      </c>
    </row>
    <row r="543" spans="1:11">
      <c r="A543" s="41" t="s">
        <v>617</v>
      </c>
      <c r="B543" s="41" t="s">
        <v>9</v>
      </c>
      <c r="C543" s="41">
        <v>40</v>
      </c>
      <c r="D543" s="41" t="s">
        <v>16</v>
      </c>
      <c r="E543" s="41" t="s">
        <v>11</v>
      </c>
      <c r="F543" s="41" t="s">
        <v>732</v>
      </c>
      <c r="G543" s="41" t="s">
        <v>734</v>
      </c>
      <c r="H543" s="41">
        <v>6420</v>
      </c>
      <c r="I543" s="41">
        <v>12</v>
      </c>
      <c r="J543" s="41">
        <v>6</v>
      </c>
      <c r="K543" s="41">
        <v>7020</v>
      </c>
    </row>
    <row r="544" spans="1:11">
      <c r="A544" s="41" t="s">
        <v>618</v>
      </c>
      <c r="B544" s="41" t="s">
        <v>9</v>
      </c>
      <c r="C544" s="41">
        <v>40</v>
      </c>
      <c r="D544" s="41" t="s">
        <v>16</v>
      </c>
      <c r="E544" s="41" t="s">
        <v>11</v>
      </c>
      <c r="F544" s="41" t="s">
        <v>731</v>
      </c>
      <c r="G544" s="41" t="s">
        <v>733</v>
      </c>
      <c r="H544" s="41">
        <v>5660</v>
      </c>
      <c r="I544" s="41">
        <v>10</v>
      </c>
      <c r="J544" s="41">
        <v>4</v>
      </c>
      <c r="K544" s="41">
        <v>6160</v>
      </c>
    </row>
    <row r="545" spans="1:11">
      <c r="A545" s="41" t="s">
        <v>619</v>
      </c>
      <c r="B545" s="41" t="s">
        <v>9</v>
      </c>
      <c r="C545" s="41">
        <v>40</v>
      </c>
      <c r="D545" s="41" t="s">
        <v>16</v>
      </c>
      <c r="E545" s="41" t="s">
        <v>11</v>
      </c>
      <c r="F545" s="41" t="s">
        <v>731</v>
      </c>
      <c r="G545" s="41" t="s">
        <v>734</v>
      </c>
      <c r="H545" s="41">
        <v>5900</v>
      </c>
      <c r="I545" s="41">
        <v>12</v>
      </c>
      <c r="J545" s="41">
        <v>6</v>
      </c>
      <c r="K545" s="41">
        <v>6500</v>
      </c>
    </row>
    <row r="546" spans="1:11">
      <c r="A546" s="41" t="s">
        <v>620</v>
      </c>
      <c r="B546" s="41" t="s">
        <v>9</v>
      </c>
      <c r="C546" s="41">
        <v>40</v>
      </c>
      <c r="D546" s="41" t="s">
        <v>16</v>
      </c>
      <c r="E546" s="41" t="s">
        <v>750</v>
      </c>
      <c r="F546" s="41" t="s">
        <v>732</v>
      </c>
      <c r="G546" s="41" t="s">
        <v>733</v>
      </c>
      <c r="H546" s="41">
        <v>10760</v>
      </c>
      <c r="I546" s="41">
        <v>10</v>
      </c>
      <c r="J546" s="41">
        <v>4</v>
      </c>
      <c r="K546" s="41">
        <v>11260</v>
      </c>
    </row>
    <row r="547" spans="1:11">
      <c r="A547" s="41" t="s">
        <v>621</v>
      </c>
      <c r="B547" s="41" t="s">
        <v>9</v>
      </c>
      <c r="C547" s="41">
        <v>40</v>
      </c>
      <c r="D547" s="41" t="s">
        <v>16</v>
      </c>
      <c r="E547" s="41" t="s">
        <v>750</v>
      </c>
      <c r="F547" s="41" t="s">
        <v>732</v>
      </c>
      <c r="G547" s="41" t="s">
        <v>734</v>
      </c>
      <c r="H547" s="41">
        <v>11250</v>
      </c>
      <c r="I547" s="41">
        <v>16</v>
      </c>
      <c r="J547" s="41">
        <v>10</v>
      </c>
      <c r="K547" s="41">
        <v>12050</v>
      </c>
    </row>
    <row r="548" spans="1:11">
      <c r="A548" s="41" t="s">
        <v>622</v>
      </c>
      <c r="B548" s="41" t="s">
        <v>9</v>
      </c>
      <c r="C548" s="41">
        <v>40</v>
      </c>
      <c r="D548" s="41" t="s">
        <v>16</v>
      </c>
      <c r="E548" s="41" t="s">
        <v>750</v>
      </c>
      <c r="F548" s="41" t="s">
        <v>731</v>
      </c>
      <c r="G548" s="41" t="s">
        <v>733</v>
      </c>
      <c r="H548" s="41">
        <v>10290</v>
      </c>
      <c r="I548" s="41">
        <v>12</v>
      </c>
      <c r="J548" s="41">
        <v>6</v>
      </c>
      <c r="K548" s="41">
        <v>10890</v>
      </c>
    </row>
    <row r="549" spans="1:11">
      <c r="A549" s="41" t="s">
        <v>623</v>
      </c>
      <c r="B549" s="41" t="s">
        <v>9</v>
      </c>
      <c r="C549" s="41">
        <v>40</v>
      </c>
      <c r="D549" s="41" t="s">
        <v>16</v>
      </c>
      <c r="E549" s="41" t="s">
        <v>750</v>
      </c>
      <c r="F549" s="41" t="s">
        <v>731</v>
      </c>
      <c r="G549" s="41" t="s">
        <v>734</v>
      </c>
      <c r="H549" s="41">
        <v>10380</v>
      </c>
      <c r="I549" s="41">
        <v>16</v>
      </c>
      <c r="J549" s="41">
        <v>10</v>
      </c>
      <c r="K549" s="41">
        <v>11180</v>
      </c>
    </row>
    <row r="550" spans="1:11">
      <c r="A550" s="41" t="s">
        <v>659</v>
      </c>
      <c r="B550" s="41" t="s">
        <v>9</v>
      </c>
      <c r="C550" s="41">
        <v>50</v>
      </c>
      <c r="D550" s="41" t="s">
        <v>10</v>
      </c>
      <c r="E550" s="41" t="s">
        <v>11</v>
      </c>
      <c r="F550" s="41" t="s">
        <v>732</v>
      </c>
      <c r="G550" s="41" t="s">
        <v>733</v>
      </c>
      <c r="H550" s="41">
        <v>6230</v>
      </c>
      <c r="I550" s="41">
        <v>10</v>
      </c>
      <c r="J550" s="41">
        <v>4</v>
      </c>
      <c r="K550" s="41">
        <v>6730</v>
      </c>
    </row>
    <row r="551" spans="1:11">
      <c r="A551" s="41" t="s">
        <v>661</v>
      </c>
      <c r="B551" s="41" t="s">
        <v>9</v>
      </c>
      <c r="C551" s="41">
        <v>50</v>
      </c>
      <c r="D551" s="41" t="s">
        <v>10</v>
      </c>
      <c r="E551" s="41" t="s">
        <v>11</v>
      </c>
      <c r="F551" s="41" t="s">
        <v>732</v>
      </c>
      <c r="G551" s="41" t="s">
        <v>734</v>
      </c>
      <c r="H551" s="41">
        <v>6870</v>
      </c>
      <c r="I551" s="41">
        <v>14</v>
      </c>
      <c r="J551" s="41">
        <v>10</v>
      </c>
      <c r="K551" s="41">
        <v>7570</v>
      </c>
    </row>
    <row r="552" spans="1:11">
      <c r="A552" s="41" t="s">
        <v>662</v>
      </c>
      <c r="B552" s="41" t="s">
        <v>9</v>
      </c>
      <c r="C552" s="41">
        <v>50</v>
      </c>
      <c r="D552" s="41" t="s">
        <v>10</v>
      </c>
      <c r="E552" s="41" t="s">
        <v>750</v>
      </c>
      <c r="F552" s="41" t="s">
        <v>732</v>
      </c>
      <c r="G552" s="41" t="s">
        <v>733</v>
      </c>
      <c r="H552" s="41">
        <v>10880</v>
      </c>
      <c r="I552" s="41">
        <v>12</v>
      </c>
      <c r="J552" s="41">
        <v>6</v>
      </c>
      <c r="K552" s="41">
        <v>11480</v>
      </c>
    </row>
    <row r="553" spans="1:11">
      <c r="A553" s="41" t="s">
        <v>663</v>
      </c>
      <c r="B553" s="41" t="s">
        <v>9</v>
      </c>
      <c r="C553" s="41">
        <v>50</v>
      </c>
      <c r="D553" s="41" t="s">
        <v>10</v>
      </c>
      <c r="E553" s="41" t="s">
        <v>750</v>
      </c>
      <c r="F553" s="41" t="s">
        <v>732</v>
      </c>
      <c r="G553" s="41" t="s">
        <v>734</v>
      </c>
      <c r="H553" s="41">
        <v>12370</v>
      </c>
      <c r="I553" s="41">
        <v>22</v>
      </c>
      <c r="J553" s="41">
        <v>16</v>
      </c>
      <c r="K553" s="41">
        <v>13470</v>
      </c>
    </row>
    <row r="554" spans="1:11">
      <c r="A554" s="41" t="s">
        <v>664</v>
      </c>
      <c r="B554" s="41" t="s">
        <v>9</v>
      </c>
      <c r="C554" s="41">
        <v>50</v>
      </c>
      <c r="D554" s="41" t="s">
        <v>16</v>
      </c>
      <c r="E554" s="41" t="s">
        <v>11</v>
      </c>
      <c r="F554" s="41" t="s">
        <v>732</v>
      </c>
      <c r="G554" s="41" t="s">
        <v>733</v>
      </c>
      <c r="H554" s="41">
        <v>6350</v>
      </c>
      <c r="I554" s="41">
        <v>10</v>
      </c>
      <c r="J554" s="41">
        <v>4</v>
      </c>
      <c r="K554" s="41">
        <v>6850</v>
      </c>
    </row>
    <row r="555" spans="1:11">
      <c r="A555" s="41" t="s">
        <v>665</v>
      </c>
      <c r="B555" s="41" t="s">
        <v>9</v>
      </c>
      <c r="C555" s="41">
        <v>50</v>
      </c>
      <c r="D555" s="41" t="s">
        <v>16</v>
      </c>
      <c r="E555" s="41" t="s">
        <v>11</v>
      </c>
      <c r="F555" s="41" t="s">
        <v>732</v>
      </c>
      <c r="G555" s="41" t="s">
        <v>734</v>
      </c>
      <c r="H555" s="41">
        <v>6810</v>
      </c>
      <c r="I555" s="41">
        <v>14</v>
      </c>
      <c r="J555" s="41">
        <v>10</v>
      </c>
      <c r="K555" s="41">
        <v>7510</v>
      </c>
    </row>
    <row r="556" spans="1:11">
      <c r="A556" s="41" t="s">
        <v>666</v>
      </c>
      <c r="B556" s="41" t="s">
        <v>9</v>
      </c>
      <c r="C556" s="41">
        <v>50</v>
      </c>
      <c r="D556" s="41" t="s">
        <v>16</v>
      </c>
      <c r="E556" s="41" t="s">
        <v>750</v>
      </c>
      <c r="F556" s="41" t="s">
        <v>732</v>
      </c>
      <c r="G556" s="41" t="s">
        <v>733</v>
      </c>
      <c r="H556" s="41">
        <v>11120</v>
      </c>
      <c r="I556" s="41">
        <v>12</v>
      </c>
      <c r="J556" s="41">
        <v>6</v>
      </c>
      <c r="K556" s="41">
        <v>11720</v>
      </c>
    </row>
    <row r="557" spans="1:11">
      <c r="A557" s="41" t="s">
        <v>667</v>
      </c>
      <c r="B557" s="41" t="s">
        <v>9</v>
      </c>
      <c r="C557" s="41">
        <v>50</v>
      </c>
      <c r="D557" s="41" t="s">
        <v>16</v>
      </c>
      <c r="E557" s="41" t="s">
        <v>750</v>
      </c>
      <c r="F557" s="41" t="s">
        <v>732</v>
      </c>
      <c r="G557" s="41" t="s">
        <v>734</v>
      </c>
      <c r="H557" s="41">
        <v>12250</v>
      </c>
      <c r="I557" s="41">
        <v>22</v>
      </c>
      <c r="J557" s="41">
        <v>16</v>
      </c>
      <c r="K557" s="41">
        <v>13350</v>
      </c>
    </row>
    <row r="558" spans="1:11">
      <c r="A558" s="41" t="s">
        <v>660</v>
      </c>
      <c r="B558" s="41" t="s">
        <v>9</v>
      </c>
      <c r="C558" s="41">
        <v>63</v>
      </c>
      <c r="D558" s="41" t="s">
        <v>10</v>
      </c>
      <c r="E558" s="41" t="s">
        <v>11</v>
      </c>
      <c r="F558" s="41" t="s">
        <v>732</v>
      </c>
      <c r="G558" s="41" t="s">
        <v>733</v>
      </c>
      <c r="H558" s="41">
        <v>6970</v>
      </c>
      <c r="I558" s="41">
        <v>10</v>
      </c>
      <c r="J558" s="41">
        <v>4</v>
      </c>
      <c r="K558" s="41">
        <v>7470</v>
      </c>
    </row>
    <row r="559" spans="1:11">
      <c r="A559" s="41" t="s">
        <v>668</v>
      </c>
      <c r="B559" s="41" t="s">
        <v>9</v>
      </c>
      <c r="C559" s="41">
        <v>63</v>
      </c>
      <c r="D559" s="41" t="s">
        <v>10</v>
      </c>
      <c r="E559" s="41" t="s">
        <v>11</v>
      </c>
      <c r="F559" s="41" t="s">
        <v>732</v>
      </c>
      <c r="G559" s="41" t="s">
        <v>734</v>
      </c>
      <c r="H559" s="41">
        <v>7610</v>
      </c>
      <c r="I559" s="41">
        <v>16</v>
      </c>
      <c r="J559" s="41">
        <v>10</v>
      </c>
      <c r="K559" s="41">
        <v>8410</v>
      </c>
    </row>
    <row r="560" spans="1:11">
      <c r="A560" s="41" t="s">
        <v>669</v>
      </c>
      <c r="B560" s="41" t="s">
        <v>9</v>
      </c>
      <c r="C560" s="41">
        <v>63</v>
      </c>
      <c r="D560" s="41" t="s">
        <v>10</v>
      </c>
      <c r="E560" s="41" t="s">
        <v>750</v>
      </c>
      <c r="F560" s="41" t="s">
        <v>732</v>
      </c>
      <c r="G560" s="41" t="s">
        <v>733</v>
      </c>
      <c r="H560" s="41">
        <v>12260</v>
      </c>
      <c r="I560" s="41">
        <v>12</v>
      </c>
      <c r="J560" s="41">
        <v>6</v>
      </c>
      <c r="K560" s="41">
        <v>12860</v>
      </c>
    </row>
    <row r="561" spans="1:11">
      <c r="A561" s="41" t="s">
        <v>670</v>
      </c>
      <c r="B561" s="41" t="s">
        <v>9</v>
      </c>
      <c r="C561" s="41">
        <v>63</v>
      </c>
      <c r="D561" s="41" t="s">
        <v>10</v>
      </c>
      <c r="E561" s="41" t="s">
        <v>750</v>
      </c>
      <c r="F561" s="41" t="s">
        <v>732</v>
      </c>
      <c r="G561" s="41" t="s">
        <v>734</v>
      </c>
      <c r="H561" s="41">
        <v>13760</v>
      </c>
      <c r="I561" s="41">
        <v>24</v>
      </c>
      <c r="J561" s="41">
        <v>16</v>
      </c>
      <c r="K561" s="41">
        <v>14960</v>
      </c>
    </row>
    <row r="562" spans="1:11">
      <c r="A562" s="41" t="s">
        <v>671</v>
      </c>
      <c r="B562" s="41" t="s">
        <v>9</v>
      </c>
      <c r="C562" s="41">
        <v>63</v>
      </c>
      <c r="D562" s="41" t="s">
        <v>16</v>
      </c>
      <c r="E562" s="41" t="s">
        <v>11</v>
      </c>
      <c r="F562" s="41" t="s">
        <v>732</v>
      </c>
      <c r="G562" s="41" t="s">
        <v>733</v>
      </c>
      <c r="H562" s="41">
        <v>7090</v>
      </c>
      <c r="I562" s="41">
        <v>10</v>
      </c>
      <c r="J562" s="41">
        <v>4</v>
      </c>
      <c r="K562" s="41">
        <v>7590</v>
      </c>
    </row>
    <row r="563" spans="1:11">
      <c r="A563" s="41" t="s">
        <v>672</v>
      </c>
      <c r="B563" s="41" t="s">
        <v>9</v>
      </c>
      <c r="C563" s="41">
        <v>63</v>
      </c>
      <c r="D563" s="41" t="s">
        <v>16</v>
      </c>
      <c r="E563" s="41" t="s">
        <v>11</v>
      </c>
      <c r="F563" s="41" t="s">
        <v>732</v>
      </c>
      <c r="G563" s="41" t="s">
        <v>734</v>
      </c>
      <c r="H563" s="41">
        <v>7560</v>
      </c>
      <c r="I563" s="41">
        <v>16</v>
      </c>
      <c r="J563" s="41">
        <v>10</v>
      </c>
      <c r="K563" s="41">
        <v>8360</v>
      </c>
    </row>
    <row r="564" spans="1:11">
      <c r="A564" s="41" t="s">
        <v>673</v>
      </c>
      <c r="B564" s="41" t="s">
        <v>9</v>
      </c>
      <c r="C564" s="41">
        <v>63</v>
      </c>
      <c r="D564" s="41" t="s">
        <v>16</v>
      </c>
      <c r="E564" s="41" t="s">
        <v>750</v>
      </c>
      <c r="F564" s="41" t="s">
        <v>732</v>
      </c>
      <c r="G564" s="41" t="s">
        <v>733</v>
      </c>
      <c r="H564" s="41">
        <v>12510</v>
      </c>
      <c r="I564" s="41">
        <v>12</v>
      </c>
      <c r="J564" s="41">
        <v>6</v>
      </c>
      <c r="K564" s="41">
        <v>13110</v>
      </c>
    </row>
    <row r="565" spans="1:11">
      <c r="A565" s="41" t="s">
        <v>674</v>
      </c>
      <c r="B565" s="41" t="s">
        <v>9</v>
      </c>
      <c r="C565" s="41">
        <v>63</v>
      </c>
      <c r="D565" s="41" t="s">
        <v>16</v>
      </c>
      <c r="E565" s="41" t="s">
        <v>750</v>
      </c>
      <c r="F565" s="41" t="s">
        <v>732</v>
      </c>
      <c r="G565" s="41" t="s">
        <v>734</v>
      </c>
      <c r="H565" s="41">
        <v>13660</v>
      </c>
      <c r="I565" s="41">
        <v>24</v>
      </c>
      <c r="J565" s="41">
        <v>16</v>
      </c>
      <c r="K565" s="41">
        <v>14860</v>
      </c>
    </row>
    <row r="566" spans="1:11">
      <c r="A566" s="41" t="s">
        <v>316</v>
      </c>
      <c r="B566" s="41" t="s">
        <v>17</v>
      </c>
      <c r="C566" s="41">
        <v>16</v>
      </c>
      <c r="D566" s="41" t="s">
        <v>10</v>
      </c>
      <c r="E566" s="41" t="s">
        <v>11</v>
      </c>
      <c r="F566" s="41" t="s">
        <v>731</v>
      </c>
      <c r="G566" s="41" t="s">
        <v>733</v>
      </c>
      <c r="H566" s="41">
        <v>2400</v>
      </c>
      <c r="I566" s="41">
        <v>4</v>
      </c>
      <c r="J566" s="41">
        <v>2</v>
      </c>
      <c r="K566" s="41">
        <v>2600</v>
      </c>
    </row>
    <row r="567" spans="1:11">
      <c r="A567" s="41" t="s">
        <v>288</v>
      </c>
      <c r="B567" s="41" t="s">
        <v>17</v>
      </c>
      <c r="C567" s="41">
        <v>16</v>
      </c>
      <c r="D567" s="41" t="s">
        <v>10</v>
      </c>
      <c r="E567" s="41" t="s">
        <v>11</v>
      </c>
      <c r="F567" s="41" t="s">
        <v>731</v>
      </c>
      <c r="G567" s="41" t="s">
        <v>734</v>
      </c>
      <c r="H567" s="41">
        <v>2760</v>
      </c>
      <c r="I567" s="41">
        <v>6</v>
      </c>
      <c r="J567" s="41">
        <v>4</v>
      </c>
      <c r="K567" s="41">
        <v>3060</v>
      </c>
    </row>
    <row r="568" spans="1:11">
      <c r="A568" s="41" t="s">
        <v>317</v>
      </c>
      <c r="B568" s="41" t="s">
        <v>17</v>
      </c>
      <c r="C568" s="41">
        <v>16</v>
      </c>
      <c r="D568" s="41" t="s">
        <v>10</v>
      </c>
      <c r="E568" s="41" t="s">
        <v>750</v>
      </c>
      <c r="F568" s="41" t="s">
        <v>731</v>
      </c>
      <c r="G568" s="41" t="s">
        <v>733</v>
      </c>
      <c r="H568" s="41">
        <v>3730</v>
      </c>
      <c r="I568" s="41">
        <v>4</v>
      </c>
      <c r="J568" s="41">
        <v>2</v>
      </c>
      <c r="K568" s="41">
        <v>3930</v>
      </c>
    </row>
    <row r="569" spans="1:11">
      <c r="A569" s="41" t="s">
        <v>289</v>
      </c>
      <c r="B569" s="41" t="s">
        <v>17</v>
      </c>
      <c r="C569" s="41">
        <v>16</v>
      </c>
      <c r="D569" s="41" t="s">
        <v>10</v>
      </c>
      <c r="E569" s="41" t="s">
        <v>750</v>
      </c>
      <c r="F569" s="41" t="s">
        <v>731</v>
      </c>
      <c r="G569" s="41" t="s">
        <v>734</v>
      </c>
      <c r="H569" s="41">
        <v>4290</v>
      </c>
      <c r="I569" s="41">
        <v>6</v>
      </c>
      <c r="J569" s="41">
        <v>4</v>
      </c>
      <c r="K569" s="41">
        <v>4590</v>
      </c>
    </row>
    <row r="570" spans="1:11">
      <c r="A570" s="41" t="s">
        <v>318</v>
      </c>
      <c r="B570" s="41" t="s">
        <v>17</v>
      </c>
      <c r="C570" s="41">
        <v>20</v>
      </c>
      <c r="D570" s="41" t="s">
        <v>10</v>
      </c>
      <c r="E570" s="41" t="s">
        <v>11</v>
      </c>
      <c r="F570" s="41" t="s">
        <v>731</v>
      </c>
      <c r="G570" s="41" t="s">
        <v>733</v>
      </c>
      <c r="H570" s="41">
        <v>2470</v>
      </c>
      <c r="I570" s="41">
        <v>4</v>
      </c>
      <c r="J570" s="41">
        <v>2</v>
      </c>
      <c r="K570" s="41">
        <v>2670</v>
      </c>
    </row>
    <row r="571" spans="1:11">
      <c r="A571" s="41" t="s">
        <v>290</v>
      </c>
      <c r="B571" s="41" t="s">
        <v>17</v>
      </c>
      <c r="C571" s="41">
        <v>20</v>
      </c>
      <c r="D571" s="41" t="s">
        <v>10</v>
      </c>
      <c r="E571" s="41" t="s">
        <v>11</v>
      </c>
      <c r="F571" s="41" t="s">
        <v>731</v>
      </c>
      <c r="G571" s="41" t="s">
        <v>734</v>
      </c>
      <c r="H571" s="41">
        <v>2530</v>
      </c>
      <c r="I571" s="41">
        <v>4</v>
      </c>
      <c r="J571" s="41">
        <v>2</v>
      </c>
      <c r="K571" s="41">
        <v>2730</v>
      </c>
    </row>
    <row r="572" spans="1:11">
      <c r="A572" s="41" t="s">
        <v>319</v>
      </c>
      <c r="B572" s="41" t="s">
        <v>17</v>
      </c>
      <c r="C572" s="41">
        <v>20</v>
      </c>
      <c r="D572" s="41" t="s">
        <v>10</v>
      </c>
      <c r="E572" s="41" t="s">
        <v>750</v>
      </c>
      <c r="F572" s="41" t="s">
        <v>731</v>
      </c>
      <c r="G572" s="41" t="s">
        <v>733</v>
      </c>
      <c r="H572" s="41">
        <v>3910</v>
      </c>
      <c r="I572" s="41">
        <v>4</v>
      </c>
      <c r="J572" s="41">
        <v>2</v>
      </c>
      <c r="K572" s="41">
        <v>4110</v>
      </c>
    </row>
    <row r="573" spans="1:11">
      <c r="A573" s="41" t="s">
        <v>291</v>
      </c>
      <c r="B573" s="41" t="s">
        <v>17</v>
      </c>
      <c r="C573" s="41">
        <v>20</v>
      </c>
      <c r="D573" s="41" t="s">
        <v>10</v>
      </c>
      <c r="E573" s="41" t="s">
        <v>750</v>
      </c>
      <c r="F573" s="41" t="s">
        <v>731</v>
      </c>
      <c r="G573" s="41" t="s">
        <v>734</v>
      </c>
      <c r="H573" s="41">
        <v>3990</v>
      </c>
      <c r="I573" s="41">
        <v>4</v>
      </c>
      <c r="J573" s="41">
        <v>4</v>
      </c>
      <c r="K573" s="41">
        <v>4190</v>
      </c>
    </row>
    <row r="574" spans="1:11">
      <c r="A574" s="41" t="s">
        <v>320</v>
      </c>
      <c r="B574" s="41" t="s">
        <v>17</v>
      </c>
      <c r="C574" s="41">
        <v>20</v>
      </c>
      <c r="D574" s="41" t="s">
        <v>16</v>
      </c>
      <c r="E574" s="41" t="s">
        <v>11</v>
      </c>
      <c r="F574" s="41" t="s">
        <v>731</v>
      </c>
      <c r="G574" s="41" t="s">
        <v>733</v>
      </c>
      <c r="H574" s="41">
        <v>2580</v>
      </c>
      <c r="I574" s="41">
        <v>4</v>
      </c>
      <c r="J574" s="41">
        <v>2</v>
      </c>
      <c r="K574" s="41">
        <v>2780</v>
      </c>
    </row>
    <row r="575" spans="1:11">
      <c r="A575" s="41" t="s">
        <v>292</v>
      </c>
      <c r="B575" s="41" t="s">
        <v>17</v>
      </c>
      <c r="C575" s="41">
        <v>20</v>
      </c>
      <c r="D575" s="41" t="s">
        <v>16</v>
      </c>
      <c r="E575" s="41" t="s">
        <v>11</v>
      </c>
      <c r="F575" s="41" t="s">
        <v>731</v>
      </c>
      <c r="G575" s="41" t="s">
        <v>734</v>
      </c>
      <c r="H575" s="41">
        <v>2640</v>
      </c>
      <c r="I575" s="41">
        <v>4</v>
      </c>
      <c r="J575" s="41">
        <v>2</v>
      </c>
      <c r="K575" s="41">
        <v>2840</v>
      </c>
    </row>
    <row r="576" spans="1:11">
      <c r="A576" s="41" t="s">
        <v>321</v>
      </c>
      <c r="B576" s="41" t="s">
        <v>17</v>
      </c>
      <c r="C576" s="41">
        <v>20</v>
      </c>
      <c r="D576" s="41" t="s">
        <v>16</v>
      </c>
      <c r="E576" s="41" t="s">
        <v>750</v>
      </c>
      <c r="F576" s="41" t="s">
        <v>731</v>
      </c>
      <c r="G576" s="41" t="s">
        <v>733</v>
      </c>
      <c r="H576" s="41">
        <v>4140</v>
      </c>
      <c r="I576" s="41">
        <v>4</v>
      </c>
      <c r="J576" s="41">
        <v>2</v>
      </c>
      <c r="K576" s="41">
        <v>4340</v>
      </c>
    </row>
    <row r="577" spans="1:11">
      <c r="A577" s="41" t="s">
        <v>293</v>
      </c>
      <c r="B577" s="41" t="s">
        <v>17</v>
      </c>
      <c r="C577" s="41">
        <v>20</v>
      </c>
      <c r="D577" s="41" t="s">
        <v>16</v>
      </c>
      <c r="E577" s="41" t="s">
        <v>750</v>
      </c>
      <c r="F577" s="41" t="s">
        <v>731</v>
      </c>
      <c r="G577" s="41" t="s">
        <v>734</v>
      </c>
      <c r="H577" s="41">
        <v>4210</v>
      </c>
      <c r="I577" s="41">
        <v>4</v>
      </c>
      <c r="J577" s="41">
        <v>4</v>
      </c>
      <c r="K577" s="41">
        <v>4410</v>
      </c>
    </row>
    <row r="578" spans="1:11">
      <c r="A578" s="41" t="s">
        <v>35</v>
      </c>
      <c r="B578" s="41" t="s">
        <v>17</v>
      </c>
      <c r="C578" s="41">
        <v>25</v>
      </c>
      <c r="D578" s="41" t="s">
        <v>10</v>
      </c>
      <c r="E578" s="41" t="s">
        <v>11</v>
      </c>
      <c r="F578" s="41" t="s">
        <v>731</v>
      </c>
      <c r="G578" s="41" t="s">
        <v>733</v>
      </c>
      <c r="H578" s="41">
        <v>2910</v>
      </c>
      <c r="I578" s="41">
        <v>4</v>
      </c>
      <c r="J578" s="41">
        <v>4</v>
      </c>
      <c r="K578" s="41">
        <v>3110</v>
      </c>
    </row>
    <row r="579" spans="1:11">
      <c r="A579" s="41" t="s">
        <v>294</v>
      </c>
      <c r="B579" s="41" t="s">
        <v>17</v>
      </c>
      <c r="C579" s="41">
        <v>25</v>
      </c>
      <c r="D579" s="41" t="s">
        <v>10</v>
      </c>
      <c r="E579" s="41" t="s">
        <v>11</v>
      </c>
      <c r="F579" s="41" t="s">
        <v>731</v>
      </c>
      <c r="G579" s="41" t="s">
        <v>734</v>
      </c>
      <c r="H579" s="41">
        <v>3040</v>
      </c>
      <c r="I579" s="41">
        <v>6</v>
      </c>
      <c r="J579" s="41">
        <v>4</v>
      </c>
      <c r="K579" s="41">
        <v>3340</v>
      </c>
    </row>
    <row r="580" spans="1:11">
      <c r="A580" s="41" t="s">
        <v>295</v>
      </c>
      <c r="B580" s="41" t="s">
        <v>17</v>
      </c>
      <c r="C580" s="41">
        <v>25</v>
      </c>
      <c r="D580" s="41" t="s">
        <v>10</v>
      </c>
      <c r="E580" s="41" t="s">
        <v>750</v>
      </c>
      <c r="F580" s="41" t="s">
        <v>731</v>
      </c>
      <c r="G580" s="41" t="s">
        <v>733</v>
      </c>
      <c r="H580" s="41">
        <v>4840</v>
      </c>
      <c r="I580" s="41">
        <v>6</v>
      </c>
      <c r="J580" s="41">
        <v>4</v>
      </c>
      <c r="K580" s="41">
        <v>5140</v>
      </c>
    </row>
    <row r="581" spans="1:11">
      <c r="A581" s="41" t="s">
        <v>296</v>
      </c>
      <c r="B581" s="41" t="s">
        <v>17</v>
      </c>
      <c r="C581" s="41">
        <v>25</v>
      </c>
      <c r="D581" s="41" t="s">
        <v>10</v>
      </c>
      <c r="E581" s="41" t="s">
        <v>750</v>
      </c>
      <c r="F581" s="41" t="s">
        <v>731</v>
      </c>
      <c r="G581" s="41" t="s">
        <v>734</v>
      </c>
      <c r="H581" s="41">
        <v>5010</v>
      </c>
      <c r="I581" s="41">
        <v>8</v>
      </c>
      <c r="J581" s="41">
        <v>6</v>
      </c>
      <c r="K581" s="41">
        <v>5410</v>
      </c>
    </row>
    <row r="582" spans="1:11">
      <c r="A582" s="41" t="s">
        <v>297</v>
      </c>
      <c r="B582" s="41" t="s">
        <v>17</v>
      </c>
      <c r="C582" s="41">
        <v>25</v>
      </c>
      <c r="D582" s="41" t="s">
        <v>16</v>
      </c>
      <c r="E582" s="41" t="s">
        <v>11</v>
      </c>
      <c r="F582" s="41" t="s">
        <v>731</v>
      </c>
      <c r="G582" s="41" t="s">
        <v>733</v>
      </c>
      <c r="H582" s="41">
        <v>3020</v>
      </c>
      <c r="I582" s="41">
        <v>4</v>
      </c>
      <c r="J582" s="41">
        <v>4</v>
      </c>
      <c r="K582" s="41">
        <v>3220</v>
      </c>
    </row>
    <row r="583" spans="1:11">
      <c r="A583" s="41" t="s">
        <v>298</v>
      </c>
      <c r="B583" s="41" t="s">
        <v>17</v>
      </c>
      <c r="C583" s="41">
        <v>25</v>
      </c>
      <c r="D583" s="41" t="s">
        <v>16</v>
      </c>
      <c r="E583" s="41" t="s">
        <v>11</v>
      </c>
      <c r="F583" s="41" t="s">
        <v>731</v>
      </c>
      <c r="G583" s="41" t="s">
        <v>734</v>
      </c>
      <c r="H583" s="41">
        <v>3150</v>
      </c>
      <c r="I583" s="41">
        <v>6</v>
      </c>
      <c r="J583" s="41">
        <v>4</v>
      </c>
      <c r="K583" s="41">
        <v>3450</v>
      </c>
    </row>
    <row r="584" spans="1:11">
      <c r="A584" s="41" t="s">
        <v>299</v>
      </c>
      <c r="B584" s="41" t="s">
        <v>17</v>
      </c>
      <c r="C584" s="41">
        <v>25</v>
      </c>
      <c r="D584" s="41" t="s">
        <v>16</v>
      </c>
      <c r="E584" s="41" t="s">
        <v>750</v>
      </c>
      <c r="F584" s="41" t="s">
        <v>731</v>
      </c>
      <c r="G584" s="41" t="s">
        <v>733</v>
      </c>
      <c r="H584" s="41">
        <v>5060</v>
      </c>
      <c r="I584" s="41">
        <v>6</v>
      </c>
      <c r="J584" s="41">
        <v>4</v>
      </c>
      <c r="K584" s="41">
        <v>5360</v>
      </c>
    </row>
    <row r="585" spans="1:11">
      <c r="A585" s="41" t="s">
        <v>300</v>
      </c>
      <c r="B585" s="41" t="s">
        <v>17</v>
      </c>
      <c r="C585" s="41">
        <v>25</v>
      </c>
      <c r="D585" s="41" t="s">
        <v>16</v>
      </c>
      <c r="E585" s="41" t="s">
        <v>750</v>
      </c>
      <c r="F585" s="41" t="s">
        <v>731</v>
      </c>
      <c r="G585" s="41" t="s">
        <v>734</v>
      </c>
      <c r="H585" s="41">
        <v>5230</v>
      </c>
      <c r="I585" s="41">
        <v>8</v>
      </c>
      <c r="J585" s="41">
        <v>6</v>
      </c>
      <c r="K585" s="41">
        <v>5630</v>
      </c>
    </row>
    <row r="586" spans="1:11">
      <c r="A586" s="41" t="s">
        <v>36</v>
      </c>
      <c r="B586" s="41" t="s">
        <v>17</v>
      </c>
      <c r="C586" s="41">
        <v>32</v>
      </c>
      <c r="D586" s="41" t="s">
        <v>10</v>
      </c>
      <c r="E586" s="41" t="s">
        <v>11</v>
      </c>
      <c r="F586" s="41" t="s">
        <v>731</v>
      </c>
      <c r="G586" s="41" t="s">
        <v>733</v>
      </c>
      <c r="H586" s="41">
        <v>3860</v>
      </c>
      <c r="I586" s="41">
        <v>4</v>
      </c>
      <c r="J586" s="41">
        <v>2</v>
      </c>
      <c r="K586" s="41">
        <v>4060</v>
      </c>
    </row>
    <row r="587" spans="1:11">
      <c r="A587" s="41" t="s">
        <v>301</v>
      </c>
      <c r="B587" s="41" t="s">
        <v>17</v>
      </c>
      <c r="C587" s="41">
        <v>32</v>
      </c>
      <c r="D587" s="41" t="s">
        <v>10</v>
      </c>
      <c r="E587" s="41" t="s">
        <v>11</v>
      </c>
      <c r="F587" s="41" t="s">
        <v>731</v>
      </c>
      <c r="G587" s="41" t="s">
        <v>734</v>
      </c>
      <c r="H587" s="41">
        <v>4020</v>
      </c>
      <c r="I587" s="41">
        <v>6</v>
      </c>
      <c r="J587" s="41">
        <v>4</v>
      </c>
      <c r="K587" s="41">
        <v>4320</v>
      </c>
    </row>
    <row r="588" spans="1:11">
      <c r="A588" s="41" t="s">
        <v>302</v>
      </c>
      <c r="B588" s="41" t="s">
        <v>17</v>
      </c>
      <c r="C588" s="41">
        <v>32</v>
      </c>
      <c r="D588" s="41" t="s">
        <v>10</v>
      </c>
      <c r="E588" s="41" t="s">
        <v>750</v>
      </c>
      <c r="F588" s="41" t="s">
        <v>731</v>
      </c>
      <c r="G588" s="41" t="s">
        <v>733</v>
      </c>
      <c r="H588" s="41">
        <v>6470</v>
      </c>
      <c r="I588" s="41">
        <v>6</v>
      </c>
      <c r="J588" s="41">
        <v>4</v>
      </c>
      <c r="K588" s="41">
        <v>6770</v>
      </c>
    </row>
    <row r="589" spans="1:11">
      <c r="A589" s="41" t="s">
        <v>303</v>
      </c>
      <c r="B589" s="41" t="s">
        <v>17</v>
      </c>
      <c r="C589" s="41">
        <v>32</v>
      </c>
      <c r="D589" s="41" t="s">
        <v>10</v>
      </c>
      <c r="E589" s="41" t="s">
        <v>750</v>
      </c>
      <c r="F589" s="41" t="s">
        <v>731</v>
      </c>
      <c r="G589" s="41" t="s">
        <v>734</v>
      </c>
      <c r="H589" s="41">
        <v>6900</v>
      </c>
      <c r="I589" s="41">
        <v>10</v>
      </c>
      <c r="J589" s="41">
        <v>8</v>
      </c>
      <c r="K589" s="41">
        <v>7400</v>
      </c>
    </row>
    <row r="590" spans="1:11">
      <c r="A590" s="41" t="s">
        <v>304</v>
      </c>
      <c r="B590" s="41" t="s">
        <v>17</v>
      </c>
      <c r="C590" s="41">
        <v>32</v>
      </c>
      <c r="D590" s="41" t="s">
        <v>16</v>
      </c>
      <c r="E590" s="41" t="s">
        <v>11</v>
      </c>
      <c r="F590" s="41" t="s">
        <v>731</v>
      </c>
      <c r="G590" s="41" t="s">
        <v>733</v>
      </c>
      <c r="H590" s="41">
        <v>4000</v>
      </c>
      <c r="I590" s="41">
        <v>4</v>
      </c>
      <c r="J590" s="41">
        <v>2</v>
      </c>
      <c r="K590" s="41">
        <v>4200</v>
      </c>
    </row>
    <row r="591" spans="1:11">
      <c r="A591" s="41" t="s">
        <v>305</v>
      </c>
      <c r="B591" s="41" t="s">
        <v>17</v>
      </c>
      <c r="C591" s="41">
        <v>32</v>
      </c>
      <c r="D591" s="41" t="s">
        <v>16</v>
      </c>
      <c r="E591" s="41" t="s">
        <v>11</v>
      </c>
      <c r="F591" s="41" t="s">
        <v>731</v>
      </c>
      <c r="G591" s="41" t="s">
        <v>734</v>
      </c>
      <c r="H591" s="41">
        <v>4160</v>
      </c>
      <c r="I591" s="41">
        <v>6</v>
      </c>
      <c r="J591" s="41">
        <v>4</v>
      </c>
      <c r="K591" s="41">
        <v>4460</v>
      </c>
    </row>
    <row r="592" spans="1:11">
      <c r="A592" s="41" t="s">
        <v>306</v>
      </c>
      <c r="B592" s="41" t="s">
        <v>17</v>
      </c>
      <c r="C592" s="41">
        <v>32</v>
      </c>
      <c r="D592" s="41" t="s">
        <v>16</v>
      </c>
      <c r="E592" s="41" t="s">
        <v>750</v>
      </c>
      <c r="F592" s="41" t="s">
        <v>731</v>
      </c>
      <c r="G592" s="41" t="s">
        <v>733</v>
      </c>
      <c r="H592" s="41">
        <v>6760</v>
      </c>
      <c r="I592" s="41">
        <v>6</v>
      </c>
      <c r="J592" s="41">
        <v>4</v>
      </c>
      <c r="K592" s="41">
        <v>7060</v>
      </c>
    </row>
    <row r="593" spans="1:11">
      <c r="A593" s="41" t="s">
        <v>307</v>
      </c>
      <c r="B593" s="41" t="s">
        <v>17</v>
      </c>
      <c r="C593" s="41">
        <v>32</v>
      </c>
      <c r="D593" s="41" t="s">
        <v>16</v>
      </c>
      <c r="E593" s="41" t="s">
        <v>750</v>
      </c>
      <c r="F593" s="41" t="s">
        <v>731</v>
      </c>
      <c r="G593" s="41" t="s">
        <v>734</v>
      </c>
      <c r="H593" s="41">
        <v>7170</v>
      </c>
      <c r="I593" s="41">
        <v>10</v>
      </c>
      <c r="J593" s="41">
        <v>8</v>
      </c>
      <c r="K593" s="41">
        <v>7670</v>
      </c>
    </row>
    <row r="594" spans="1:11">
      <c r="A594" s="41" t="s">
        <v>308</v>
      </c>
      <c r="B594" s="41" t="s">
        <v>17</v>
      </c>
      <c r="C594" s="41">
        <v>40</v>
      </c>
      <c r="D594" s="41" t="s">
        <v>10</v>
      </c>
      <c r="E594" s="41" t="s">
        <v>11</v>
      </c>
      <c r="F594" s="41" t="s">
        <v>731</v>
      </c>
      <c r="G594" s="41" t="s">
        <v>733</v>
      </c>
      <c r="H594" s="41">
        <v>3980</v>
      </c>
      <c r="I594" s="41">
        <v>6</v>
      </c>
      <c r="J594" s="41">
        <v>4</v>
      </c>
      <c r="K594" s="41">
        <v>4280</v>
      </c>
    </row>
    <row r="595" spans="1:11">
      <c r="A595" s="41" t="s">
        <v>309</v>
      </c>
      <c r="B595" s="41" t="s">
        <v>17</v>
      </c>
      <c r="C595" s="41">
        <v>40</v>
      </c>
      <c r="D595" s="41" t="s">
        <v>10</v>
      </c>
      <c r="E595" s="41" t="s">
        <v>11</v>
      </c>
      <c r="F595" s="41" t="s">
        <v>731</v>
      </c>
      <c r="G595" s="41" t="s">
        <v>734</v>
      </c>
      <c r="H595" s="41">
        <v>4200</v>
      </c>
      <c r="I595" s="41">
        <v>8</v>
      </c>
      <c r="J595" s="41">
        <v>6</v>
      </c>
      <c r="K595" s="41">
        <v>4600</v>
      </c>
    </row>
    <row r="596" spans="1:11">
      <c r="A596" s="41" t="s">
        <v>310</v>
      </c>
      <c r="B596" s="41" t="s">
        <v>17</v>
      </c>
      <c r="C596" s="41">
        <v>40</v>
      </c>
      <c r="D596" s="41" t="s">
        <v>10</v>
      </c>
      <c r="E596" s="41" t="s">
        <v>750</v>
      </c>
      <c r="F596" s="41" t="s">
        <v>731</v>
      </c>
      <c r="G596" s="41" t="s">
        <v>733</v>
      </c>
      <c r="H596" s="41">
        <v>6590</v>
      </c>
      <c r="I596" s="41">
        <v>8</v>
      </c>
      <c r="J596" s="41">
        <v>6</v>
      </c>
      <c r="K596" s="41">
        <v>6990</v>
      </c>
    </row>
    <row r="597" spans="1:11">
      <c r="A597" s="41" t="s">
        <v>311</v>
      </c>
      <c r="B597" s="41" t="s">
        <v>17</v>
      </c>
      <c r="C597" s="41">
        <v>40</v>
      </c>
      <c r="D597" s="41" t="s">
        <v>10</v>
      </c>
      <c r="E597" s="41" t="s">
        <v>750</v>
      </c>
      <c r="F597" s="41" t="s">
        <v>731</v>
      </c>
      <c r="G597" s="41" t="s">
        <v>734</v>
      </c>
      <c r="H597" s="41">
        <v>7270</v>
      </c>
      <c r="I597" s="41">
        <v>14</v>
      </c>
      <c r="J597" s="41">
        <v>12</v>
      </c>
      <c r="K597" s="41">
        <v>7970</v>
      </c>
    </row>
    <row r="598" spans="1:11">
      <c r="A598" s="41" t="s">
        <v>312</v>
      </c>
      <c r="B598" s="41" t="s">
        <v>17</v>
      </c>
      <c r="C598" s="41">
        <v>40</v>
      </c>
      <c r="D598" s="41" t="s">
        <v>16</v>
      </c>
      <c r="E598" s="41" t="s">
        <v>11</v>
      </c>
      <c r="F598" s="41" t="s">
        <v>731</v>
      </c>
      <c r="G598" s="41" t="s">
        <v>733</v>
      </c>
      <c r="H598" s="41">
        <v>4120</v>
      </c>
      <c r="I598" s="41">
        <v>6</v>
      </c>
      <c r="J598" s="41">
        <v>4</v>
      </c>
      <c r="K598" s="41">
        <v>4420</v>
      </c>
    </row>
    <row r="599" spans="1:11">
      <c r="A599" s="41" t="s">
        <v>313</v>
      </c>
      <c r="B599" s="41" t="s">
        <v>17</v>
      </c>
      <c r="C599" s="41">
        <v>40</v>
      </c>
      <c r="D599" s="41" t="s">
        <v>16</v>
      </c>
      <c r="E599" s="41" t="s">
        <v>11</v>
      </c>
      <c r="F599" s="41" t="s">
        <v>731</v>
      </c>
      <c r="G599" s="41" t="s">
        <v>734</v>
      </c>
      <c r="H599" s="41">
        <v>4320</v>
      </c>
      <c r="I599" s="41">
        <v>8</v>
      </c>
      <c r="J599" s="41">
        <v>6</v>
      </c>
      <c r="K599" s="41">
        <v>4720</v>
      </c>
    </row>
    <row r="600" spans="1:11">
      <c r="A600" s="41" t="s">
        <v>314</v>
      </c>
      <c r="B600" s="41" t="s">
        <v>17</v>
      </c>
      <c r="C600" s="41">
        <v>40</v>
      </c>
      <c r="D600" s="41" t="s">
        <v>16</v>
      </c>
      <c r="E600" s="41" t="s">
        <v>750</v>
      </c>
      <c r="F600" s="41" t="s">
        <v>731</v>
      </c>
      <c r="G600" s="41" t="s">
        <v>733</v>
      </c>
      <c r="H600" s="41">
        <v>6880</v>
      </c>
      <c r="I600" s="41">
        <v>8</v>
      </c>
      <c r="J600" s="41">
        <v>6</v>
      </c>
      <c r="K600" s="41">
        <v>7280</v>
      </c>
    </row>
    <row r="601" spans="1:11">
      <c r="A601" s="41" t="s">
        <v>315</v>
      </c>
      <c r="B601" s="41" t="s">
        <v>17</v>
      </c>
      <c r="C601" s="41">
        <v>40</v>
      </c>
      <c r="D601" s="41" t="s">
        <v>16</v>
      </c>
      <c r="E601" s="41" t="s">
        <v>750</v>
      </c>
      <c r="F601" s="41" t="s">
        <v>731</v>
      </c>
      <c r="G601" s="41" t="s">
        <v>734</v>
      </c>
      <c r="H601" s="41">
        <v>7530</v>
      </c>
      <c r="I601" s="41">
        <v>14</v>
      </c>
      <c r="J601" s="41">
        <v>12</v>
      </c>
      <c r="K601" s="41">
        <v>8230</v>
      </c>
    </row>
    <row r="602" spans="1:11">
      <c r="A602" s="41" t="s">
        <v>378</v>
      </c>
      <c r="B602" s="41" t="s">
        <v>20</v>
      </c>
      <c r="C602" s="41">
        <v>20</v>
      </c>
      <c r="D602" s="41" t="s">
        <v>16</v>
      </c>
      <c r="E602" s="41" t="s">
        <v>11</v>
      </c>
      <c r="F602" s="41" t="s">
        <v>731</v>
      </c>
      <c r="G602" s="41" t="s">
        <v>733</v>
      </c>
      <c r="H602" s="41">
        <v>5690</v>
      </c>
      <c r="I602" s="41">
        <v>8</v>
      </c>
      <c r="J602" s="41">
        <v>4</v>
      </c>
      <c r="K602" s="41">
        <v>6090</v>
      </c>
    </row>
    <row r="603" spans="1:11">
      <c r="A603" s="41" t="s">
        <v>379</v>
      </c>
      <c r="B603" s="41" t="s">
        <v>20</v>
      </c>
      <c r="C603" s="41">
        <v>20</v>
      </c>
      <c r="D603" s="41" t="s">
        <v>16</v>
      </c>
      <c r="E603" s="41" t="s">
        <v>11</v>
      </c>
      <c r="F603" s="41" t="s">
        <v>731</v>
      </c>
      <c r="G603" s="41" t="s">
        <v>734</v>
      </c>
      <c r="H603" s="41">
        <v>5720</v>
      </c>
      <c r="I603" s="41">
        <v>10</v>
      </c>
      <c r="J603" s="41">
        <v>6</v>
      </c>
      <c r="K603" s="41">
        <v>6220</v>
      </c>
    </row>
    <row r="604" spans="1:11">
      <c r="A604" s="41" t="s">
        <v>380</v>
      </c>
      <c r="B604" s="41" t="s">
        <v>20</v>
      </c>
      <c r="C604" s="41">
        <v>25</v>
      </c>
      <c r="D604" s="41" t="s">
        <v>16</v>
      </c>
      <c r="E604" s="41" t="s">
        <v>11</v>
      </c>
      <c r="F604" s="41" t="s">
        <v>731</v>
      </c>
      <c r="G604" s="41" t="s">
        <v>733</v>
      </c>
      <c r="H604" s="41">
        <v>5790</v>
      </c>
      <c r="I604" s="41">
        <v>8</v>
      </c>
      <c r="J604" s="41">
        <v>4</v>
      </c>
      <c r="K604" s="41">
        <v>6190</v>
      </c>
    </row>
    <row r="605" spans="1:11">
      <c r="A605" s="41" t="s">
        <v>381</v>
      </c>
      <c r="B605" s="41" t="s">
        <v>20</v>
      </c>
      <c r="C605" s="41">
        <v>25</v>
      </c>
      <c r="D605" s="41" t="s">
        <v>16</v>
      </c>
      <c r="E605" s="41" t="s">
        <v>11</v>
      </c>
      <c r="F605" s="41" t="s">
        <v>731</v>
      </c>
      <c r="G605" s="41" t="s">
        <v>734</v>
      </c>
      <c r="H605" s="41">
        <v>5820</v>
      </c>
      <c r="I605" s="41">
        <v>10</v>
      </c>
      <c r="J605" s="41">
        <v>6</v>
      </c>
      <c r="K605" s="41">
        <v>6320</v>
      </c>
    </row>
    <row r="606" spans="1:11">
      <c r="A606" s="41" t="s">
        <v>382</v>
      </c>
      <c r="B606" s="41" t="s">
        <v>20</v>
      </c>
      <c r="C606" s="41">
        <v>32</v>
      </c>
      <c r="D606" s="41" t="s">
        <v>16</v>
      </c>
      <c r="E606" s="41" t="s">
        <v>11</v>
      </c>
      <c r="F606" s="41" t="s">
        <v>731</v>
      </c>
      <c r="G606" s="41" t="s">
        <v>733</v>
      </c>
      <c r="H606" s="41">
        <v>6210</v>
      </c>
      <c r="I606" s="41">
        <v>10</v>
      </c>
      <c r="J606" s="41">
        <v>4</v>
      </c>
      <c r="K606" s="41">
        <v>6710</v>
      </c>
    </row>
    <row r="607" spans="1:11">
      <c r="A607" s="41" t="s">
        <v>383</v>
      </c>
      <c r="B607" s="41" t="s">
        <v>20</v>
      </c>
      <c r="C607" s="41">
        <v>32</v>
      </c>
      <c r="D607" s="41" t="s">
        <v>16</v>
      </c>
      <c r="E607" s="41" t="s">
        <v>11</v>
      </c>
      <c r="F607" s="41" t="s">
        <v>731</v>
      </c>
      <c r="G607" s="41" t="s">
        <v>734</v>
      </c>
      <c r="H607" s="41">
        <v>6340</v>
      </c>
      <c r="I607" s="41">
        <v>12</v>
      </c>
      <c r="J607" s="41">
        <v>6</v>
      </c>
      <c r="K607" s="41">
        <v>6940</v>
      </c>
    </row>
    <row r="608" spans="1:11">
      <c r="A608" s="41" t="s">
        <v>384</v>
      </c>
      <c r="B608" s="41" t="s">
        <v>20</v>
      </c>
      <c r="C608" s="41">
        <v>40</v>
      </c>
      <c r="D608" s="41" t="s">
        <v>16</v>
      </c>
      <c r="E608" s="41" t="s">
        <v>11</v>
      </c>
      <c r="F608" s="41" t="s">
        <v>731</v>
      </c>
      <c r="G608" s="41" t="s">
        <v>733</v>
      </c>
      <c r="H608" s="41">
        <v>6590</v>
      </c>
      <c r="I608" s="41">
        <v>10</v>
      </c>
      <c r="J608" s="41">
        <v>4</v>
      </c>
      <c r="K608" s="41">
        <v>7090</v>
      </c>
    </row>
    <row r="609" spans="1:14">
      <c r="A609" s="41" t="s">
        <v>385</v>
      </c>
      <c r="B609" s="41" t="s">
        <v>20</v>
      </c>
      <c r="C609" s="41">
        <v>40</v>
      </c>
      <c r="D609" s="41" t="s">
        <v>16</v>
      </c>
      <c r="E609" s="41" t="s">
        <v>11</v>
      </c>
      <c r="F609" s="41" t="s">
        <v>731</v>
      </c>
      <c r="G609" s="41" t="s">
        <v>734</v>
      </c>
      <c r="H609" s="41">
        <v>6720</v>
      </c>
      <c r="I609" s="41">
        <v>14</v>
      </c>
      <c r="J609" s="41">
        <v>6</v>
      </c>
      <c r="K609" s="41">
        <v>7420</v>
      </c>
    </row>
    <row r="610" spans="1:14">
      <c r="A610" s="41" t="s">
        <v>386</v>
      </c>
      <c r="B610" s="41" t="s">
        <v>20</v>
      </c>
      <c r="C610" s="41">
        <v>50</v>
      </c>
      <c r="D610" s="41" t="s">
        <v>16</v>
      </c>
      <c r="E610" s="41" t="s">
        <v>11</v>
      </c>
      <c r="F610" s="41" t="s">
        <v>731</v>
      </c>
      <c r="G610" s="41" t="s">
        <v>733</v>
      </c>
      <c r="H610" s="41">
        <v>7500</v>
      </c>
      <c r="I610" s="41">
        <v>14</v>
      </c>
      <c r="J610" s="41">
        <v>4</v>
      </c>
      <c r="K610" s="41">
        <v>8200</v>
      </c>
    </row>
    <row r="611" spans="1:14">
      <c r="A611" s="41" t="s">
        <v>387</v>
      </c>
      <c r="B611" s="41" t="s">
        <v>20</v>
      </c>
      <c r="C611" s="41">
        <v>50</v>
      </c>
      <c r="D611" s="41" t="s">
        <v>16</v>
      </c>
      <c r="E611" s="41" t="s">
        <v>11</v>
      </c>
      <c r="F611" s="41" t="s">
        <v>731</v>
      </c>
      <c r="G611" s="41" t="s">
        <v>734</v>
      </c>
      <c r="H611" s="41">
        <v>7790</v>
      </c>
      <c r="I611" s="41">
        <v>20</v>
      </c>
      <c r="J611" s="41">
        <v>12</v>
      </c>
      <c r="K611" s="41">
        <v>8790</v>
      </c>
    </row>
    <row r="612" spans="1:14">
      <c r="A612" s="41" t="s">
        <v>388</v>
      </c>
      <c r="B612" s="41" t="s">
        <v>20</v>
      </c>
      <c r="C612" s="41">
        <v>63</v>
      </c>
      <c r="D612" s="41" t="s">
        <v>16</v>
      </c>
      <c r="E612" s="41" t="s">
        <v>11</v>
      </c>
      <c r="F612" s="41" t="s">
        <v>731</v>
      </c>
      <c r="G612" s="41" t="s">
        <v>733</v>
      </c>
      <c r="H612" s="41">
        <v>8530</v>
      </c>
      <c r="I612" s="41">
        <v>14</v>
      </c>
      <c r="J612" s="41">
        <v>4</v>
      </c>
      <c r="K612" s="41">
        <v>9230</v>
      </c>
    </row>
    <row r="613" spans="1:14">
      <c r="A613" s="41" t="s">
        <v>389</v>
      </c>
      <c r="B613" s="41" t="s">
        <v>20</v>
      </c>
      <c r="C613" s="41">
        <v>63</v>
      </c>
      <c r="D613" s="41" t="s">
        <v>16</v>
      </c>
      <c r="E613" s="41" t="s">
        <v>11</v>
      </c>
      <c r="F613" s="41" t="s">
        <v>731</v>
      </c>
      <c r="G613" s="41" t="s">
        <v>734</v>
      </c>
      <c r="H613" s="41">
        <v>8840</v>
      </c>
      <c r="I613" s="41">
        <v>22</v>
      </c>
      <c r="J613" s="41">
        <v>12</v>
      </c>
      <c r="K613" s="41">
        <v>9940</v>
      </c>
    </row>
    <row r="614" spans="1:14">
      <c r="A614" s="41" t="s">
        <v>390</v>
      </c>
      <c r="B614" s="41" t="s">
        <v>20</v>
      </c>
      <c r="C614" s="41">
        <v>80</v>
      </c>
      <c r="D614" s="41" t="s">
        <v>16</v>
      </c>
      <c r="E614" s="41" t="s">
        <v>11</v>
      </c>
      <c r="F614" s="41" t="s">
        <v>731</v>
      </c>
      <c r="G614" s="41" t="s">
        <v>733</v>
      </c>
      <c r="H614" s="41">
        <v>10180</v>
      </c>
      <c r="I614" s="41">
        <v>18</v>
      </c>
      <c r="J614" s="41">
        <v>4</v>
      </c>
      <c r="K614" s="41">
        <v>11080</v>
      </c>
    </row>
    <row r="615" spans="1:14">
      <c r="A615" s="41" t="s">
        <v>391</v>
      </c>
      <c r="B615" s="41" t="s">
        <v>20</v>
      </c>
      <c r="C615" s="41">
        <v>80</v>
      </c>
      <c r="D615" s="41" t="s">
        <v>16</v>
      </c>
      <c r="E615" s="41" t="s">
        <v>11</v>
      </c>
      <c r="F615" s="41" t="s">
        <v>731</v>
      </c>
      <c r="G615" s="41" t="s">
        <v>734</v>
      </c>
      <c r="H615" s="41">
        <v>10670</v>
      </c>
      <c r="I615" s="41">
        <v>26</v>
      </c>
      <c r="J615" s="41">
        <v>14</v>
      </c>
      <c r="K615" s="41">
        <v>11970</v>
      </c>
    </row>
    <row r="616" spans="1:14">
      <c r="A616" s="41" t="s">
        <v>392</v>
      </c>
      <c r="B616" s="41" t="s">
        <v>20</v>
      </c>
      <c r="C616" s="41">
        <v>100</v>
      </c>
      <c r="D616" s="41" t="s">
        <v>16</v>
      </c>
      <c r="E616" s="41" t="s">
        <v>11</v>
      </c>
      <c r="F616" s="41" t="s">
        <v>731</v>
      </c>
      <c r="G616" s="41" t="s">
        <v>733</v>
      </c>
      <c r="H616" s="41">
        <v>13280</v>
      </c>
      <c r="I616" s="41">
        <v>22</v>
      </c>
      <c r="J616" s="41">
        <v>4</v>
      </c>
      <c r="K616" s="41">
        <v>14380</v>
      </c>
    </row>
    <row r="617" spans="1:14">
      <c r="A617" s="41" t="s">
        <v>393</v>
      </c>
      <c r="B617" s="41" t="s">
        <v>20</v>
      </c>
      <c r="C617" s="41">
        <v>100</v>
      </c>
      <c r="D617" s="41" t="s">
        <v>16</v>
      </c>
      <c r="E617" s="41" t="s">
        <v>11</v>
      </c>
      <c r="F617" s="41" t="s">
        <v>731</v>
      </c>
      <c r="G617" s="41" t="s">
        <v>734</v>
      </c>
      <c r="H617" s="41">
        <v>13820</v>
      </c>
      <c r="I617" s="41">
        <v>30</v>
      </c>
      <c r="J617" s="41">
        <v>14</v>
      </c>
      <c r="K617" s="41">
        <v>15320</v>
      </c>
    </row>
    <row r="618" spans="1:14">
      <c r="A618" s="41" t="s">
        <v>710</v>
      </c>
      <c r="B618" s="41" t="s">
        <v>59</v>
      </c>
      <c r="C618" s="41">
        <v>12</v>
      </c>
      <c r="D618" s="41" t="s">
        <v>681</v>
      </c>
      <c r="E618" s="41" t="s">
        <v>11</v>
      </c>
      <c r="F618" s="41" t="s">
        <v>731</v>
      </c>
      <c r="G618" s="41" t="s">
        <v>733</v>
      </c>
      <c r="H618" s="41">
        <v>9300</v>
      </c>
      <c r="I618" s="41">
        <v>10</v>
      </c>
      <c r="J618" s="41">
        <v>4</v>
      </c>
      <c r="K618" s="41">
        <v>9800</v>
      </c>
      <c r="N618" s="42"/>
    </row>
    <row r="619" spans="1:14">
      <c r="A619" s="41" t="s">
        <v>711</v>
      </c>
      <c r="B619" s="41" t="s">
        <v>59</v>
      </c>
      <c r="C619" s="41">
        <v>12</v>
      </c>
      <c r="D619" s="41" t="s">
        <v>681</v>
      </c>
      <c r="E619" s="41" t="s">
        <v>11</v>
      </c>
      <c r="F619" s="41" t="s">
        <v>731</v>
      </c>
      <c r="G619" s="41" t="s">
        <v>734</v>
      </c>
      <c r="H619" s="41">
        <v>12930</v>
      </c>
      <c r="I619" s="41">
        <v>14</v>
      </c>
      <c r="J619" s="41">
        <v>8</v>
      </c>
      <c r="K619" s="41">
        <v>13630</v>
      </c>
    </row>
    <row r="620" spans="1:14">
      <c r="A620" s="41" t="s">
        <v>712</v>
      </c>
      <c r="B620" s="41" t="s">
        <v>59</v>
      </c>
      <c r="C620" s="41">
        <v>16</v>
      </c>
      <c r="D620" s="41" t="s">
        <v>681</v>
      </c>
      <c r="E620" s="41" t="s">
        <v>11</v>
      </c>
      <c r="F620" s="41" t="s">
        <v>731</v>
      </c>
      <c r="G620" s="41" t="s">
        <v>733</v>
      </c>
      <c r="H620" s="41">
        <v>11200</v>
      </c>
      <c r="I620" s="41">
        <v>11</v>
      </c>
      <c r="J620" s="41">
        <v>4</v>
      </c>
      <c r="K620" s="41">
        <v>11750</v>
      </c>
      <c r="M620" s="42"/>
      <c r="N620" s="42"/>
    </row>
    <row r="621" spans="1:14">
      <c r="A621" s="41" t="s">
        <v>713</v>
      </c>
      <c r="B621" s="41" t="s">
        <v>59</v>
      </c>
      <c r="C621" s="41">
        <v>16</v>
      </c>
      <c r="D621" s="41" t="s">
        <v>681</v>
      </c>
      <c r="E621" s="41" t="s">
        <v>11</v>
      </c>
      <c r="F621" s="41" t="s">
        <v>731</v>
      </c>
      <c r="G621" s="41" t="s">
        <v>734</v>
      </c>
      <c r="H621" s="41">
        <v>17510</v>
      </c>
      <c r="I621" s="41">
        <v>16</v>
      </c>
      <c r="J621" s="41">
        <v>8</v>
      </c>
      <c r="K621" s="41">
        <v>18310</v>
      </c>
    </row>
    <row r="622" spans="1:14">
      <c r="A622" s="41" t="s">
        <v>714</v>
      </c>
      <c r="B622" s="41" t="s">
        <v>59</v>
      </c>
      <c r="C622" s="41">
        <v>20</v>
      </c>
      <c r="D622" s="41" t="s">
        <v>681</v>
      </c>
      <c r="E622" s="41" t="s">
        <v>11</v>
      </c>
      <c r="F622" s="41" t="s">
        <v>731</v>
      </c>
      <c r="G622" s="41" t="s">
        <v>733</v>
      </c>
      <c r="H622" s="41">
        <v>15890</v>
      </c>
      <c r="I622" s="41">
        <v>14</v>
      </c>
      <c r="J622" s="41">
        <v>6</v>
      </c>
      <c r="K622" s="41">
        <v>16590</v>
      </c>
    </row>
    <row r="623" spans="1:14">
      <c r="A623" s="41" t="s">
        <v>715</v>
      </c>
      <c r="B623" s="41" t="s">
        <v>59</v>
      </c>
      <c r="C623" s="41">
        <v>20</v>
      </c>
      <c r="D623" s="41" t="s">
        <v>681</v>
      </c>
      <c r="E623" s="41" t="s">
        <v>11</v>
      </c>
      <c r="F623" s="41" t="s">
        <v>731</v>
      </c>
      <c r="G623" s="41" t="s">
        <v>734</v>
      </c>
      <c r="H623" s="41">
        <v>20120</v>
      </c>
      <c r="I623" s="41">
        <v>16</v>
      </c>
      <c r="J623" s="41">
        <v>6</v>
      </c>
      <c r="K623" s="41">
        <v>20920</v>
      </c>
    </row>
    <row r="624" spans="1:14">
      <c r="A624" s="41" t="s">
        <v>716</v>
      </c>
      <c r="B624" s="41" t="s">
        <v>59</v>
      </c>
      <c r="C624" s="41">
        <v>25</v>
      </c>
      <c r="D624" s="41" t="s">
        <v>681</v>
      </c>
      <c r="E624" s="41" t="s">
        <v>11</v>
      </c>
      <c r="F624" s="41" t="s">
        <v>731</v>
      </c>
      <c r="G624" s="41" t="s">
        <v>733</v>
      </c>
      <c r="H624" s="41">
        <v>17400</v>
      </c>
      <c r="I624" s="41">
        <v>20</v>
      </c>
      <c r="J624" s="41">
        <v>8</v>
      </c>
      <c r="K624" s="41">
        <v>18400</v>
      </c>
    </row>
    <row r="625" spans="1:14">
      <c r="A625" s="41" t="s">
        <v>717</v>
      </c>
      <c r="B625" s="41" t="s">
        <v>59</v>
      </c>
      <c r="C625" s="41">
        <v>25</v>
      </c>
      <c r="D625" s="41" t="s">
        <v>681</v>
      </c>
      <c r="E625" s="41" t="s">
        <v>11</v>
      </c>
      <c r="F625" s="41" t="s">
        <v>731</v>
      </c>
      <c r="G625" s="41" t="s">
        <v>734</v>
      </c>
      <c r="H625" s="41">
        <v>21210</v>
      </c>
      <c r="I625" s="41">
        <v>30</v>
      </c>
      <c r="J625" s="41">
        <v>16</v>
      </c>
      <c r="K625" s="41">
        <v>22710</v>
      </c>
    </row>
    <row r="626" spans="1:14">
      <c r="A626" s="41" t="s">
        <v>718</v>
      </c>
      <c r="B626" s="41" t="s">
        <v>59</v>
      </c>
      <c r="C626" s="41">
        <v>32</v>
      </c>
      <c r="D626" s="41" t="s">
        <v>681</v>
      </c>
      <c r="E626" s="41" t="s">
        <v>11</v>
      </c>
      <c r="F626" s="41" t="s">
        <v>731</v>
      </c>
      <c r="G626" s="41" t="s">
        <v>733</v>
      </c>
      <c r="H626" s="41">
        <v>17590</v>
      </c>
      <c r="I626" s="41">
        <v>22</v>
      </c>
      <c r="J626" s="41">
        <v>6</v>
      </c>
      <c r="K626" s="41">
        <v>18690</v>
      </c>
    </row>
    <row r="627" spans="1:14">
      <c r="A627" s="41" t="s">
        <v>719</v>
      </c>
      <c r="B627" s="41" t="s">
        <v>59</v>
      </c>
      <c r="C627" s="41">
        <v>32</v>
      </c>
      <c r="D627" s="41" t="s">
        <v>681</v>
      </c>
      <c r="E627" s="41" t="s">
        <v>11</v>
      </c>
      <c r="F627" s="41" t="s">
        <v>731</v>
      </c>
      <c r="G627" s="41" t="s">
        <v>734</v>
      </c>
      <c r="H627" s="41">
        <v>22550</v>
      </c>
      <c r="I627" s="41">
        <v>40</v>
      </c>
      <c r="J627" s="41">
        <v>22</v>
      </c>
      <c r="K627" s="41">
        <v>24550</v>
      </c>
    </row>
    <row r="628" spans="1:14">
      <c r="A628" s="41" t="s">
        <v>720</v>
      </c>
      <c r="B628" s="41" t="s">
        <v>59</v>
      </c>
      <c r="C628" s="41">
        <v>40</v>
      </c>
      <c r="D628" s="41" t="s">
        <v>681</v>
      </c>
      <c r="E628" s="41" t="s">
        <v>11</v>
      </c>
      <c r="F628" s="41" t="s">
        <v>731</v>
      </c>
      <c r="G628" s="41" t="s">
        <v>733</v>
      </c>
      <c r="H628" s="41">
        <v>20560</v>
      </c>
      <c r="I628" s="41">
        <v>28</v>
      </c>
      <c r="J628" s="41">
        <v>6</v>
      </c>
      <c r="K628" s="41">
        <v>21960</v>
      </c>
      <c r="M628" s="42"/>
      <c r="N628" s="42"/>
    </row>
    <row r="629" spans="1:14">
      <c r="A629" s="41" t="s">
        <v>721</v>
      </c>
      <c r="B629" s="41" t="s">
        <v>59</v>
      </c>
      <c r="C629" s="41">
        <v>40</v>
      </c>
      <c r="D629" s="41" t="s">
        <v>681</v>
      </c>
      <c r="E629" s="41" t="s">
        <v>11</v>
      </c>
      <c r="F629" s="41" t="s">
        <v>731</v>
      </c>
      <c r="G629" s="41" t="s">
        <v>734</v>
      </c>
      <c r="H629" s="41">
        <v>23910</v>
      </c>
      <c r="I629" s="41">
        <v>44</v>
      </c>
      <c r="J629" s="41">
        <v>22</v>
      </c>
      <c r="K629" s="41">
        <v>26110</v>
      </c>
    </row>
    <row r="630" spans="1:14">
      <c r="A630" s="41" t="s">
        <v>722</v>
      </c>
      <c r="B630" s="41" t="s">
        <v>59</v>
      </c>
      <c r="C630" s="41">
        <v>50</v>
      </c>
      <c r="D630" s="41" t="s">
        <v>681</v>
      </c>
      <c r="E630" s="41" t="s">
        <v>11</v>
      </c>
      <c r="F630" s="41" t="s">
        <v>731</v>
      </c>
      <c r="G630" s="41" t="s">
        <v>733</v>
      </c>
      <c r="H630" s="41">
        <v>27820</v>
      </c>
      <c r="I630" s="41">
        <v>44</v>
      </c>
      <c r="J630" s="41">
        <v>14</v>
      </c>
      <c r="K630" s="41">
        <v>30020</v>
      </c>
      <c r="M630" s="42"/>
      <c r="N630" s="42"/>
    </row>
    <row r="631" spans="1:14">
      <c r="A631" s="41" t="s">
        <v>723</v>
      </c>
      <c r="B631" s="41" t="s">
        <v>59</v>
      </c>
      <c r="C631" s="41">
        <v>50</v>
      </c>
      <c r="D631" s="41" t="s">
        <v>681</v>
      </c>
      <c r="E631" s="41" t="s">
        <v>11</v>
      </c>
      <c r="F631" s="41" t="s">
        <v>731</v>
      </c>
      <c r="G631" s="41" t="s">
        <v>734</v>
      </c>
      <c r="H631" s="41">
        <v>31720</v>
      </c>
      <c r="I631" s="41">
        <v>62</v>
      </c>
      <c r="J631" s="41">
        <v>32</v>
      </c>
      <c r="K631" s="41">
        <v>34820</v>
      </c>
    </row>
    <row r="632" spans="1:14">
      <c r="A632" s="41" t="s">
        <v>724</v>
      </c>
      <c r="B632" s="41" t="s">
        <v>59</v>
      </c>
      <c r="C632" s="41">
        <v>63</v>
      </c>
      <c r="D632" s="41" t="s">
        <v>681</v>
      </c>
      <c r="E632" s="41" t="s">
        <v>11</v>
      </c>
      <c r="F632" s="41" t="s">
        <v>731</v>
      </c>
      <c r="G632" s="41" t="s">
        <v>733</v>
      </c>
      <c r="H632" s="41">
        <v>29010</v>
      </c>
      <c r="I632" s="41">
        <v>44</v>
      </c>
      <c r="J632" s="41">
        <v>12</v>
      </c>
      <c r="K632" s="41">
        <v>31210</v>
      </c>
      <c r="M632" s="42"/>
      <c r="N632" s="42"/>
    </row>
    <row r="633" spans="1:14">
      <c r="A633" s="41" t="s">
        <v>725</v>
      </c>
      <c r="B633" s="41" t="s">
        <v>59</v>
      </c>
      <c r="C633" s="41">
        <v>63</v>
      </c>
      <c r="D633" s="41" t="s">
        <v>681</v>
      </c>
      <c r="E633" s="41" t="s">
        <v>11</v>
      </c>
      <c r="F633" s="41" t="s">
        <v>731</v>
      </c>
      <c r="G633" s="41" t="s">
        <v>734</v>
      </c>
      <c r="H633" s="41">
        <v>39880</v>
      </c>
      <c r="I633" s="41">
        <v>70</v>
      </c>
      <c r="J633" s="41">
        <v>32</v>
      </c>
      <c r="K633" s="41">
        <v>43380</v>
      </c>
    </row>
    <row r="634" spans="1:14">
      <c r="A634" s="41" t="s">
        <v>624</v>
      </c>
      <c r="B634" s="41" t="s">
        <v>60</v>
      </c>
      <c r="C634" s="41">
        <v>16</v>
      </c>
      <c r="D634" s="41" t="s">
        <v>676</v>
      </c>
      <c r="E634" s="41" t="s">
        <v>629</v>
      </c>
      <c r="F634" s="41" t="s">
        <v>731</v>
      </c>
      <c r="G634" s="41">
        <v>0</v>
      </c>
      <c r="H634" s="41">
        <v>7620</v>
      </c>
      <c r="I634" s="41">
        <v>6</v>
      </c>
      <c r="J634" s="41">
        <v>2</v>
      </c>
      <c r="K634" s="41">
        <v>7920</v>
      </c>
    </row>
    <row r="635" spans="1:14">
      <c r="A635" s="41" t="s">
        <v>625</v>
      </c>
      <c r="B635" s="41" t="s">
        <v>60</v>
      </c>
      <c r="C635" s="41">
        <v>20</v>
      </c>
      <c r="D635" s="41" t="s">
        <v>676</v>
      </c>
      <c r="E635" s="41" t="s">
        <v>629</v>
      </c>
      <c r="F635" s="41" t="s">
        <v>731</v>
      </c>
      <c r="G635" s="41">
        <v>0</v>
      </c>
      <c r="H635" s="41">
        <v>9800</v>
      </c>
      <c r="I635" s="41">
        <v>8</v>
      </c>
      <c r="J635" s="41">
        <v>2</v>
      </c>
      <c r="K635" s="41">
        <v>10200</v>
      </c>
    </row>
    <row r="636" spans="1:14">
      <c r="A636" s="41" t="s">
        <v>626</v>
      </c>
      <c r="B636" s="41" t="s">
        <v>60</v>
      </c>
      <c r="C636" s="41">
        <v>25</v>
      </c>
      <c r="D636" s="41" t="s">
        <v>676</v>
      </c>
      <c r="E636" s="41" t="s">
        <v>629</v>
      </c>
      <c r="F636" s="41" t="s">
        <v>731</v>
      </c>
      <c r="G636" s="41">
        <v>0</v>
      </c>
      <c r="H636" s="41">
        <v>10790</v>
      </c>
      <c r="I636" s="41">
        <v>8</v>
      </c>
      <c r="J636" s="41">
        <v>2</v>
      </c>
      <c r="K636" s="41">
        <v>11190</v>
      </c>
    </row>
    <row r="637" spans="1:14">
      <c r="A637" s="41" t="s">
        <v>627</v>
      </c>
      <c r="B637" s="41" t="s">
        <v>60</v>
      </c>
      <c r="C637" s="41">
        <v>32</v>
      </c>
      <c r="D637" s="41" t="s">
        <v>676</v>
      </c>
      <c r="E637" s="41" t="s">
        <v>629</v>
      </c>
      <c r="F637" s="41" t="s">
        <v>731</v>
      </c>
      <c r="G637" s="41">
        <v>0</v>
      </c>
      <c r="H637" s="41">
        <v>14400</v>
      </c>
      <c r="I637" s="41">
        <v>10</v>
      </c>
      <c r="J637" s="41">
        <v>2</v>
      </c>
      <c r="K637" s="41">
        <v>14900</v>
      </c>
    </row>
    <row r="638" spans="1:14">
      <c r="A638" s="41" t="s">
        <v>741</v>
      </c>
      <c r="B638" s="41" t="s">
        <v>726</v>
      </c>
      <c r="C638" s="41">
        <v>32</v>
      </c>
      <c r="D638" s="41" t="s">
        <v>681</v>
      </c>
      <c r="E638" s="41" t="s">
        <v>629</v>
      </c>
      <c r="F638" s="41" t="s">
        <v>735</v>
      </c>
      <c r="G638" s="41" t="s">
        <v>733</v>
      </c>
      <c r="H638" s="41" t="e">
        <v>#N/A</v>
      </c>
      <c r="I638" s="41" t="e">
        <v>#N/A</v>
      </c>
      <c r="J638" s="41" t="e">
        <v>#N/A</v>
      </c>
      <c r="K638" s="41" t="e">
        <v>#N/A</v>
      </c>
    </row>
    <row r="639" spans="1:14">
      <c r="A639" s="41" t="s">
        <v>742</v>
      </c>
      <c r="B639" s="41" t="s">
        <v>726</v>
      </c>
      <c r="C639" s="41">
        <v>40</v>
      </c>
      <c r="D639" s="41" t="s">
        <v>681</v>
      </c>
      <c r="E639" s="41" t="s">
        <v>629</v>
      </c>
      <c r="F639" s="41" t="s">
        <v>735</v>
      </c>
      <c r="G639" s="41" t="s">
        <v>733</v>
      </c>
      <c r="H639" s="41" t="e">
        <v>#N/A</v>
      </c>
      <c r="I639" s="41" t="e">
        <v>#N/A</v>
      </c>
      <c r="J639" s="41" t="e">
        <v>#N/A</v>
      </c>
      <c r="K639" s="41" t="e">
        <v>#N/A</v>
      </c>
    </row>
    <row r="640" spans="1:14">
      <c r="A640" s="41" t="s">
        <v>743</v>
      </c>
      <c r="B640" s="41" t="s">
        <v>726</v>
      </c>
      <c r="C640" s="41">
        <v>50</v>
      </c>
      <c r="D640" s="41" t="s">
        <v>681</v>
      </c>
      <c r="E640" s="41" t="s">
        <v>629</v>
      </c>
      <c r="F640" s="41" t="s">
        <v>735</v>
      </c>
      <c r="G640" s="41" t="s">
        <v>733</v>
      </c>
      <c r="H640" s="41" t="e">
        <v>#N/A</v>
      </c>
      <c r="I640" s="41" t="e">
        <v>#N/A</v>
      </c>
      <c r="J640" s="41" t="e">
        <v>#N/A</v>
      </c>
      <c r="K640" s="41" t="e">
        <v>#N/A</v>
      </c>
    </row>
    <row r="641" spans="1:12">
      <c r="A641" s="41" t="s">
        <v>744</v>
      </c>
      <c r="B641" s="41" t="s">
        <v>726</v>
      </c>
      <c r="C641" s="41">
        <v>63</v>
      </c>
      <c r="D641" s="41" t="s">
        <v>681</v>
      </c>
      <c r="E641" s="41" t="s">
        <v>629</v>
      </c>
      <c r="F641" s="41" t="s">
        <v>735</v>
      </c>
      <c r="G641" s="41" t="s">
        <v>733</v>
      </c>
      <c r="H641" s="41" t="e">
        <v>#N/A</v>
      </c>
      <c r="I641" s="41" t="e">
        <v>#N/A</v>
      </c>
      <c r="J641" s="41" t="e">
        <v>#N/A</v>
      </c>
      <c r="K641" s="41" t="e">
        <v>#N/A</v>
      </c>
    </row>
    <row r="642" spans="1:12">
      <c r="A642" s="41" t="s">
        <v>745</v>
      </c>
      <c r="B642" s="41" t="s">
        <v>726</v>
      </c>
      <c r="C642" s="41">
        <v>80</v>
      </c>
      <c r="D642" s="41" t="s">
        <v>681</v>
      </c>
      <c r="E642" s="41" t="s">
        <v>629</v>
      </c>
      <c r="F642" s="41" t="s">
        <v>735</v>
      </c>
      <c r="G642" s="41" t="s">
        <v>733</v>
      </c>
      <c r="H642" s="41" t="e">
        <v>#N/A</v>
      </c>
      <c r="I642" s="41" t="e">
        <v>#N/A</v>
      </c>
      <c r="J642" s="41" t="e">
        <v>#N/A</v>
      </c>
      <c r="K642" s="41" t="e">
        <v>#N/A</v>
      </c>
    </row>
    <row r="643" spans="1:12">
      <c r="A643" s="41" t="s">
        <v>746</v>
      </c>
      <c r="B643" s="41" t="s">
        <v>726</v>
      </c>
      <c r="C643" s="41">
        <v>100</v>
      </c>
      <c r="D643" s="41" t="s">
        <v>681</v>
      </c>
      <c r="E643" s="41" t="s">
        <v>629</v>
      </c>
      <c r="F643" s="41" t="s">
        <v>735</v>
      </c>
      <c r="G643" s="41" t="s">
        <v>733</v>
      </c>
      <c r="H643" s="41" t="e">
        <v>#N/A</v>
      </c>
      <c r="I643" s="41" t="e">
        <v>#N/A</v>
      </c>
      <c r="J643" s="41" t="e">
        <v>#N/A</v>
      </c>
      <c r="K643" s="41" t="e">
        <v>#N/A</v>
      </c>
    </row>
    <row r="644" spans="1:12">
      <c r="A644" s="41" t="s">
        <v>676</v>
      </c>
      <c r="B644" s="41" t="s">
        <v>676</v>
      </c>
      <c r="C644" s="41" t="s">
        <v>676</v>
      </c>
      <c r="D644" s="41" t="s">
        <v>676</v>
      </c>
      <c r="E644" s="41" t="s">
        <v>676</v>
      </c>
      <c r="F644" s="41" t="s">
        <v>676</v>
      </c>
      <c r="G644" s="41" t="s">
        <v>676</v>
      </c>
      <c r="L644" s="41" t="e">
        <f>VLOOKUP(A644,#REF!,25,FALSE)</f>
        <v>#REF!</v>
      </c>
    </row>
    <row r="645" spans="1:12">
      <c r="A645" s="41" t="s">
        <v>676</v>
      </c>
      <c r="B645" s="41" t="s">
        <v>676</v>
      </c>
      <c r="C645" s="41" t="s">
        <v>676</v>
      </c>
      <c r="D645" s="41" t="s">
        <v>676</v>
      </c>
      <c r="E645" s="41" t="s">
        <v>676</v>
      </c>
      <c r="F645" s="41" t="s">
        <v>676</v>
      </c>
      <c r="G645" s="41" t="s">
        <v>676</v>
      </c>
    </row>
    <row r="646" spans="1:12">
      <c r="A646" s="41" t="s">
        <v>676</v>
      </c>
      <c r="B646" s="41" t="s">
        <v>676</v>
      </c>
      <c r="C646" s="41" t="s">
        <v>676</v>
      </c>
      <c r="D646" s="41" t="s">
        <v>676</v>
      </c>
      <c r="E646" s="41" t="s">
        <v>676</v>
      </c>
      <c r="F646" s="41" t="s">
        <v>676</v>
      </c>
      <c r="G646" s="41" t="s">
        <v>676</v>
      </c>
    </row>
    <row r="647" spans="1:12">
      <c r="A647" s="41" t="s">
        <v>676</v>
      </c>
      <c r="B647" s="41" t="s">
        <v>676</v>
      </c>
      <c r="C647" s="41" t="s">
        <v>676</v>
      </c>
      <c r="D647" s="41" t="s">
        <v>676</v>
      </c>
      <c r="E647" s="41" t="s">
        <v>676</v>
      </c>
      <c r="F647" s="41" t="s">
        <v>676</v>
      </c>
      <c r="G647" s="41" t="s">
        <v>676</v>
      </c>
    </row>
  </sheetData>
  <sheetProtection algorithmName="SHA-512" hashValue="bI1DPg1Gv+II0ioN9VMjDo9LeF+Qf6F/zFG81FXIOVoilzT0Pbz8lhdI+mRAz8DXgFlELfy9Qb6/XToTZsTWVA==" saltValue="GeK5yy/v3gZgc9+CnzqEa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A3E9B-DC50-4CA1-92B9-E4215F7FC94C}">
  <dimension ref="A1:BX1417"/>
  <sheetViews>
    <sheetView topLeftCell="CA1" workbookViewId="0">
      <selection activeCell="CA1" sqref="CA1"/>
    </sheetView>
  </sheetViews>
  <sheetFormatPr defaultColWidth="8.85546875" defaultRowHeight="15" zeroHeight="1"/>
  <cols>
    <col min="1" max="1" width="9" style="43" hidden="1" customWidth="1"/>
    <col min="2" max="2" width="17" style="51" hidden="1" customWidth="1"/>
    <col min="3" max="3" width="9" style="43" hidden="1" customWidth="1"/>
    <col min="4" max="4" width="17" style="51" hidden="1" customWidth="1"/>
    <col min="5" max="5" width="37.7109375" style="51" hidden="1" customWidth="1"/>
    <col min="6" max="6" width="9" style="43" hidden="1" customWidth="1"/>
    <col min="7" max="11" width="17" style="51" hidden="1" customWidth="1"/>
    <col min="12" max="12" width="0" style="51" hidden="1" customWidth="1"/>
    <col min="13" max="16" width="9" style="51" hidden="1" customWidth="1"/>
    <col min="17" max="17" width="0" style="51" hidden="1" customWidth="1"/>
    <col min="18" max="20" width="13.85546875" style="51" hidden="1" customWidth="1"/>
    <col min="21" max="21" width="9" style="51" hidden="1" customWidth="1"/>
    <col min="22" max="24" width="0" style="51" hidden="1" customWidth="1"/>
    <col min="25" max="25" width="9" style="51" hidden="1" customWidth="1"/>
    <col min="26" max="26" width="0" style="51" hidden="1" customWidth="1"/>
    <col min="27" max="27" width="9" style="51" hidden="1" customWidth="1"/>
    <col min="28" max="28" width="9.140625" style="51" hidden="1" customWidth="1"/>
    <col min="29" max="29" width="12.42578125" style="51" hidden="1" customWidth="1"/>
    <col min="30" max="30" width="9" style="51" hidden="1" customWidth="1"/>
    <col min="31" max="31" width="0" style="51" hidden="1" customWidth="1"/>
    <col min="32" max="32" width="9" style="51" hidden="1" customWidth="1"/>
    <col min="33" max="34" width="0" style="51" hidden="1" customWidth="1"/>
    <col min="35" max="35" width="9" style="51" hidden="1" customWidth="1"/>
    <col min="36" max="36" width="12.85546875" style="51" hidden="1" customWidth="1"/>
    <col min="37" max="37" width="13" style="51" hidden="1" customWidth="1"/>
    <col min="38" max="38" width="14.28515625" style="51" hidden="1" customWidth="1"/>
    <col min="39" max="39" width="0" style="51" hidden="1" customWidth="1"/>
    <col min="40" max="40" width="6.7109375" style="51" hidden="1" customWidth="1"/>
    <col min="41" max="41" width="0" style="51" hidden="1" customWidth="1"/>
    <col min="42" max="42" width="24.42578125" style="52" hidden="1" customWidth="1"/>
    <col min="43" max="44" width="0" style="51" hidden="1" customWidth="1"/>
    <col min="45" max="45" width="9" style="51" hidden="1" customWidth="1"/>
    <col min="46" max="48" width="0" style="51" hidden="1" customWidth="1"/>
    <col min="49" max="49" width="10.28515625" style="51" hidden="1" customWidth="1"/>
    <col min="50" max="50" width="0" style="51" hidden="1" customWidth="1"/>
    <col min="51" max="51" width="14.42578125" style="51" hidden="1" customWidth="1"/>
    <col min="52" max="52" width="9" style="51" hidden="1" customWidth="1"/>
    <col min="53" max="53" width="13.7109375" style="51" hidden="1" customWidth="1"/>
    <col min="54" max="54" width="16" style="51" hidden="1" customWidth="1"/>
    <col min="55" max="56" width="0" style="51" hidden="1" customWidth="1"/>
    <col min="57" max="57" width="9" style="51" hidden="1" customWidth="1"/>
    <col min="58" max="58" width="0" style="51" hidden="1" customWidth="1"/>
    <col min="59" max="59" width="9" style="51" hidden="1" customWidth="1"/>
    <col min="60" max="60" width="17" style="51" hidden="1" customWidth="1"/>
    <col min="61" max="61" width="0" style="51" hidden="1" customWidth="1"/>
    <col min="62" max="62" width="9" style="51" hidden="1" customWidth="1"/>
    <col min="63" max="63" width="0" style="43" hidden="1" customWidth="1"/>
    <col min="64" max="64" width="29.85546875" style="51" hidden="1" customWidth="1"/>
    <col min="65" max="65" width="9" style="51" hidden="1" customWidth="1"/>
    <col min="66" max="66" width="0" style="51" hidden="1" customWidth="1"/>
    <col min="67" max="67" width="9" style="51" hidden="1" customWidth="1"/>
    <col min="68" max="72" width="0" style="43" hidden="1" customWidth="1"/>
    <col min="73" max="73" width="10.28515625" style="43" hidden="1" customWidth="1"/>
    <col min="74" max="74" width="0" style="43" hidden="1" customWidth="1"/>
    <col min="75" max="76" width="10.28515625" style="43" hidden="1" customWidth="1"/>
    <col min="77" max="78" width="0" hidden="1" customWidth="1"/>
  </cols>
  <sheetData>
    <row r="1" spans="1:76" ht="15" customHeight="1">
      <c r="A1" s="43" t="s">
        <v>97</v>
      </c>
      <c r="B1" s="44" t="s">
        <v>63</v>
      </c>
      <c r="C1" s="43" t="s">
        <v>82</v>
      </c>
      <c r="D1" s="44" t="s">
        <v>67</v>
      </c>
      <c r="E1" s="44" t="s">
        <v>84</v>
      </c>
      <c r="F1" s="43" t="s">
        <v>97</v>
      </c>
      <c r="G1" s="44" t="s">
        <v>101</v>
      </c>
      <c r="H1" s="44"/>
      <c r="I1" s="44" t="s">
        <v>96</v>
      </c>
      <c r="J1" s="44" t="s">
        <v>93</v>
      </c>
      <c r="K1" s="44"/>
      <c r="L1" s="44"/>
      <c r="M1" s="44" t="s">
        <v>61</v>
      </c>
      <c r="N1" s="44" t="s">
        <v>98</v>
      </c>
      <c r="O1" s="44"/>
      <c r="P1" s="44"/>
      <c r="Q1" s="44"/>
      <c r="R1" s="44" t="s">
        <v>63</v>
      </c>
      <c r="S1" s="44" t="s">
        <v>61</v>
      </c>
      <c r="T1" s="44"/>
      <c r="U1" s="44" t="s">
        <v>83</v>
      </c>
      <c r="V1" s="44"/>
      <c r="W1" s="44"/>
      <c r="X1" s="44"/>
      <c r="Y1" s="44"/>
      <c r="Z1" s="44" t="s">
        <v>63</v>
      </c>
      <c r="AA1" s="44" t="s">
        <v>730</v>
      </c>
      <c r="AB1" s="44" t="s">
        <v>62</v>
      </c>
      <c r="AC1" s="45" t="s">
        <v>729</v>
      </c>
      <c r="AD1" s="44" t="s">
        <v>69</v>
      </c>
      <c r="AE1" s="44"/>
      <c r="AF1" s="44" t="s">
        <v>92</v>
      </c>
      <c r="AG1" s="44"/>
      <c r="AH1" s="44" t="s">
        <v>63</v>
      </c>
      <c r="AI1" s="44"/>
      <c r="AJ1" s="44" t="s">
        <v>66</v>
      </c>
      <c r="AK1" s="44"/>
      <c r="AL1" s="44" t="s">
        <v>105</v>
      </c>
      <c r="AM1" s="44"/>
      <c r="AN1" s="44" t="s">
        <v>94</v>
      </c>
      <c r="AO1" s="44" t="s">
        <v>63</v>
      </c>
      <c r="AP1" s="46" t="s">
        <v>68</v>
      </c>
      <c r="AQ1" s="44"/>
      <c r="AR1" s="44"/>
      <c r="AS1" s="44" t="s">
        <v>95</v>
      </c>
      <c r="AT1" s="44" t="s">
        <v>63</v>
      </c>
      <c r="AU1" s="47" t="s">
        <v>5</v>
      </c>
      <c r="AV1" s="44"/>
      <c r="AW1" s="44"/>
      <c r="AX1" s="44"/>
      <c r="AY1" s="44" t="s">
        <v>63</v>
      </c>
      <c r="AZ1" s="44" t="s">
        <v>61</v>
      </c>
      <c r="BA1" s="44" t="s">
        <v>72</v>
      </c>
      <c r="BB1" s="44" t="s">
        <v>71</v>
      </c>
      <c r="BC1" s="44"/>
      <c r="BD1" s="44"/>
      <c r="BE1" s="44" t="s">
        <v>64</v>
      </c>
      <c r="BF1" s="44"/>
      <c r="BG1" s="44"/>
      <c r="BH1" s="44"/>
      <c r="BI1" s="44" t="s">
        <v>63</v>
      </c>
      <c r="BJ1" s="44" t="s">
        <v>61</v>
      </c>
      <c r="BK1" s="43" t="s">
        <v>100</v>
      </c>
      <c r="BL1" s="44"/>
      <c r="BM1" s="44"/>
      <c r="BN1" s="44" t="s">
        <v>73</v>
      </c>
      <c r="BO1" s="44" t="s">
        <v>74</v>
      </c>
      <c r="BV1" s="44" t="s">
        <v>63</v>
      </c>
      <c r="BW1" s="44" t="s">
        <v>730</v>
      </c>
      <c r="BX1" s="44" t="s">
        <v>62</v>
      </c>
    </row>
    <row r="2" spans="1:76" ht="30">
      <c r="A2" s="43" t="e">
        <f>SUMIF(#REF!,B2,#REF!)</f>
        <v>#REF!</v>
      </c>
      <c r="B2" s="44" t="s">
        <v>18</v>
      </c>
      <c r="C2" s="43">
        <f>COUNTA($B$2:$B2)</f>
        <v>1</v>
      </c>
      <c r="D2" s="44">
        <f>IF(B2="","",IFERROR(VLOOKUP(B2,изображения!A:B,2,FALSE),"добавьте на вкладку изображения"))</f>
        <v>0</v>
      </c>
      <c r="E2" s="48" t="s">
        <v>86</v>
      </c>
      <c r="F2" s="43" t="e">
        <f>A2</f>
        <v>#REF!</v>
      </c>
      <c r="G2" s="48">
        <v>1</v>
      </c>
      <c r="H2" s="48">
        <f>COUNTA($K$2:K2)</f>
        <v>1</v>
      </c>
      <c r="I2" s="48" t="str">
        <f t="shared" ref="I2:I65" si="0">CONCATENATE(VLOOKUP(L2,B:C,2,FALSE),"-",J2)</f>
        <v>4-1</v>
      </c>
      <c r="J2" s="44">
        <f>COUNTIFS($L$2:L2,L2,$L$2:L2,L2)</f>
        <v>1</v>
      </c>
      <c r="K2" s="44" t="str">
        <f t="shared" ref="K2:K65" si="1">CONCATENATE(L2,"-",M2)</f>
        <v>KVBC-32</v>
      </c>
      <c r="L2" s="44" t="s">
        <v>14</v>
      </c>
      <c r="M2" s="44">
        <v>32</v>
      </c>
      <c r="N2" s="44" t="e">
        <f>SUMIF(#REF!,K2,#REF!)</f>
        <v>#REF!</v>
      </c>
      <c r="O2" s="44">
        <f t="shared" ref="O2:O65" si="2">COUNTIF(Z:Z,K2)</f>
        <v>1</v>
      </c>
      <c r="P2" s="44">
        <f>COUNTIF($T$1:T2,T2)</f>
        <v>1</v>
      </c>
      <c r="Q2" s="44" t="str">
        <f>CONCATENATE(P2,"-",T2)</f>
        <v>1-KVFM-12</v>
      </c>
      <c r="R2" s="44" t="s">
        <v>59</v>
      </c>
      <c r="S2" s="44">
        <v>12</v>
      </c>
      <c r="T2" s="44" t="str">
        <f t="shared" ref="T2:T65" si="3">CONCATENATE(R2,IF(S2=0,"","-"),S2)</f>
        <v>KVFM-12</v>
      </c>
      <c r="U2" s="44">
        <v>10</v>
      </c>
      <c r="V2" s="44" t="str">
        <f>CONCATENATE(U2,IF(P2=COUNTIF(T:T,T2),"",","))</f>
        <v>10,</v>
      </c>
      <c r="W2" s="44"/>
      <c r="X2" s="44"/>
      <c r="Y2" s="44" t="str">
        <f>CONCATENATE(Цилиндры!A3,"-",Цилиндры!B3)</f>
        <v>KVNG-32</v>
      </c>
      <c r="Z2" s="44"/>
      <c r="AA2" s="44">
        <f>IFERROR(VLOOKUP($Y$2,$Z:$AD,2,FALSE),VLOOKUP(Цилиндры!$A$3,$X:$AD,4,FALSE))</f>
        <v>5</v>
      </c>
      <c r="AB2" s="44">
        <f>IFERROR(VLOOKUP($Y$2,$Z:$AD,3,FALSE),VLOOKUP(Цилиндры!$A$3,$X:$AD,5,FALSE))</f>
        <v>1250</v>
      </c>
      <c r="AC2" s="44">
        <f>IFERROR(VLOOKUP($Y$2,$Z:$AD,4,FALSE),VLOOKUP(Цилиндры!$A$3,$X:$AD,6,FALSE))</f>
        <v>200</v>
      </c>
      <c r="AD2" s="44">
        <f>IFERROR(IF(EXACT(Цилиндры!E3,"Наружная"),VLOOKUP($Y$2,$Z:$AD,5,FALSE),0),IF(EXACT(Цилиндры!E3,"Наружная"),VLOOKUP(Цилиндры!$A$3,$X:$AD,7,FALSE),0))</f>
        <v>35</v>
      </c>
      <c r="AE2" s="44" t="str">
        <f>IF(AND(EXACT(Цилиндры!C3,""),EXACT(Цилиндры!D3,"")),"Введите ход цилиндра",IF(Цилиндры!C3=Цилиндры!D3,IF(Цилиндры!D3&lt;='варианты маркировки'!AB2,IF(Цилиндры!D3&gt;='варианты маркировки'!AA2,"",CONCATENATE("Выберите ход больше: ",'варианты маркировки'!AA2," мм")),CONCATENATE("Выберите ход меньше: ",'варианты маркировки'!AB2," мм")),IF(AND(Цилиндры!C3&gt;0,Цилиндры!D3&gt;0),"Выберите стандартный или произвольный ход",IF(EXACT(Цилиндры!C3,""),IF(EXACT(Цилиндры!D3,""),"",IF(Цилиндры!D3&gt;='варианты маркировки'!AA2,IF(Цилиндры!D3&lt;='варианты маркировки'!AB2,"",CONCATENATE("Выберите ход меньше: ",'варианты маркировки'!AB2," мм")),CONCATENATE("Выберите ход больше: ",'варианты маркировки'!AA2," мм"))),IF(EXACT(Цилиндры!C3,""),"",IF(Цилиндры!C3&gt;='варианты маркировки'!AA2,IF(Цилиндры!C3&lt;='варианты маркировки'!AB2,"",CONCATENATE("Выберите ход меньше: ",'варианты маркировки'!AB2," мм")),CONCATENATE("Выберите ход больше: ",'варианты маркировки'!AA2," мм")))))))</f>
        <v/>
      </c>
      <c r="AF2" s="44">
        <f>COUNTIFS(AG$2:AG2,AG2)</f>
        <v>1</v>
      </c>
      <c r="AG2" s="44" t="str">
        <f>CONCATENATE(AH2,"-",AI2)</f>
        <v>KVBC-32</v>
      </c>
      <c r="AH2" s="44" t="s">
        <v>14</v>
      </c>
      <c r="AI2" s="44">
        <v>32</v>
      </c>
      <c r="AJ2" s="45" t="s">
        <v>10</v>
      </c>
      <c r="AK2" s="44" t="str">
        <f>CONCATENATE(AG2,,AJ2)</f>
        <v>KVBC-32Наружная</v>
      </c>
      <c r="AL2" s="44" t="e">
        <f>VLOOKUP(AG2,#REF!,40,FALSE)</f>
        <v>#REF!</v>
      </c>
      <c r="AM2" s="44"/>
      <c r="AN2" s="44">
        <f>COUNTIFS(AO$2:AO2,AO2,AO$2:AO2,AO2)</f>
        <v>1</v>
      </c>
      <c r="AO2" s="44" t="s">
        <v>14</v>
      </c>
      <c r="AP2" s="46" t="s">
        <v>11</v>
      </c>
      <c r="AQ2" s="44" t="str">
        <f>CONCATENATE(AO2,AP2)</f>
        <v>KVBCОдносторонний</v>
      </c>
      <c r="AR2" s="44"/>
      <c r="AS2" s="44">
        <f>COUNTIFS(AT$2:AT2,AT2,AT$2:AT2,AT2)</f>
        <v>1</v>
      </c>
      <c r="AT2" s="44" t="s">
        <v>14</v>
      </c>
      <c r="AU2" s="44" t="s">
        <v>13</v>
      </c>
      <c r="AV2" s="44" t="str">
        <f t="shared" ref="AV2:AV26" si="4">CONCATENATE(AT2,AU2)</f>
        <v>KVBCПри помощи датчиков положения</v>
      </c>
      <c r="AW2" s="44">
        <f t="shared" ref="AW2:AW15" si="5">AS2</f>
        <v>1</v>
      </c>
      <c r="AX2" s="44"/>
      <c r="AY2" s="44" t="s">
        <v>14</v>
      </c>
      <c r="AZ2" s="44">
        <v>32</v>
      </c>
      <c r="BA2" s="44" t="str">
        <f>CONCATENATE(AY2,"-",AZ2)</f>
        <v>KVBC-32</v>
      </c>
      <c r="BB2" s="49" t="s">
        <v>732</v>
      </c>
      <c r="BC2" s="44" t="str">
        <f t="shared" ref="BC2:BC34" si="6">CONCATENATE(BA2,BB2)</f>
        <v>KVBC-32Воздушное регулируемое</v>
      </c>
      <c r="BD2" s="44"/>
      <c r="BE2" s="50">
        <v>8</v>
      </c>
      <c r="BF2" s="44"/>
      <c r="BG2" s="44">
        <f>COUNTIFS(BH$2:BH2,BH2,BH$2:BH2,BH2)</f>
        <v>1</v>
      </c>
      <c r="BH2" s="44" t="str">
        <f t="shared" ref="BH2:BH15" si="7">CONCATENATE(BI2,"-",BJ2)</f>
        <v>KVBC-32</v>
      </c>
      <c r="BI2" s="44" t="s">
        <v>14</v>
      </c>
      <c r="BJ2" s="44">
        <v>32</v>
      </c>
      <c r="BK2" s="49" t="s">
        <v>733</v>
      </c>
      <c r="BL2" s="49" t="str">
        <f t="shared" ref="BL2:BL15" si="8">CONCATENATE(BH2,BK2)</f>
        <v>KVBC-32Сталь 45 с покрытием твёрдым хромом</v>
      </c>
      <c r="BM2" s="44" t="e">
        <f>VLOOKUP(BH2,#REF!,40,FALSE)</f>
        <v>#REF!</v>
      </c>
      <c r="BN2" s="45" t="s">
        <v>10</v>
      </c>
      <c r="BO2" s="44"/>
      <c r="BQ2" s="43" t="str">
        <f>Цилиндры!L5</f>
        <v/>
      </c>
      <c r="BR2" s="43" t="str">
        <f>IF(EXACT(Цилиндры!$L$5,"Исполнение задней крышки"),"с резьбой","")</f>
        <v/>
      </c>
      <c r="BU2" s="44" t="e">
        <f>CONCATENATE(#REF!,"-",#REF!)</f>
        <v>#REF!</v>
      </c>
      <c r="BV2" s="44"/>
      <c r="BW2" s="44" t="e">
        <f>IFERROR(VLOOKUP(BU2,$Z:$AD,2,FALSE),VLOOKUP(#REF!,$X:$AD,4,FALSE))</f>
        <v>#REF!</v>
      </c>
      <c r="BX2" s="44" t="e">
        <f>IFERROR(VLOOKUP(BU2,$Z:$AD,3,FALSE),VLOOKUP(#REF!,$X:$AD,5,FALSE))</f>
        <v>#REF!</v>
      </c>
    </row>
    <row r="3" spans="1:76" ht="30">
      <c r="A3" s="43" t="e">
        <f>SUMIF(#REF!,B3,#REF!)</f>
        <v>#REF!</v>
      </c>
      <c r="B3" s="44" t="s">
        <v>19</v>
      </c>
      <c r="C3" s="43">
        <f>COUNTA($B$2:$B3)</f>
        <v>2</v>
      </c>
      <c r="D3" s="44">
        <f>IF(B3="","",IFERROR(VLOOKUP(B3,изображения!A:B,2,FALSE),"добавьте на вкладку изображения"))</f>
        <v>0</v>
      </c>
      <c r="E3" s="48" t="s">
        <v>91</v>
      </c>
      <c r="F3" s="43" t="e">
        <f t="shared" ref="F3:F14" si="9">A3</f>
        <v>#REF!</v>
      </c>
      <c r="G3" s="48">
        <v>1</v>
      </c>
      <c r="H3" s="48">
        <f>COUNTA($K$2:K3)</f>
        <v>2</v>
      </c>
      <c r="I3" s="48" t="str">
        <f t="shared" si="0"/>
        <v>4-2</v>
      </c>
      <c r="J3" s="44">
        <f>COUNTIFS($L$2:L3,L3,$L$2:L3,L3)</f>
        <v>2</v>
      </c>
      <c r="K3" s="44" t="str">
        <f t="shared" si="1"/>
        <v>KVBC-40</v>
      </c>
      <c r="L3" s="44" t="s">
        <v>14</v>
      </c>
      <c r="M3" s="44">
        <v>40</v>
      </c>
      <c r="N3" s="44" t="e">
        <f>SUMIF(#REF!,K3,#REF!)</f>
        <v>#REF!</v>
      </c>
      <c r="O3" s="44">
        <f t="shared" si="2"/>
        <v>1</v>
      </c>
      <c r="P3" s="44">
        <f>COUNTIF($T$1:T3,T3)</f>
        <v>2</v>
      </c>
      <c r="Q3" s="44" t="str">
        <f t="shared" ref="Q3:Q66" si="10">CONCATENATE(P3,"-",T3)</f>
        <v>2-KVFM-12</v>
      </c>
      <c r="R3" s="44" t="s">
        <v>59</v>
      </c>
      <c r="S3" s="44">
        <v>12</v>
      </c>
      <c r="T3" s="44" t="str">
        <f t="shared" si="3"/>
        <v>KVFM-12</v>
      </c>
      <c r="U3" s="44">
        <v>20</v>
      </c>
      <c r="V3" s="44" t="str">
        <f t="shared" ref="V3:V66" si="11">CONCATENATE(U3,IF(P3=COUNTIF(T:T,T3),"",","))</f>
        <v>20,</v>
      </c>
      <c r="W3" s="44"/>
      <c r="X3" s="44" t="s">
        <v>18</v>
      </c>
      <c r="Y3" s="44">
        <v>32</v>
      </c>
      <c r="Z3" s="44" t="str">
        <f>CONCATENATE(X3,"-",Y3)</f>
        <v>KVNG-32</v>
      </c>
      <c r="AA3" s="44">
        <v>5</v>
      </c>
      <c r="AB3" s="44">
        <v>1250</v>
      </c>
      <c r="AC3" s="44">
        <v>200</v>
      </c>
      <c r="AD3" s="44">
        <v>35</v>
      </c>
      <c r="AE3" s="44" t="str">
        <f>IFERROR(IF(AND(0&lt;=Цилиндры!J3,Цилиндры!J3&lt;=$AC$2),"",CONCATENATE("выберите удлиненние меньше: ",$AC$2," мм")),"")</f>
        <v/>
      </c>
      <c r="AF3" s="44">
        <f>COUNTIFS(AG$2:AG3,AG3)</f>
        <v>2</v>
      </c>
      <c r="AG3" s="44" t="str">
        <f t="shared" ref="AG3:AG59" si="12">CONCATENATE(AH3,"-",AI3)</f>
        <v>KVBC-32</v>
      </c>
      <c r="AH3" s="44" t="s">
        <v>14</v>
      </c>
      <c r="AI3" s="44">
        <v>32</v>
      </c>
      <c r="AJ3" s="45" t="s">
        <v>16</v>
      </c>
      <c r="AK3" s="44" t="str">
        <f t="shared" ref="AK3:AK59" si="13">CONCATENATE(AG3,,AJ3)</f>
        <v>KVBC-32Внутренняя</v>
      </c>
      <c r="AL3" s="44" t="e">
        <f>VLOOKUP(AG3,#REF!,40,FALSE)</f>
        <v>#REF!</v>
      </c>
      <c r="AM3" s="44"/>
      <c r="AN3" s="44">
        <f>COUNTIFS(AO$2:AO3,AO3,AO$2:AO3,AO3)</f>
        <v>2</v>
      </c>
      <c r="AO3" s="44" t="s">
        <v>14</v>
      </c>
      <c r="AP3" s="44" t="s">
        <v>750</v>
      </c>
      <c r="AQ3" s="44" t="str">
        <f t="shared" ref="AQ3:AQ22" si="14">CONCATENATE(AO3,AP3)</f>
        <v>KVBCДвусторонний</v>
      </c>
      <c r="AR3" s="44"/>
      <c r="AS3" s="44">
        <f>COUNTIFS(AT$2:AT3,AT3,AT$2:AT3,AT3)</f>
        <v>1</v>
      </c>
      <c r="AT3" s="44" t="s">
        <v>57</v>
      </c>
      <c r="AU3" s="44" t="s">
        <v>13</v>
      </c>
      <c r="AV3" s="44" t="str">
        <f t="shared" si="4"/>
        <v>KVDAПри помощи датчиков положения</v>
      </c>
      <c r="AW3" s="44">
        <f t="shared" si="5"/>
        <v>1</v>
      </c>
      <c r="AX3" s="44"/>
      <c r="AY3" s="44" t="s">
        <v>14</v>
      </c>
      <c r="AZ3" s="44">
        <v>40</v>
      </c>
      <c r="BA3" s="44" t="str">
        <f t="shared" ref="BA3:BA34" si="15">CONCATENATE(AY3,"-",AZ3)</f>
        <v>KVBC-40</v>
      </c>
      <c r="BB3" s="49" t="s">
        <v>732</v>
      </c>
      <c r="BC3" s="44" t="str">
        <f t="shared" si="6"/>
        <v>KVBC-40Воздушное регулируемое</v>
      </c>
      <c r="BD3" s="44"/>
      <c r="BE3" s="44">
        <v>10</v>
      </c>
      <c r="BF3" s="44"/>
      <c r="BG3" s="44">
        <f>COUNTIFS(BH$2:BH3,BH3,BH$2:BH3,BH3)</f>
        <v>2</v>
      </c>
      <c r="BH3" s="44" t="str">
        <f t="shared" si="7"/>
        <v>KVBC-32</v>
      </c>
      <c r="BI3" s="44" t="s">
        <v>14</v>
      </c>
      <c r="BJ3" s="44">
        <v>32</v>
      </c>
      <c r="BK3" s="49" t="s">
        <v>734</v>
      </c>
      <c r="BL3" s="49" t="str">
        <f t="shared" si="8"/>
        <v>KVBC-32Сталь нержавеющая AISI 304 с покрытием твёрдым хромом</v>
      </c>
      <c r="BM3" s="44" t="e">
        <f>VLOOKUP(BH3,#REF!,40,FALSE)</f>
        <v>#REF!</v>
      </c>
      <c r="BN3" s="45" t="s">
        <v>16</v>
      </c>
      <c r="BO3" s="44" t="s">
        <v>75</v>
      </c>
      <c r="BQ3" s="43" t="str">
        <f>Цилиндры!L5</f>
        <v/>
      </c>
      <c r="BR3" s="43" t="str">
        <f>IF(EXACT(Цилиндры!$L$5,"Исполнение задней крышки"),"без резьбы","")</f>
        <v/>
      </c>
    </row>
    <row r="4" spans="1:76">
      <c r="A4" s="43" t="e">
        <f>SUMIF(#REF!,B4,#REF!)</f>
        <v>#REF!</v>
      </c>
      <c r="B4" s="44" t="s">
        <v>55</v>
      </c>
      <c r="C4" s="43">
        <f>COUNTA($B$2:$B4)</f>
        <v>3</v>
      </c>
      <c r="D4" s="44">
        <f>IF(B4="","",IFERROR(VLOOKUP(B4,изображения!A:B,2,FALSE),"добавьте на вкладку изображения"))</f>
        <v>0</v>
      </c>
      <c r="E4" s="48" t="s">
        <v>85</v>
      </c>
      <c r="F4" s="43" t="e">
        <f t="shared" si="9"/>
        <v>#REF!</v>
      </c>
      <c r="G4" s="48">
        <v>1</v>
      </c>
      <c r="H4" s="48">
        <f>COUNTA($K$2:K4)</f>
        <v>3</v>
      </c>
      <c r="I4" s="48" t="str">
        <f t="shared" si="0"/>
        <v>4-3</v>
      </c>
      <c r="J4" s="44">
        <f>COUNTIFS($L$2:L4,L4,$L$2:L4,L4)</f>
        <v>3</v>
      </c>
      <c r="K4" s="44" t="str">
        <f t="shared" si="1"/>
        <v>KVBC-50</v>
      </c>
      <c r="L4" s="44" t="s">
        <v>14</v>
      </c>
      <c r="M4" s="44">
        <v>50</v>
      </c>
      <c r="N4" s="44" t="e">
        <f>SUMIF(#REF!,K4,#REF!)</f>
        <v>#REF!</v>
      </c>
      <c r="O4" s="44">
        <f t="shared" si="2"/>
        <v>1</v>
      </c>
      <c r="P4" s="44">
        <f>COUNTIF($T$1:T4,T4)</f>
        <v>3</v>
      </c>
      <c r="Q4" s="44" t="str">
        <f t="shared" si="10"/>
        <v>3-KVFM-12</v>
      </c>
      <c r="R4" s="44" t="s">
        <v>59</v>
      </c>
      <c r="S4" s="44">
        <v>12</v>
      </c>
      <c r="T4" s="44" t="str">
        <f t="shared" si="3"/>
        <v>KVFM-12</v>
      </c>
      <c r="U4" s="44">
        <v>25</v>
      </c>
      <c r="V4" s="44" t="str">
        <f t="shared" si="11"/>
        <v>25,</v>
      </c>
      <c r="W4" s="44"/>
      <c r="X4" s="44" t="s">
        <v>18</v>
      </c>
      <c r="Y4" s="44">
        <v>40</v>
      </c>
      <c r="Z4" s="44" t="str">
        <f t="shared" ref="Z4:Z13" si="16">CONCATENATE(X4,"-",Y4)</f>
        <v>KVNG-40</v>
      </c>
      <c r="AA4" s="44">
        <v>5</v>
      </c>
      <c r="AB4" s="44">
        <v>1250</v>
      </c>
      <c r="AC4" s="44">
        <v>200</v>
      </c>
      <c r="AD4" s="44">
        <v>35</v>
      </c>
      <c r="AE4" s="44" t="str">
        <f>IFERROR(IF(AND(0&lt;=Цилиндры!K3,Цилиндры!K3&lt;=AD2),"",CONCATENATE("выберите удлиненние меньше: ",$AD$2," мм")),"")</f>
        <v/>
      </c>
      <c r="AF4" s="44">
        <f>COUNTIFS(AG$2:AG4,AG4)</f>
        <v>1</v>
      </c>
      <c r="AG4" s="44" t="str">
        <f t="shared" si="12"/>
        <v>KVBC-40</v>
      </c>
      <c r="AH4" s="44" t="s">
        <v>14</v>
      </c>
      <c r="AI4" s="44">
        <v>40</v>
      </c>
      <c r="AJ4" s="45" t="s">
        <v>10</v>
      </c>
      <c r="AK4" s="44" t="str">
        <f t="shared" si="13"/>
        <v>KVBC-40Наружная</v>
      </c>
      <c r="AL4" s="44" t="e">
        <f>VLOOKUP(AG4,#REF!,40,FALSE)</f>
        <v>#REF!</v>
      </c>
      <c r="AM4" s="44"/>
      <c r="AN4" s="44">
        <f>COUNTIFS(AO$2:AO4,AO4,AO$2:AO4,AO4)</f>
        <v>1</v>
      </c>
      <c r="AO4" s="44" t="s">
        <v>57</v>
      </c>
      <c r="AP4" s="46" t="s">
        <v>11</v>
      </c>
      <c r="AQ4" s="44" t="str">
        <f t="shared" si="14"/>
        <v>KVDAОдносторонний</v>
      </c>
      <c r="AR4" s="44"/>
      <c r="AS4" s="44">
        <f>COUNTIFS(AT$2:AT4,AT4,AT$2:AT4,AT4)</f>
        <v>1</v>
      </c>
      <c r="AT4" s="44" t="s">
        <v>15</v>
      </c>
      <c r="AU4" s="44" t="s">
        <v>13</v>
      </c>
      <c r="AV4" s="44" t="str">
        <f t="shared" si="4"/>
        <v>KVDNПри помощи датчиков положения</v>
      </c>
      <c r="AW4" s="44">
        <f t="shared" si="5"/>
        <v>1</v>
      </c>
      <c r="AX4" s="44"/>
      <c r="AY4" s="44" t="s">
        <v>14</v>
      </c>
      <c r="AZ4" s="44">
        <v>50</v>
      </c>
      <c r="BA4" s="44" t="str">
        <f t="shared" si="15"/>
        <v>KVBC-50</v>
      </c>
      <c r="BB4" s="49" t="s">
        <v>732</v>
      </c>
      <c r="BC4" s="44" t="str">
        <f t="shared" si="6"/>
        <v>KVBC-50Воздушное регулируемое</v>
      </c>
      <c r="BD4" s="44"/>
      <c r="BE4" s="44">
        <v>12</v>
      </c>
      <c r="BF4" s="44"/>
      <c r="BG4" s="44">
        <f>COUNTIFS(BH$2:BH4,BH4,BH$2:BH4,BH4)</f>
        <v>1</v>
      </c>
      <c r="BH4" s="44" t="str">
        <f t="shared" si="7"/>
        <v>KVBC-40</v>
      </c>
      <c r="BI4" s="44" t="s">
        <v>14</v>
      </c>
      <c r="BJ4" s="44">
        <v>40</v>
      </c>
      <c r="BK4" s="49" t="s">
        <v>733</v>
      </c>
      <c r="BL4" s="49" t="str">
        <f t="shared" si="8"/>
        <v>KVBC-40Сталь 45 с покрытием твёрдым хромом</v>
      </c>
      <c r="BM4" s="44" t="e">
        <f>VLOOKUP(BH4,#REF!,40,FALSE)</f>
        <v>#REF!</v>
      </c>
      <c r="BN4" s="44" t="s">
        <v>750</v>
      </c>
      <c r="BO4" s="44" t="s">
        <v>77</v>
      </c>
    </row>
    <row r="5" spans="1:76" ht="30">
      <c r="A5" s="43" t="e">
        <f>SUMIF(#REF!,B5,#REF!)</f>
        <v>#REF!</v>
      </c>
      <c r="B5" s="44" t="s">
        <v>14</v>
      </c>
      <c r="C5" s="43">
        <f>COUNTA($B$2:$B5)</f>
        <v>4</v>
      </c>
      <c r="D5" s="44">
        <f>IF(B5="","",IFERROR(VLOOKUP(B5,изображения!A:B,2,FALSE),"добавьте на вкладку изображения"))</f>
        <v>0</v>
      </c>
      <c r="E5" s="48" t="s">
        <v>677</v>
      </c>
      <c r="F5" s="43" t="e">
        <f t="shared" si="9"/>
        <v>#REF!</v>
      </c>
      <c r="G5" s="48">
        <v>1</v>
      </c>
      <c r="H5" s="48">
        <f>COUNTA($K$2:K5)</f>
        <v>4</v>
      </c>
      <c r="I5" s="48" t="str">
        <f t="shared" si="0"/>
        <v>4-4</v>
      </c>
      <c r="J5" s="44">
        <f>COUNTIFS($L$2:L5,L5,$L$2:L5,L5)</f>
        <v>4</v>
      </c>
      <c r="K5" s="44" t="str">
        <f t="shared" si="1"/>
        <v>KVBC-63</v>
      </c>
      <c r="L5" s="44" t="s">
        <v>14</v>
      </c>
      <c r="M5" s="44">
        <v>63</v>
      </c>
      <c r="N5" s="44" t="e">
        <f>SUMIF(#REF!,K5,#REF!)</f>
        <v>#REF!</v>
      </c>
      <c r="O5" s="44">
        <f t="shared" si="2"/>
        <v>1</v>
      </c>
      <c r="P5" s="44">
        <f>COUNTIF($T$1:T5,T5)</f>
        <v>4</v>
      </c>
      <c r="Q5" s="44" t="str">
        <f t="shared" si="10"/>
        <v>4-KVFM-12</v>
      </c>
      <c r="R5" s="44" t="s">
        <v>59</v>
      </c>
      <c r="S5" s="44">
        <v>12</v>
      </c>
      <c r="T5" s="44" t="str">
        <f t="shared" si="3"/>
        <v>KVFM-12</v>
      </c>
      <c r="U5" s="44">
        <v>30</v>
      </c>
      <c r="V5" s="44" t="str">
        <f t="shared" si="11"/>
        <v>30,</v>
      </c>
      <c r="W5" s="44"/>
      <c r="X5" s="44" t="s">
        <v>18</v>
      </c>
      <c r="Y5" s="44">
        <v>50</v>
      </c>
      <c r="Z5" s="44" t="str">
        <f t="shared" si="16"/>
        <v>KVNG-50</v>
      </c>
      <c r="AA5" s="44">
        <v>5</v>
      </c>
      <c r="AB5" s="44">
        <v>1250</v>
      </c>
      <c r="AC5" s="44">
        <v>300</v>
      </c>
      <c r="AD5" s="44">
        <v>70</v>
      </c>
      <c r="AE5" s="44"/>
      <c r="AF5" s="44">
        <f>COUNTIFS(AG$2:AG5,AG5)</f>
        <v>2</v>
      </c>
      <c r="AG5" s="44" t="str">
        <f t="shared" si="12"/>
        <v>KVBC-40</v>
      </c>
      <c r="AH5" s="44" t="s">
        <v>14</v>
      </c>
      <c r="AI5" s="44">
        <v>40</v>
      </c>
      <c r="AJ5" s="45" t="s">
        <v>16</v>
      </c>
      <c r="AK5" s="44" t="str">
        <f t="shared" si="13"/>
        <v>KVBC-40Внутренняя</v>
      </c>
      <c r="AL5" s="44" t="e">
        <f>VLOOKUP(AG5,#REF!,40,FALSE)</f>
        <v>#REF!</v>
      </c>
      <c r="AM5" s="44"/>
      <c r="AN5" s="44">
        <f>COUNTIFS(AO$2:AO5,AO5,AO$2:AO5,AO5)</f>
        <v>2</v>
      </c>
      <c r="AO5" s="44" t="s">
        <v>57</v>
      </c>
      <c r="AP5" s="44" t="s">
        <v>750</v>
      </c>
      <c r="AQ5" s="44" t="str">
        <f t="shared" si="14"/>
        <v>KVDAДвусторонний</v>
      </c>
      <c r="AR5" s="44"/>
      <c r="AS5" s="44">
        <f>COUNTIFS(AT$2:AT5,AT5,AT$2:AT5,AT5)</f>
        <v>1</v>
      </c>
      <c r="AT5" s="44" t="s">
        <v>59</v>
      </c>
      <c r="AU5" s="44" t="s">
        <v>13</v>
      </c>
      <c r="AV5" s="44" t="str">
        <f t="shared" si="4"/>
        <v>KVFMПри помощи датчиков положения</v>
      </c>
      <c r="AW5" s="44">
        <f t="shared" si="5"/>
        <v>1</v>
      </c>
      <c r="AX5" s="44"/>
      <c r="AY5" s="44" t="s">
        <v>14</v>
      </c>
      <c r="AZ5" s="44">
        <v>63</v>
      </c>
      <c r="BA5" s="44" t="str">
        <f t="shared" si="15"/>
        <v>KVBC-63</v>
      </c>
      <c r="BB5" s="49" t="s">
        <v>732</v>
      </c>
      <c r="BC5" s="44" t="str">
        <f t="shared" si="6"/>
        <v>KVBC-63Воздушное регулируемое</v>
      </c>
      <c r="BD5" s="44"/>
      <c r="BE5" s="44">
        <v>16</v>
      </c>
      <c r="BF5" s="44"/>
      <c r="BG5" s="44">
        <f>COUNTIFS(BH$2:BH5,BH5,BH$2:BH5,BH5)</f>
        <v>2</v>
      </c>
      <c r="BH5" s="44" t="str">
        <f t="shared" si="7"/>
        <v>KVBC-40</v>
      </c>
      <c r="BI5" s="44" t="s">
        <v>14</v>
      </c>
      <c r="BJ5" s="44">
        <v>40</v>
      </c>
      <c r="BK5" s="49" t="s">
        <v>734</v>
      </c>
      <c r="BL5" s="49" t="str">
        <f t="shared" si="8"/>
        <v>KVBC-40Сталь нержавеющая AISI 304 с покрытием твёрдым хромом</v>
      </c>
      <c r="BM5" s="44" t="e">
        <f>VLOOKUP(BH5,#REF!,40,FALSE)</f>
        <v>#REF!</v>
      </c>
      <c r="BN5" s="46" t="s">
        <v>11</v>
      </c>
      <c r="BO5" s="44"/>
    </row>
    <row r="6" spans="1:76">
      <c r="A6" s="43" t="e">
        <f>SUMIF(#REF!,B6,#REF!)</f>
        <v>#REF!</v>
      </c>
      <c r="B6" s="44" t="s">
        <v>15</v>
      </c>
      <c r="C6" s="43">
        <f>COUNTA($B$2:$B6)</f>
        <v>5</v>
      </c>
      <c r="D6" s="44">
        <f>IF(B6="","",IFERROR(VLOOKUP(B6,изображения!A:B,2,FALSE),"добавьте на вкладку изображения"))</f>
        <v>0</v>
      </c>
      <c r="E6" s="48" t="s">
        <v>89</v>
      </c>
      <c r="F6" s="43" t="e">
        <f t="shared" si="9"/>
        <v>#REF!</v>
      </c>
      <c r="G6" s="48">
        <v>1</v>
      </c>
      <c r="H6" s="48">
        <f>COUNTA($K$2:K6)</f>
        <v>5</v>
      </c>
      <c r="I6" s="48" t="str">
        <f t="shared" si="0"/>
        <v>4-5</v>
      </c>
      <c r="J6" s="44">
        <f>COUNTIFS($L$2:L6,L6,$L$2:L6,L6)</f>
        <v>5</v>
      </c>
      <c r="K6" s="44" t="str">
        <f t="shared" si="1"/>
        <v>KVBC-80</v>
      </c>
      <c r="L6" s="44" t="s">
        <v>14</v>
      </c>
      <c r="M6" s="44">
        <v>80</v>
      </c>
      <c r="N6" s="44" t="e">
        <f>SUMIF(#REF!,K6,#REF!)</f>
        <v>#REF!</v>
      </c>
      <c r="O6" s="44">
        <f t="shared" si="2"/>
        <v>1</v>
      </c>
      <c r="P6" s="44">
        <f>COUNTIF($T$1:T6,T6)</f>
        <v>5</v>
      </c>
      <c r="Q6" s="44" t="str">
        <f t="shared" si="10"/>
        <v>5-KVFM-12</v>
      </c>
      <c r="R6" s="44" t="s">
        <v>59</v>
      </c>
      <c r="S6" s="44">
        <v>12</v>
      </c>
      <c r="T6" s="44" t="str">
        <f t="shared" si="3"/>
        <v>KVFM-12</v>
      </c>
      <c r="U6" s="44">
        <v>40</v>
      </c>
      <c r="V6" s="44" t="str">
        <f t="shared" si="11"/>
        <v>40,</v>
      </c>
      <c r="W6" s="44"/>
      <c r="X6" s="44" t="s">
        <v>18</v>
      </c>
      <c r="Y6" s="44">
        <v>63</v>
      </c>
      <c r="Z6" s="44" t="str">
        <f t="shared" si="16"/>
        <v>KVNG-63</v>
      </c>
      <c r="AA6" s="44">
        <v>5</v>
      </c>
      <c r="AB6" s="44">
        <v>1250</v>
      </c>
      <c r="AC6" s="44">
        <v>300</v>
      </c>
      <c r="AD6" s="44">
        <v>70</v>
      </c>
      <c r="AE6" s="44"/>
      <c r="AF6" s="44">
        <f>COUNTIFS(AG$2:AG6,AG6)</f>
        <v>1</v>
      </c>
      <c r="AG6" s="44" t="str">
        <f t="shared" si="12"/>
        <v>KVBC-50</v>
      </c>
      <c r="AH6" s="44" t="s">
        <v>14</v>
      </c>
      <c r="AI6" s="44">
        <v>50</v>
      </c>
      <c r="AJ6" s="45" t="s">
        <v>10</v>
      </c>
      <c r="AK6" s="44" t="str">
        <f t="shared" si="13"/>
        <v>KVBC-50Наружная</v>
      </c>
      <c r="AL6" s="44" t="e">
        <f>VLOOKUP(AG6,#REF!,40,FALSE)</f>
        <v>#REF!</v>
      </c>
      <c r="AM6" s="44"/>
      <c r="AN6" s="44">
        <f>COUNTIFS(AO$2:AO6,AO6,AO$2:AO6,AO6)</f>
        <v>1</v>
      </c>
      <c r="AO6" s="44" t="s">
        <v>15</v>
      </c>
      <c r="AP6" s="46" t="s">
        <v>11</v>
      </c>
      <c r="AQ6" s="44" t="str">
        <f t="shared" si="14"/>
        <v>KVDNОдносторонний</v>
      </c>
      <c r="AR6" s="44"/>
      <c r="AS6" s="44">
        <f>COUNTIFS(AT$2:AT6,AT6,AT$2:AT6,AT6)</f>
        <v>1</v>
      </c>
      <c r="AT6" s="44" t="s">
        <v>17</v>
      </c>
      <c r="AU6" s="44" t="s">
        <v>13</v>
      </c>
      <c r="AV6" s="44" t="str">
        <f t="shared" si="4"/>
        <v>KVMALПри помощи датчиков положения</v>
      </c>
      <c r="AW6" s="44">
        <f t="shared" si="5"/>
        <v>1</v>
      </c>
      <c r="AX6" s="44"/>
      <c r="AY6" s="44" t="s">
        <v>14</v>
      </c>
      <c r="AZ6" s="44">
        <v>80</v>
      </c>
      <c r="BA6" s="44" t="str">
        <f t="shared" si="15"/>
        <v>KVBC-80</v>
      </c>
      <c r="BB6" s="49" t="s">
        <v>732</v>
      </c>
      <c r="BC6" s="44" t="str">
        <f t="shared" si="6"/>
        <v>KVBC-80Воздушное регулируемое</v>
      </c>
      <c r="BD6" s="44"/>
      <c r="BE6" s="44">
        <v>20</v>
      </c>
      <c r="BF6" s="44"/>
      <c r="BG6" s="44">
        <f>COUNTIFS(BH$2:BH6,BH6,BH$2:BH6,BH6)</f>
        <v>1</v>
      </c>
      <c r="BH6" s="44" t="str">
        <f t="shared" si="7"/>
        <v>KVBC-50</v>
      </c>
      <c r="BI6" s="44" t="s">
        <v>14</v>
      </c>
      <c r="BJ6" s="44">
        <v>50</v>
      </c>
      <c r="BK6" s="49" t="s">
        <v>733</v>
      </c>
      <c r="BL6" s="49" t="str">
        <f t="shared" si="8"/>
        <v>KVBC-50Сталь 45 с покрытием твёрдым хромом</v>
      </c>
      <c r="BM6" s="44" t="e">
        <f>VLOOKUP(BH6,#REF!,40,FALSE)</f>
        <v>#REF!</v>
      </c>
      <c r="BN6" s="44" t="s">
        <v>13</v>
      </c>
      <c r="BO6" s="44" t="s">
        <v>76</v>
      </c>
    </row>
    <row r="7" spans="1:76">
      <c r="A7" s="43" t="e">
        <f>SUMIF(#REF!,B7,#REF!)</f>
        <v>#REF!</v>
      </c>
      <c r="B7" s="44" t="s">
        <v>58</v>
      </c>
      <c r="C7" s="43">
        <f>COUNTA($B$2:$B7)</f>
        <v>6</v>
      </c>
      <c r="D7" s="44">
        <f>IF(B7="","",IFERROR(VLOOKUP(B7,изображения!A:B,2,FALSE),"добавьте на вкладку изображения"))</f>
        <v>0</v>
      </c>
      <c r="E7" s="48" t="s">
        <v>680</v>
      </c>
      <c r="F7" s="43" t="e">
        <f t="shared" si="9"/>
        <v>#REF!</v>
      </c>
      <c r="G7" s="48">
        <v>1</v>
      </c>
      <c r="H7" s="48">
        <f>COUNTA($K$2:K7)</f>
        <v>6</v>
      </c>
      <c r="I7" s="48" t="str">
        <f t="shared" si="0"/>
        <v>4-6</v>
      </c>
      <c r="J7" s="44">
        <f>COUNTIFS($L$2:L7,L7,$L$2:L7,L7)</f>
        <v>6</v>
      </c>
      <c r="K7" s="44" t="str">
        <f t="shared" si="1"/>
        <v>KVBC-100</v>
      </c>
      <c r="L7" s="44" t="s">
        <v>14</v>
      </c>
      <c r="M7" s="44">
        <v>100</v>
      </c>
      <c r="N7" s="44" t="e">
        <f>SUMIF(#REF!,K7,#REF!)</f>
        <v>#REF!</v>
      </c>
      <c r="O7" s="44">
        <f t="shared" si="2"/>
        <v>1</v>
      </c>
      <c r="P7" s="44">
        <f>COUNTIF($T$1:T7,T7)</f>
        <v>6</v>
      </c>
      <c r="Q7" s="44" t="str">
        <f t="shared" si="10"/>
        <v>6-KVFM-12</v>
      </c>
      <c r="R7" s="44" t="s">
        <v>59</v>
      </c>
      <c r="S7" s="44">
        <v>12</v>
      </c>
      <c r="T7" s="44" t="str">
        <f t="shared" si="3"/>
        <v>KVFM-12</v>
      </c>
      <c r="U7" s="44">
        <v>50</v>
      </c>
      <c r="V7" s="44" t="str">
        <f t="shared" si="11"/>
        <v>50,</v>
      </c>
      <c r="W7" s="44"/>
      <c r="X7" s="44" t="s">
        <v>18</v>
      </c>
      <c r="Y7" s="44">
        <v>80</v>
      </c>
      <c r="Z7" s="44" t="str">
        <f t="shared" si="16"/>
        <v>KVNG-80</v>
      </c>
      <c r="AA7" s="44">
        <v>5</v>
      </c>
      <c r="AB7" s="44">
        <v>1250</v>
      </c>
      <c r="AC7" s="44">
        <v>400</v>
      </c>
      <c r="AD7" s="44">
        <v>70</v>
      </c>
      <c r="AE7" s="44"/>
      <c r="AF7" s="44">
        <f>COUNTIFS(AG$2:AG7,AG7)</f>
        <v>2</v>
      </c>
      <c r="AG7" s="44" t="str">
        <f t="shared" si="12"/>
        <v>KVBC-50</v>
      </c>
      <c r="AH7" s="44" t="s">
        <v>14</v>
      </c>
      <c r="AI7" s="44">
        <v>50</v>
      </c>
      <c r="AJ7" s="45" t="s">
        <v>16</v>
      </c>
      <c r="AK7" s="44" t="str">
        <f t="shared" si="13"/>
        <v>KVBC-50Внутренняя</v>
      </c>
      <c r="AL7" s="44" t="e">
        <f>VLOOKUP(AG7,#REF!,40,FALSE)</f>
        <v>#REF!</v>
      </c>
      <c r="AM7" s="44"/>
      <c r="AN7" s="44">
        <f>COUNTIFS(AO$2:AO7,AO7,AO$2:AO7,AO7)</f>
        <v>2</v>
      </c>
      <c r="AO7" s="44" t="s">
        <v>15</v>
      </c>
      <c r="AP7" s="44" t="s">
        <v>750</v>
      </c>
      <c r="AQ7" s="44" t="str">
        <f t="shared" si="14"/>
        <v>KVDNДвусторонний</v>
      </c>
      <c r="AR7" s="44"/>
      <c r="AS7" s="44"/>
      <c r="AT7" s="44" t="s">
        <v>56</v>
      </c>
      <c r="AU7" s="44" t="s">
        <v>13</v>
      </c>
      <c r="AV7" s="44" t="str">
        <f t="shared" si="4"/>
        <v>KVMAL-M01При помощи датчиков положения</v>
      </c>
      <c r="AW7" s="44">
        <f t="shared" si="5"/>
        <v>0</v>
      </c>
      <c r="AX7" s="44"/>
      <c r="AY7" s="44" t="s">
        <v>14</v>
      </c>
      <c r="AZ7" s="44">
        <v>100</v>
      </c>
      <c r="BA7" s="44" t="str">
        <f t="shared" si="15"/>
        <v>KVBC-100</v>
      </c>
      <c r="BB7" s="49" t="s">
        <v>732</v>
      </c>
      <c r="BC7" s="44" t="str">
        <f t="shared" si="6"/>
        <v>KVBC-100Воздушное регулируемое</v>
      </c>
      <c r="BD7" s="44"/>
      <c r="BE7" s="44">
        <v>25</v>
      </c>
      <c r="BF7" s="44"/>
      <c r="BG7" s="44">
        <f>COUNTIFS(BH$2:BH7,BH7,BH$2:BH7,BH7)</f>
        <v>2</v>
      </c>
      <c r="BH7" s="44" t="str">
        <f t="shared" si="7"/>
        <v>KVBC-50</v>
      </c>
      <c r="BI7" s="44" t="s">
        <v>14</v>
      </c>
      <c r="BJ7" s="44">
        <v>50</v>
      </c>
      <c r="BK7" s="49" t="s">
        <v>734</v>
      </c>
      <c r="BL7" s="49" t="str">
        <f t="shared" si="8"/>
        <v>KVBC-50Сталь нержавеющая AISI 304 с покрытием твёрдым хромом</v>
      </c>
      <c r="BM7" s="44" t="e">
        <f>VLOOKUP(BH7,#REF!,40,FALSE)</f>
        <v>#REF!</v>
      </c>
      <c r="BN7" s="44" t="s">
        <v>70</v>
      </c>
      <c r="BO7" s="44"/>
    </row>
    <row r="8" spans="1:76">
      <c r="A8" s="43" t="e">
        <f>SUMIF(#REF!,B8,#REF!)</f>
        <v>#REF!</v>
      </c>
      <c r="B8" s="44" t="s">
        <v>57</v>
      </c>
      <c r="C8" s="43">
        <f>COUNTA($B$2:$B8)</f>
        <v>7</v>
      </c>
      <c r="D8" s="44">
        <f>IF(B8="","",IFERROR(VLOOKUP(B8,изображения!A:B,2,FALSE),"добавьте на вкладку изображения"))</f>
        <v>0</v>
      </c>
      <c r="E8" s="48" t="s">
        <v>678</v>
      </c>
      <c r="F8" s="43" t="e">
        <f t="shared" si="9"/>
        <v>#REF!</v>
      </c>
      <c r="G8" s="48">
        <v>1</v>
      </c>
      <c r="H8" s="48">
        <f>COUNTA($K$2:K8)</f>
        <v>7</v>
      </c>
      <c r="I8" s="48" t="str">
        <f t="shared" si="0"/>
        <v>4-7</v>
      </c>
      <c r="J8" s="44">
        <f>COUNTIFS($L$2:L8,L8,$L$2:L8,L8)</f>
        <v>7</v>
      </c>
      <c r="K8" s="44" t="str">
        <f t="shared" si="1"/>
        <v>KVBC-125</v>
      </c>
      <c r="L8" s="44" t="s">
        <v>14</v>
      </c>
      <c r="M8" s="44">
        <v>125</v>
      </c>
      <c r="N8" s="44" t="e">
        <f>SUMIF(#REF!,K8,#REF!)</f>
        <v>#REF!</v>
      </c>
      <c r="O8" s="44">
        <f t="shared" si="2"/>
        <v>1</v>
      </c>
      <c r="P8" s="44">
        <f>COUNTIF($T$1:T8,T8)</f>
        <v>7</v>
      </c>
      <c r="Q8" s="44" t="str">
        <f t="shared" si="10"/>
        <v>7-KVFM-12</v>
      </c>
      <c r="R8" s="44" t="s">
        <v>59</v>
      </c>
      <c r="S8" s="44">
        <v>12</v>
      </c>
      <c r="T8" s="44" t="str">
        <f t="shared" si="3"/>
        <v>KVFM-12</v>
      </c>
      <c r="U8" s="44">
        <v>80</v>
      </c>
      <c r="V8" s="44" t="str">
        <f t="shared" si="11"/>
        <v>80,</v>
      </c>
      <c r="W8" s="44"/>
      <c r="X8" s="44" t="s">
        <v>18</v>
      </c>
      <c r="Y8" s="44">
        <v>100</v>
      </c>
      <c r="Z8" s="44" t="str">
        <f t="shared" si="16"/>
        <v>KVNG-100</v>
      </c>
      <c r="AA8" s="44">
        <v>5</v>
      </c>
      <c r="AB8" s="44">
        <v>1250</v>
      </c>
      <c r="AC8" s="44">
        <v>400</v>
      </c>
      <c r="AD8" s="44">
        <v>70</v>
      </c>
      <c r="AE8" s="44"/>
      <c r="AF8" s="44">
        <f>COUNTIFS(AG$2:AG8,AG8)</f>
        <v>1</v>
      </c>
      <c r="AG8" s="44" t="str">
        <f t="shared" si="12"/>
        <v>KVBC-63</v>
      </c>
      <c r="AH8" s="44" t="s">
        <v>14</v>
      </c>
      <c r="AI8" s="44">
        <v>63</v>
      </c>
      <c r="AJ8" s="45" t="s">
        <v>10</v>
      </c>
      <c r="AK8" s="44" t="str">
        <f t="shared" si="13"/>
        <v>KVBC-63Наружная</v>
      </c>
      <c r="AL8" s="44" t="e">
        <f>VLOOKUP(AG8,#REF!,40,FALSE)</f>
        <v>#REF!</v>
      </c>
      <c r="AM8" s="44"/>
      <c r="AN8" s="44">
        <f>COUNTIFS(AO$2:AO8,AO8,AO$2:AO8,AO8)</f>
        <v>1</v>
      </c>
      <c r="AO8" s="44" t="s">
        <v>59</v>
      </c>
      <c r="AP8" s="46" t="s">
        <v>11</v>
      </c>
      <c r="AQ8" s="44" t="str">
        <f t="shared" si="14"/>
        <v>KVFMОдносторонний</v>
      </c>
      <c r="AR8" s="44"/>
      <c r="AS8" s="44">
        <f>COUNTIFS(AT$2:AT8,AT8,AT$2:AT8,AT8)</f>
        <v>1</v>
      </c>
      <c r="AT8" s="44" t="s">
        <v>55</v>
      </c>
      <c r="AU8" s="44" t="s">
        <v>13</v>
      </c>
      <c r="AV8" s="44" t="str">
        <f t="shared" si="4"/>
        <v>KVNCПри помощи датчиков положения</v>
      </c>
      <c r="AW8" s="44">
        <f t="shared" si="5"/>
        <v>1</v>
      </c>
      <c r="AX8" s="44"/>
      <c r="AY8" s="44" t="s">
        <v>14</v>
      </c>
      <c r="AZ8" s="44">
        <v>125</v>
      </c>
      <c r="BA8" s="44" t="str">
        <f t="shared" si="15"/>
        <v>KVBC-125</v>
      </c>
      <c r="BB8" s="49" t="s">
        <v>732</v>
      </c>
      <c r="BC8" s="44" t="str">
        <f t="shared" si="6"/>
        <v>KVBC-125Воздушное регулируемое</v>
      </c>
      <c r="BD8" s="44"/>
      <c r="BE8" s="44">
        <v>32</v>
      </c>
      <c r="BF8" s="44"/>
      <c r="BG8" s="44">
        <f>COUNTIFS(BH$2:BH8,BH8,BH$2:BH8,BH8)</f>
        <v>1</v>
      </c>
      <c r="BH8" s="44" t="str">
        <f t="shared" si="7"/>
        <v>KVBC-63</v>
      </c>
      <c r="BI8" s="44" t="s">
        <v>14</v>
      </c>
      <c r="BJ8" s="44">
        <v>63</v>
      </c>
      <c r="BK8" s="49" t="s">
        <v>733</v>
      </c>
      <c r="BL8" s="49" t="str">
        <f t="shared" si="8"/>
        <v>KVBC-63Сталь 45 с покрытием твёрдым хромом</v>
      </c>
      <c r="BM8" s="44" t="e">
        <f>VLOOKUP(BH8,#REF!,40,FALSE)</f>
        <v>#REF!</v>
      </c>
      <c r="BN8" s="49" t="s">
        <v>732</v>
      </c>
      <c r="BO8" s="44" t="s">
        <v>78</v>
      </c>
    </row>
    <row r="9" spans="1:76">
      <c r="A9" s="43" t="e">
        <f>SUMIF(#REF!,B9,#REF!)</f>
        <v>#REF!</v>
      </c>
      <c r="B9" s="44" t="s">
        <v>9</v>
      </c>
      <c r="C9" s="43">
        <f>COUNTA($B$2:$B9)</f>
        <v>8</v>
      </c>
      <c r="D9" s="44">
        <f>IF(B9="","",IFERROR(VLOOKUP(B9,изображения!A:B,2,FALSE),"добавьте на вкладку изображения"))</f>
        <v>0</v>
      </c>
      <c r="E9" s="48" t="s">
        <v>87</v>
      </c>
      <c r="F9" s="43" t="e">
        <f t="shared" si="9"/>
        <v>#REF!</v>
      </c>
      <c r="G9" s="48">
        <v>1</v>
      </c>
      <c r="H9" s="48">
        <f>COUNTA($K$2:K9)</f>
        <v>8</v>
      </c>
      <c r="I9" s="48" t="str">
        <f t="shared" si="0"/>
        <v>7-1</v>
      </c>
      <c r="J9" s="44">
        <f>COUNTIFS($L$2:L9,L9,$L$2:L9,L9)</f>
        <v>1</v>
      </c>
      <c r="K9" s="44" t="str">
        <f t="shared" si="1"/>
        <v>KVDA-12</v>
      </c>
      <c r="L9" s="44" t="s">
        <v>57</v>
      </c>
      <c r="M9" s="44">
        <v>12</v>
      </c>
      <c r="N9" s="44" t="e">
        <f>SUMIF(#REF!,K9,#REF!)</f>
        <v>#REF!</v>
      </c>
      <c r="O9" s="44">
        <f t="shared" si="2"/>
        <v>1</v>
      </c>
      <c r="P9" s="44">
        <f>COUNTIF($T$1:T9,T9)</f>
        <v>8</v>
      </c>
      <c r="Q9" s="44" t="str">
        <f t="shared" si="10"/>
        <v>8-KVFM-12</v>
      </c>
      <c r="R9" s="44" t="s">
        <v>59</v>
      </c>
      <c r="S9" s="44">
        <v>12</v>
      </c>
      <c r="T9" s="44" t="str">
        <f t="shared" si="3"/>
        <v>KVFM-12</v>
      </c>
      <c r="U9" s="44">
        <v>100</v>
      </c>
      <c r="V9" s="44" t="str">
        <f t="shared" si="11"/>
        <v>100</v>
      </c>
      <c r="W9" s="44"/>
      <c r="X9" s="44" t="s">
        <v>18</v>
      </c>
      <c r="Y9" s="44">
        <v>125</v>
      </c>
      <c r="Z9" s="44" t="str">
        <f t="shared" si="16"/>
        <v>KVNG-125</v>
      </c>
      <c r="AA9" s="44">
        <v>5</v>
      </c>
      <c r="AB9" s="44">
        <v>1250</v>
      </c>
      <c r="AC9" s="44">
        <v>500</v>
      </c>
      <c r="AD9" s="44">
        <v>70</v>
      </c>
      <c r="AE9" s="44"/>
      <c r="AF9" s="44">
        <f>COUNTIFS(AG$2:AG9,AG9)</f>
        <v>2</v>
      </c>
      <c r="AG9" s="44" t="str">
        <f t="shared" si="12"/>
        <v>KVBC-63</v>
      </c>
      <c r="AH9" s="44" t="s">
        <v>14</v>
      </c>
      <c r="AI9" s="44">
        <v>63</v>
      </c>
      <c r="AJ9" s="45" t="s">
        <v>16</v>
      </c>
      <c r="AK9" s="44" t="str">
        <f t="shared" si="13"/>
        <v>KVBC-63Внутренняя</v>
      </c>
      <c r="AL9" s="44" t="e">
        <f>VLOOKUP(AG9,#REF!,40,FALSE)</f>
        <v>#REF!</v>
      </c>
      <c r="AM9" s="44"/>
      <c r="AN9" s="44">
        <f>COUNTIFS(AO$2:AO9,AO9,AO$2:AO9,AO9)</f>
        <v>1</v>
      </c>
      <c r="AO9" s="44" t="s">
        <v>17</v>
      </c>
      <c r="AP9" s="46" t="s">
        <v>11</v>
      </c>
      <c r="AQ9" s="44" t="str">
        <f t="shared" si="14"/>
        <v>KVMALОдносторонний</v>
      </c>
      <c r="AR9" s="44"/>
      <c r="AS9" s="44">
        <f>COUNTIFS(AT$2:AT9,AT9,AT$2:AT9,AT9)</f>
        <v>1</v>
      </c>
      <c r="AT9" s="44" t="s">
        <v>18</v>
      </c>
      <c r="AU9" s="44" t="s">
        <v>13</v>
      </c>
      <c r="AV9" s="44" t="str">
        <f t="shared" si="4"/>
        <v>KVNGПри помощи датчиков положения</v>
      </c>
      <c r="AW9" s="44">
        <f t="shared" si="5"/>
        <v>1</v>
      </c>
      <c r="AX9" s="44"/>
      <c r="AY9" s="44" t="s">
        <v>57</v>
      </c>
      <c r="AZ9" s="44">
        <v>12</v>
      </c>
      <c r="BA9" s="44" t="str">
        <f t="shared" si="15"/>
        <v>KVDA-12</v>
      </c>
      <c r="BB9" s="49" t="s">
        <v>675</v>
      </c>
      <c r="BC9" s="44" t="str">
        <f t="shared" si="6"/>
        <v>KVDA-12Без демфирования</v>
      </c>
      <c r="BD9" s="44"/>
      <c r="BE9" s="44">
        <v>40</v>
      </c>
      <c r="BF9" s="44"/>
      <c r="BG9" s="44">
        <f>COUNTIFS(BH$2:BH9,BH9,BH$2:BH9,BH9)</f>
        <v>2</v>
      </c>
      <c r="BH9" s="44" t="str">
        <f t="shared" si="7"/>
        <v>KVBC-63</v>
      </c>
      <c r="BI9" s="44" t="s">
        <v>14</v>
      </c>
      <c r="BJ9" s="44">
        <v>63</v>
      </c>
      <c r="BK9" s="49" t="s">
        <v>734</v>
      </c>
      <c r="BL9" s="49" t="str">
        <f t="shared" si="8"/>
        <v>KVBC-63Сталь нержавеющая AISI 304 с покрытием твёрдым хромом</v>
      </c>
      <c r="BM9" s="44" t="e">
        <f>VLOOKUP(BH9,#REF!,40,FALSE)</f>
        <v>#REF!</v>
      </c>
      <c r="BN9" s="49" t="s">
        <v>731</v>
      </c>
      <c r="BO9" s="44" t="s">
        <v>79</v>
      </c>
    </row>
    <row r="10" spans="1:76">
      <c r="A10" s="43" t="e">
        <f>SUMIF(#REF!,B10,#REF!)</f>
        <v>#REF!</v>
      </c>
      <c r="B10" s="44" t="s">
        <v>17</v>
      </c>
      <c r="C10" s="43">
        <f>COUNTA($B$2:$B10)</f>
        <v>9</v>
      </c>
      <c r="D10" s="44">
        <f>IF(B10="","",IFERROR(VLOOKUP(B10,изображения!A:B,2,FALSE),"добавьте на вкладку изображения"))</f>
        <v>0</v>
      </c>
      <c r="E10" s="48" t="s">
        <v>88</v>
      </c>
      <c r="F10" s="43" t="e">
        <f t="shared" si="9"/>
        <v>#REF!</v>
      </c>
      <c r="G10" s="44">
        <v>1</v>
      </c>
      <c r="H10" s="48">
        <f>COUNTA($K$2:K10)</f>
        <v>9</v>
      </c>
      <c r="I10" s="48" t="str">
        <f t="shared" si="0"/>
        <v>7-2</v>
      </c>
      <c r="J10" s="44">
        <f>COUNTIFS($L$2:L10,L10,$L$2:L10,L10)</f>
        <v>2</v>
      </c>
      <c r="K10" s="44" t="str">
        <f t="shared" si="1"/>
        <v>KVDA-16</v>
      </c>
      <c r="L10" s="44" t="s">
        <v>57</v>
      </c>
      <c r="M10" s="44">
        <v>16</v>
      </c>
      <c r="N10" s="44" t="e">
        <f>SUMIF(#REF!,K10,#REF!)</f>
        <v>#REF!</v>
      </c>
      <c r="O10" s="44">
        <f t="shared" si="2"/>
        <v>1</v>
      </c>
      <c r="P10" s="44">
        <f>COUNTIF($T$1:T10,T10)</f>
        <v>1</v>
      </c>
      <c r="Q10" s="44" t="str">
        <f t="shared" si="10"/>
        <v>1-KVFM-16</v>
      </c>
      <c r="R10" s="44" t="s">
        <v>59</v>
      </c>
      <c r="S10" s="44">
        <v>16</v>
      </c>
      <c r="T10" s="44" t="str">
        <f t="shared" si="3"/>
        <v>KVFM-16</v>
      </c>
      <c r="U10" s="44">
        <v>10</v>
      </c>
      <c r="V10" s="44" t="str">
        <f t="shared" si="11"/>
        <v>10,</v>
      </c>
      <c r="W10" s="44"/>
      <c r="X10" s="44" t="s">
        <v>18</v>
      </c>
      <c r="Y10" s="44">
        <v>160</v>
      </c>
      <c r="Z10" s="44" t="str">
        <f t="shared" si="16"/>
        <v>KVNG-160</v>
      </c>
      <c r="AA10" s="44">
        <v>5</v>
      </c>
      <c r="AB10" s="44">
        <v>1250</v>
      </c>
      <c r="AC10" s="44">
        <v>500</v>
      </c>
      <c r="AD10" s="44">
        <v>100</v>
      </c>
      <c r="AE10" s="44"/>
      <c r="AF10" s="44">
        <f>COUNTIFS(AG$2:AG10,AG10)</f>
        <v>1</v>
      </c>
      <c r="AG10" s="44" t="str">
        <f t="shared" si="12"/>
        <v>KVBC-80</v>
      </c>
      <c r="AH10" s="44" t="s">
        <v>14</v>
      </c>
      <c r="AI10" s="44">
        <v>80</v>
      </c>
      <c r="AJ10" s="45" t="s">
        <v>10</v>
      </c>
      <c r="AK10" s="44" t="str">
        <f t="shared" si="13"/>
        <v>KVBC-80Наружная</v>
      </c>
      <c r="AL10" s="44" t="e">
        <f>VLOOKUP(AG10,#REF!,40,FALSE)</f>
        <v>#REF!</v>
      </c>
      <c r="AM10" s="44"/>
      <c r="AN10" s="44">
        <f>COUNTIFS(AO$2:AO10,AO10,AO$2:AO10,AO10)</f>
        <v>2</v>
      </c>
      <c r="AO10" s="44" t="s">
        <v>17</v>
      </c>
      <c r="AP10" s="44" t="s">
        <v>750</v>
      </c>
      <c r="AQ10" s="44" t="str">
        <f t="shared" si="14"/>
        <v>KVMALДвусторонний</v>
      </c>
      <c r="AR10" s="44"/>
      <c r="AS10" s="44">
        <f>COUNTIFS(AT$2:AT10,AT10,AT$2:AT10,AT10)</f>
        <v>1</v>
      </c>
      <c r="AT10" s="44" t="s">
        <v>9</v>
      </c>
      <c r="AU10" s="44" t="s">
        <v>13</v>
      </c>
      <c r="AV10" s="44" t="str">
        <f t="shared" si="4"/>
        <v>KVNUПри помощи датчиков положения</v>
      </c>
      <c r="AW10" s="44">
        <f t="shared" si="5"/>
        <v>1</v>
      </c>
      <c r="AX10" s="44"/>
      <c r="AY10" s="44" t="s">
        <v>57</v>
      </c>
      <c r="AZ10" s="44">
        <v>16</v>
      </c>
      <c r="BA10" s="44" t="str">
        <f t="shared" si="15"/>
        <v>KVDA-16</v>
      </c>
      <c r="BB10" s="49" t="s">
        <v>675</v>
      </c>
      <c r="BC10" s="44" t="str">
        <f t="shared" si="6"/>
        <v>KVDA-16Без демфирования</v>
      </c>
      <c r="BD10" s="44"/>
      <c r="BE10" s="44">
        <v>50</v>
      </c>
      <c r="BF10" s="44"/>
      <c r="BG10" s="44">
        <f>COUNTIFS(BH$2:BH10,BH10,BH$2:BH10,BH10)</f>
        <v>1</v>
      </c>
      <c r="BH10" s="44" t="str">
        <f t="shared" si="7"/>
        <v>KVBC-80</v>
      </c>
      <c r="BI10" s="44" t="s">
        <v>14</v>
      </c>
      <c r="BJ10" s="44">
        <v>80</v>
      </c>
      <c r="BK10" s="49" t="s">
        <v>733</v>
      </c>
      <c r="BL10" s="49" t="str">
        <f t="shared" si="8"/>
        <v>KVBC-80Сталь 45 с покрытием твёрдым хромом</v>
      </c>
      <c r="BM10" s="44" t="e">
        <f>VLOOKUP(BH10,#REF!,40,FALSE)</f>
        <v>#REF!</v>
      </c>
      <c r="BN10" s="44" t="s">
        <v>675</v>
      </c>
      <c r="BO10" s="44" t="s">
        <v>79</v>
      </c>
    </row>
    <row r="11" spans="1:76">
      <c r="A11" s="43" t="e">
        <f>SUMIF(#REF!,B11,#REF!)</f>
        <v>#REF!</v>
      </c>
      <c r="B11" s="44" t="s">
        <v>20</v>
      </c>
      <c r="C11" s="43">
        <f>COUNTA($B$2:$B11)</f>
        <v>10</v>
      </c>
      <c r="D11" s="44">
        <f>IF(B11="","",IFERROR(VLOOKUP(B11,изображения!A:B,2,FALSE),"добавьте на вкладку изображения"))</f>
        <v>0</v>
      </c>
      <c r="E11" s="48" t="s">
        <v>90</v>
      </c>
      <c r="F11" s="43" t="e">
        <f t="shared" si="9"/>
        <v>#REF!</v>
      </c>
      <c r="G11" s="44">
        <v>1</v>
      </c>
      <c r="H11" s="48">
        <f>COUNTA($K$2:K11)</f>
        <v>10</v>
      </c>
      <c r="I11" s="48" t="str">
        <f t="shared" si="0"/>
        <v>7-3</v>
      </c>
      <c r="J11" s="44">
        <f>COUNTIFS($L$2:L11,L11,$L$2:L11,L11)</f>
        <v>3</v>
      </c>
      <c r="K11" s="44" t="str">
        <f t="shared" si="1"/>
        <v>KVDA-20</v>
      </c>
      <c r="L11" s="44" t="s">
        <v>57</v>
      </c>
      <c r="M11" s="44">
        <v>20</v>
      </c>
      <c r="N11" s="44" t="e">
        <f>SUMIF(#REF!,K11,#REF!)</f>
        <v>#REF!</v>
      </c>
      <c r="O11" s="44">
        <f t="shared" si="2"/>
        <v>1</v>
      </c>
      <c r="P11" s="44">
        <f>COUNTIF($T$1:T11,T11)</f>
        <v>2</v>
      </c>
      <c r="Q11" s="44" t="str">
        <f t="shared" si="10"/>
        <v>2-KVFM-16</v>
      </c>
      <c r="R11" s="44" t="s">
        <v>59</v>
      </c>
      <c r="S11" s="44">
        <v>16</v>
      </c>
      <c r="T11" s="44" t="str">
        <f t="shared" si="3"/>
        <v>KVFM-16</v>
      </c>
      <c r="U11" s="44">
        <v>20</v>
      </c>
      <c r="V11" s="44" t="str">
        <f t="shared" si="11"/>
        <v>20,</v>
      </c>
      <c r="W11" s="44"/>
      <c r="X11" s="44" t="s">
        <v>18</v>
      </c>
      <c r="Y11" s="44">
        <v>200</v>
      </c>
      <c r="Z11" s="44" t="str">
        <f t="shared" si="16"/>
        <v>KVNG-200</v>
      </c>
      <c r="AA11" s="44">
        <v>5</v>
      </c>
      <c r="AB11" s="44">
        <v>1250</v>
      </c>
      <c r="AC11" s="44">
        <v>500</v>
      </c>
      <c r="AD11" s="44">
        <v>100</v>
      </c>
      <c r="AE11" s="44"/>
      <c r="AF11" s="44">
        <f>COUNTIFS(AG$2:AG11,AG11)</f>
        <v>2</v>
      </c>
      <c r="AG11" s="44" t="str">
        <f t="shared" si="12"/>
        <v>KVBC-80</v>
      </c>
      <c r="AH11" s="44" t="s">
        <v>14</v>
      </c>
      <c r="AI11" s="44">
        <v>80</v>
      </c>
      <c r="AJ11" s="45" t="s">
        <v>16</v>
      </c>
      <c r="AK11" s="44" t="str">
        <f t="shared" si="13"/>
        <v>KVBC-80Внутренняя</v>
      </c>
      <c r="AL11" s="44" t="e">
        <f>VLOOKUP(AG11,#REF!,40,FALSE)</f>
        <v>#REF!</v>
      </c>
      <c r="AM11" s="44"/>
      <c r="AN11" s="44">
        <f>COUNTIFS(AO$2:AO11,AO11,AO$2:AO11,AO11)</f>
        <v>1</v>
      </c>
      <c r="AO11" s="44" t="s">
        <v>55</v>
      </c>
      <c r="AP11" s="46" t="s">
        <v>11</v>
      </c>
      <c r="AQ11" s="44" t="str">
        <f t="shared" si="14"/>
        <v>KVNCОдносторонний</v>
      </c>
      <c r="AR11" s="44"/>
      <c r="AS11" s="44">
        <f>COUNTIFS(AT$2:AT11,AT11,AT$2:AT11,AT11)</f>
        <v>1</v>
      </c>
      <c r="AT11" s="44" t="s">
        <v>19</v>
      </c>
      <c r="AU11" s="44" t="s">
        <v>13</v>
      </c>
      <c r="AV11" s="44" t="str">
        <f t="shared" si="4"/>
        <v>KVSCПри помощи датчиков положения</v>
      </c>
      <c r="AW11" s="44">
        <f t="shared" si="5"/>
        <v>1</v>
      </c>
      <c r="AX11" s="44"/>
      <c r="AY11" s="44" t="s">
        <v>57</v>
      </c>
      <c r="AZ11" s="44">
        <v>20</v>
      </c>
      <c r="BA11" s="44" t="str">
        <f t="shared" si="15"/>
        <v>KVDA-20</v>
      </c>
      <c r="BB11" s="49" t="s">
        <v>731</v>
      </c>
      <c r="BC11" s="44" t="str">
        <f t="shared" si="6"/>
        <v>KVDA-20Упругое нерегулируемое</v>
      </c>
      <c r="BD11" s="44"/>
      <c r="BE11" s="44">
        <v>63</v>
      </c>
      <c r="BF11" s="44"/>
      <c r="BG11" s="44">
        <f>COUNTIFS(BH$2:BH11,BH11,BH$2:BH11,BH11)</f>
        <v>2</v>
      </c>
      <c r="BH11" s="44" t="str">
        <f t="shared" si="7"/>
        <v>KVBC-80</v>
      </c>
      <c r="BI11" s="44" t="s">
        <v>14</v>
      </c>
      <c r="BJ11" s="44">
        <v>80</v>
      </c>
      <c r="BK11" s="49" t="s">
        <v>734</v>
      </c>
      <c r="BL11" s="49" t="str">
        <f t="shared" si="8"/>
        <v>KVBC-80Сталь нержавеющая AISI 304 с покрытием твёрдым хромом</v>
      </c>
      <c r="BM11" s="44" t="e">
        <f>VLOOKUP(BH11,#REF!,40,FALSE)</f>
        <v>#REF!</v>
      </c>
      <c r="BN11" s="49" t="s">
        <v>734</v>
      </c>
      <c r="BO11" s="44">
        <v>304</v>
      </c>
    </row>
    <row r="12" spans="1:76">
      <c r="A12" s="43" t="e">
        <f>SUMIF(#REF!,B12,#REF!)</f>
        <v>#REF!</v>
      </c>
      <c r="B12" s="44" t="s">
        <v>59</v>
      </c>
      <c r="C12" s="43">
        <f>COUNTA($B$2:$B12)</f>
        <v>11</v>
      </c>
      <c r="D12" s="44">
        <f>IF(B12="","",IFERROR(VLOOKUP(B12,изображения!A:B,2,FALSE),"добавьте на вкладку изображения"))</f>
        <v>0</v>
      </c>
      <c r="E12" s="48" t="s">
        <v>683</v>
      </c>
      <c r="F12" s="43" t="e">
        <f t="shared" si="9"/>
        <v>#REF!</v>
      </c>
      <c r="G12" s="44">
        <v>1</v>
      </c>
      <c r="H12" s="48">
        <f>COUNTA($K$2:K12)</f>
        <v>11</v>
      </c>
      <c r="I12" s="48" t="str">
        <f t="shared" si="0"/>
        <v>7-4</v>
      </c>
      <c r="J12" s="44">
        <f>COUNTIFS($L$2:L12,L12,$L$2:L12,L12)</f>
        <v>4</v>
      </c>
      <c r="K12" s="44" t="str">
        <f t="shared" si="1"/>
        <v>KVDA-25</v>
      </c>
      <c r="L12" s="44" t="s">
        <v>57</v>
      </c>
      <c r="M12" s="44">
        <v>25</v>
      </c>
      <c r="N12" s="44" t="e">
        <f>SUMIF(#REF!,K12,#REF!)</f>
        <v>#REF!</v>
      </c>
      <c r="O12" s="44">
        <f t="shared" si="2"/>
        <v>1</v>
      </c>
      <c r="P12" s="44">
        <f>COUNTIF($T$1:T12,T12)</f>
        <v>3</v>
      </c>
      <c r="Q12" s="44" t="str">
        <f t="shared" si="10"/>
        <v>3-KVFM-16</v>
      </c>
      <c r="R12" s="44" t="s">
        <v>59</v>
      </c>
      <c r="S12" s="44">
        <v>16</v>
      </c>
      <c r="T12" s="44" t="str">
        <f t="shared" si="3"/>
        <v>KVFM-16</v>
      </c>
      <c r="U12" s="44">
        <v>25</v>
      </c>
      <c r="V12" s="44" t="str">
        <f t="shared" si="11"/>
        <v>25,</v>
      </c>
      <c r="W12" s="44"/>
      <c r="X12" s="44" t="s">
        <v>18</v>
      </c>
      <c r="Y12" s="44">
        <v>250</v>
      </c>
      <c r="Z12" s="44" t="str">
        <f t="shared" si="16"/>
        <v>KVNG-250</v>
      </c>
      <c r="AA12" s="44">
        <v>5</v>
      </c>
      <c r="AB12" s="44">
        <v>1250</v>
      </c>
      <c r="AC12" s="44">
        <v>500</v>
      </c>
      <c r="AD12" s="44">
        <v>120</v>
      </c>
      <c r="AE12" s="44"/>
      <c r="AF12" s="44">
        <f>COUNTIFS(AG$2:AG12,AG12)</f>
        <v>1</v>
      </c>
      <c r="AG12" s="44" t="str">
        <f t="shared" si="12"/>
        <v>KVBC-100</v>
      </c>
      <c r="AH12" s="44" t="s">
        <v>14</v>
      </c>
      <c r="AI12" s="44">
        <v>100</v>
      </c>
      <c r="AJ12" s="45" t="s">
        <v>10</v>
      </c>
      <c r="AK12" s="44" t="str">
        <f t="shared" si="13"/>
        <v>KVBC-100Наружная</v>
      </c>
      <c r="AL12" s="44" t="e">
        <f>VLOOKUP(AG12,#REF!,40,FALSE)</f>
        <v>#REF!</v>
      </c>
      <c r="AM12" s="44"/>
      <c r="AN12" s="44">
        <f>COUNTIFS(AO$2:AO12,AO12,AO$2:AO12,AO12)</f>
        <v>2</v>
      </c>
      <c r="AO12" s="44" t="s">
        <v>55</v>
      </c>
      <c r="AP12" s="44" t="s">
        <v>750</v>
      </c>
      <c r="AQ12" s="44" t="str">
        <f t="shared" si="14"/>
        <v>KVNCДвусторонний</v>
      </c>
      <c r="AR12" s="44"/>
      <c r="AS12" s="44">
        <f>COUNTIFS(AT$2:AT12,AT12,AT$2:AT12,AT12)</f>
        <v>1</v>
      </c>
      <c r="AT12" s="44" t="s">
        <v>60</v>
      </c>
      <c r="AU12" s="44" t="s">
        <v>70</v>
      </c>
      <c r="AV12" s="44" t="str">
        <f t="shared" si="4"/>
        <v>KVSWБез опроса положений</v>
      </c>
      <c r="AW12" s="44">
        <f t="shared" si="5"/>
        <v>1</v>
      </c>
      <c r="AX12" s="44"/>
      <c r="AY12" s="44" t="s">
        <v>57</v>
      </c>
      <c r="AZ12" s="44">
        <v>25</v>
      </c>
      <c r="BA12" s="44" t="str">
        <f t="shared" si="15"/>
        <v>KVDA-25</v>
      </c>
      <c r="BB12" s="49" t="s">
        <v>731</v>
      </c>
      <c r="BC12" s="44" t="str">
        <f t="shared" si="6"/>
        <v>KVDA-25Упругое нерегулируемое</v>
      </c>
      <c r="BD12" s="44"/>
      <c r="BE12" s="44">
        <v>80</v>
      </c>
      <c r="BF12" s="44"/>
      <c r="BG12" s="44">
        <f>COUNTIFS(BH$2:BH12,BH12,BH$2:BH12,BH12)</f>
        <v>1</v>
      </c>
      <c r="BH12" s="44" t="str">
        <f t="shared" si="7"/>
        <v>KVBC-100</v>
      </c>
      <c r="BI12" s="44" t="s">
        <v>14</v>
      </c>
      <c r="BJ12" s="44">
        <v>100</v>
      </c>
      <c r="BK12" s="49" t="s">
        <v>733</v>
      </c>
      <c r="BL12" s="49" t="str">
        <f t="shared" si="8"/>
        <v>KVBC-100Сталь 45 с покрытием твёрдым хромом</v>
      </c>
      <c r="BM12" s="44" t="e">
        <f>VLOOKUP(BH12,#REF!,40,FALSE)</f>
        <v>#REF!</v>
      </c>
      <c r="BN12" s="49" t="s">
        <v>733</v>
      </c>
      <c r="BO12" s="44"/>
    </row>
    <row r="13" spans="1:76">
      <c r="A13" s="43" t="e">
        <f>SUMIF(#REF!,B13,#REF!)</f>
        <v>#REF!</v>
      </c>
      <c r="B13" s="44" t="s">
        <v>60</v>
      </c>
      <c r="C13" s="43">
        <f>COUNTA($B$2:$B13)</f>
        <v>12</v>
      </c>
      <c r="D13" s="44">
        <f>IF(B13="","",IFERROR(VLOOKUP(B13,изображения!A:B,2,FALSE),"добавьте на вкладку изображения"))</f>
        <v>0</v>
      </c>
      <c r="E13" s="48" t="s">
        <v>679</v>
      </c>
      <c r="F13" s="43" t="e">
        <f t="shared" si="9"/>
        <v>#REF!</v>
      </c>
      <c r="G13" s="44">
        <v>1</v>
      </c>
      <c r="H13" s="48">
        <f>COUNTA($K$2:K13)</f>
        <v>12</v>
      </c>
      <c r="I13" s="48" t="str">
        <f t="shared" si="0"/>
        <v>7-5</v>
      </c>
      <c r="J13" s="44">
        <f>COUNTIFS($L$2:L13,L13,$L$2:L13,L13)</f>
        <v>5</v>
      </c>
      <c r="K13" s="44" t="str">
        <f t="shared" si="1"/>
        <v>KVDA-32</v>
      </c>
      <c r="L13" s="44" t="s">
        <v>57</v>
      </c>
      <c r="M13" s="44">
        <v>32</v>
      </c>
      <c r="N13" s="44" t="e">
        <f>SUMIF(#REF!,K13,#REF!)</f>
        <v>#REF!</v>
      </c>
      <c r="O13" s="44">
        <f t="shared" si="2"/>
        <v>1</v>
      </c>
      <c r="P13" s="44">
        <f>COUNTIF($T$1:T13,T13)</f>
        <v>4</v>
      </c>
      <c r="Q13" s="44" t="str">
        <f t="shared" si="10"/>
        <v>4-KVFM-16</v>
      </c>
      <c r="R13" s="44" t="s">
        <v>59</v>
      </c>
      <c r="S13" s="44">
        <v>16</v>
      </c>
      <c r="T13" s="44" t="str">
        <f t="shared" si="3"/>
        <v>KVFM-16</v>
      </c>
      <c r="U13" s="44">
        <v>30</v>
      </c>
      <c r="V13" s="44" t="str">
        <f t="shared" si="11"/>
        <v>30,</v>
      </c>
      <c r="W13" s="44"/>
      <c r="X13" s="44" t="s">
        <v>18</v>
      </c>
      <c r="Y13" s="44">
        <v>320</v>
      </c>
      <c r="Z13" s="44" t="str">
        <f t="shared" si="16"/>
        <v>KVNG-320</v>
      </c>
      <c r="AA13" s="44">
        <v>5</v>
      </c>
      <c r="AB13" s="44">
        <v>1250</v>
      </c>
      <c r="AC13" s="44">
        <v>500</v>
      </c>
      <c r="AD13" s="44">
        <v>150</v>
      </c>
      <c r="AE13" s="44"/>
      <c r="AF13" s="44">
        <f>COUNTIFS(AG$2:AG13,AG13)</f>
        <v>2</v>
      </c>
      <c r="AG13" s="44" t="str">
        <f t="shared" si="12"/>
        <v>KVBC-100</v>
      </c>
      <c r="AH13" s="44" t="s">
        <v>14</v>
      </c>
      <c r="AI13" s="44">
        <v>100</v>
      </c>
      <c r="AJ13" s="45" t="s">
        <v>16</v>
      </c>
      <c r="AK13" s="44" t="str">
        <f t="shared" si="13"/>
        <v>KVBC-100Внутренняя</v>
      </c>
      <c r="AL13" s="44" t="e">
        <f>VLOOKUP(AG13,#REF!,40,FALSE)</f>
        <v>#REF!</v>
      </c>
      <c r="AM13" s="44"/>
      <c r="AN13" s="44">
        <f>COUNTIFS(AO$2:AO13,AO13,AO$2:AO13,AO13)</f>
        <v>1</v>
      </c>
      <c r="AO13" s="44" t="s">
        <v>18</v>
      </c>
      <c r="AP13" s="46" t="s">
        <v>11</v>
      </c>
      <c r="AQ13" s="44" t="str">
        <f t="shared" si="14"/>
        <v>KVNGОдносторонний</v>
      </c>
      <c r="AR13" s="44"/>
      <c r="AS13" s="44">
        <f>COUNTIFS(AT$2:AT13,AT13,AT$2:AT13,AT13)</f>
        <v>1</v>
      </c>
      <c r="AT13" s="44" t="s">
        <v>20</v>
      </c>
      <c r="AU13" s="44" t="s">
        <v>13</v>
      </c>
      <c r="AV13" s="44" t="str">
        <f t="shared" si="4"/>
        <v>KVTDNПри помощи датчиков положения</v>
      </c>
      <c r="AW13" s="44">
        <f t="shared" si="5"/>
        <v>1</v>
      </c>
      <c r="AX13" s="44"/>
      <c r="AY13" s="44" t="s">
        <v>57</v>
      </c>
      <c r="AZ13" s="44">
        <v>32</v>
      </c>
      <c r="BA13" s="44" t="str">
        <f t="shared" si="15"/>
        <v>KVDA-32</v>
      </c>
      <c r="BB13" s="49" t="s">
        <v>731</v>
      </c>
      <c r="BC13" s="44" t="str">
        <f t="shared" si="6"/>
        <v>KVDA-32Упругое нерегулируемое</v>
      </c>
      <c r="BD13" s="44"/>
      <c r="BE13" s="44">
        <v>100</v>
      </c>
      <c r="BF13" s="44"/>
      <c r="BG13" s="44">
        <f>COUNTIFS(BH$2:BH13,BH13,BH$2:BH13,BH13)</f>
        <v>2</v>
      </c>
      <c r="BH13" s="44" t="str">
        <f t="shared" si="7"/>
        <v>KVBC-100</v>
      </c>
      <c r="BI13" s="44" t="s">
        <v>14</v>
      </c>
      <c r="BJ13" s="44">
        <v>100</v>
      </c>
      <c r="BK13" s="49" t="s">
        <v>734</v>
      </c>
      <c r="BL13" s="49" t="str">
        <f t="shared" si="8"/>
        <v>KVBC-100Сталь нержавеющая AISI 304 с покрытием твёрдым хромом</v>
      </c>
      <c r="BM13" s="44" t="e">
        <f>VLOOKUP(BH13,#REF!,40,FALSE)</f>
        <v>#REF!</v>
      </c>
      <c r="BN13" s="49" t="s">
        <v>12</v>
      </c>
      <c r="BO13" s="44" t="s">
        <v>81</v>
      </c>
    </row>
    <row r="14" spans="1:76" ht="30">
      <c r="A14" s="43" t="e">
        <f>SUMIF(#REF!,B14,#REF!)</f>
        <v>#REF!</v>
      </c>
      <c r="B14" s="44" t="s">
        <v>726</v>
      </c>
      <c r="C14" s="43">
        <f>COUNTA($B$2:$B14)</f>
        <v>13</v>
      </c>
      <c r="D14" s="44">
        <f>IF(B14="","",IFERROR(VLOOKUP(B14,изображения!A:B,2,FALSE),"добавьте на вкладку изображения"))</f>
        <v>0</v>
      </c>
      <c r="E14" s="48" t="s">
        <v>727</v>
      </c>
      <c r="F14" s="43" t="e">
        <f t="shared" si="9"/>
        <v>#REF!</v>
      </c>
      <c r="G14" s="44">
        <v>2</v>
      </c>
      <c r="H14" s="48">
        <f>COUNTA($K$2:K14)</f>
        <v>13</v>
      </c>
      <c r="I14" s="48" t="str">
        <f t="shared" si="0"/>
        <v>7-6</v>
      </c>
      <c r="J14" s="44">
        <f>COUNTIFS($L$2:L14,L14,$L$2:L14,L14)</f>
        <v>6</v>
      </c>
      <c r="K14" s="44" t="str">
        <f t="shared" si="1"/>
        <v>KVDA-40</v>
      </c>
      <c r="L14" s="44" t="s">
        <v>57</v>
      </c>
      <c r="M14" s="44">
        <v>40</v>
      </c>
      <c r="N14" s="44" t="e">
        <f>SUMIF(#REF!,K14,#REF!)</f>
        <v>#REF!</v>
      </c>
      <c r="O14" s="44">
        <f t="shared" si="2"/>
        <v>1</v>
      </c>
      <c r="P14" s="44">
        <f>COUNTIF($T$1:T14,T14)</f>
        <v>5</v>
      </c>
      <c r="Q14" s="44" t="str">
        <f t="shared" si="10"/>
        <v>5-KVFM-16</v>
      </c>
      <c r="R14" s="44" t="s">
        <v>59</v>
      </c>
      <c r="S14" s="44">
        <v>16</v>
      </c>
      <c r="T14" s="44" t="str">
        <f t="shared" si="3"/>
        <v>KVFM-16</v>
      </c>
      <c r="U14" s="44">
        <v>40</v>
      </c>
      <c r="V14" s="44" t="str">
        <f t="shared" si="11"/>
        <v>40,</v>
      </c>
      <c r="W14" s="44"/>
      <c r="X14" s="44" t="s">
        <v>19</v>
      </c>
      <c r="Y14" s="44">
        <v>32</v>
      </c>
      <c r="Z14" s="44" t="str">
        <f>CONCATENATE(X14,"-",Y14)</f>
        <v>KVSC-32</v>
      </c>
      <c r="AA14" s="44">
        <v>5</v>
      </c>
      <c r="AB14" s="44">
        <v>1250</v>
      </c>
      <c r="AC14" s="44">
        <v>200</v>
      </c>
      <c r="AD14" s="44">
        <v>35</v>
      </c>
      <c r="AE14" s="44"/>
      <c r="AF14" s="44">
        <f>COUNTIFS(AG$2:AG14,AG14)</f>
        <v>1</v>
      </c>
      <c r="AG14" s="44" t="str">
        <f t="shared" si="12"/>
        <v>KVBC-125</v>
      </c>
      <c r="AH14" s="44" t="s">
        <v>14</v>
      </c>
      <c r="AI14" s="44">
        <v>125</v>
      </c>
      <c r="AJ14" s="45" t="s">
        <v>10</v>
      </c>
      <c r="AK14" s="44" t="str">
        <f t="shared" si="13"/>
        <v>KVBC-125Наружная</v>
      </c>
      <c r="AL14" s="44" t="e">
        <f>VLOOKUP(AG14,#REF!,40,FALSE)</f>
        <v>#REF!</v>
      </c>
      <c r="AM14" s="44"/>
      <c r="AN14" s="44">
        <f>COUNTIFS(AO$2:AO14,AO14,AO$2:AO14,AO14)</f>
        <v>2</v>
      </c>
      <c r="AO14" s="44" t="s">
        <v>18</v>
      </c>
      <c r="AP14" s="44" t="s">
        <v>750</v>
      </c>
      <c r="AQ14" s="44" t="str">
        <f t="shared" si="14"/>
        <v>KVNGДвусторонний</v>
      </c>
      <c r="AR14" s="44"/>
      <c r="AS14" s="44">
        <f>COUNTIFS(AT$2:AT14,AT14,AT$2:AT14,AT14)</f>
        <v>1</v>
      </c>
      <c r="AT14" s="44" t="s">
        <v>58</v>
      </c>
      <c r="AU14" s="44" t="s">
        <v>13</v>
      </c>
      <c r="AV14" s="44" t="str">
        <f t="shared" si="4"/>
        <v>KVVUПри помощи датчиков положения</v>
      </c>
      <c r="AW14" s="44">
        <f t="shared" si="5"/>
        <v>1</v>
      </c>
      <c r="AX14" s="44"/>
      <c r="AY14" s="44" t="s">
        <v>57</v>
      </c>
      <c r="AZ14" s="44">
        <v>40</v>
      </c>
      <c r="BA14" s="44" t="str">
        <f t="shared" si="15"/>
        <v>KVDA-40</v>
      </c>
      <c r="BB14" s="49" t="s">
        <v>731</v>
      </c>
      <c r="BC14" s="44" t="str">
        <f t="shared" si="6"/>
        <v>KVDA-40Упругое нерегулируемое</v>
      </c>
      <c r="BD14" s="44"/>
      <c r="BE14" s="44">
        <v>125</v>
      </c>
      <c r="BF14" s="44"/>
      <c r="BG14" s="44">
        <f>COUNTIFS(BH$2:BH14,BH14,BH$2:BH14,BH14)</f>
        <v>1</v>
      </c>
      <c r="BH14" s="44" t="str">
        <f t="shared" si="7"/>
        <v>KVBC-125</v>
      </c>
      <c r="BI14" s="44" t="s">
        <v>14</v>
      </c>
      <c r="BJ14" s="44">
        <v>125</v>
      </c>
      <c r="BK14" s="49" t="s">
        <v>733</v>
      </c>
      <c r="BL14" s="49" t="str">
        <f t="shared" si="8"/>
        <v>KVBC-125Сталь 45 с покрытием твёрдым хромом</v>
      </c>
      <c r="BM14" s="44" t="e">
        <f>VLOOKUP(BH14,#REF!,40,FALSE)</f>
        <v>#REF!</v>
      </c>
      <c r="BN14" s="46" t="s">
        <v>629</v>
      </c>
      <c r="BO14" s="44"/>
    </row>
    <row r="15" spans="1:76">
      <c r="B15" s="44"/>
      <c r="D15" s="44"/>
      <c r="E15" s="44"/>
      <c r="G15" s="44"/>
      <c r="H15" s="48">
        <f>COUNTA($K$2:K15)</f>
        <v>14</v>
      </c>
      <c r="I15" s="48" t="str">
        <f t="shared" si="0"/>
        <v>7-7</v>
      </c>
      <c r="J15" s="44">
        <f>COUNTIFS($L$2:L15,L15,$L$2:L15,L15)</f>
        <v>7</v>
      </c>
      <c r="K15" s="44" t="str">
        <f t="shared" si="1"/>
        <v>KVDA-50</v>
      </c>
      <c r="L15" s="44" t="s">
        <v>57</v>
      </c>
      <c r="M15" s="44">
        <v>50</v>
      </c>
      <c r="N15" s="44" t="e">
        <f>SUMIF(#REF!,K15,#REF!)</f>
        <v>#REF!</v>
      </c>
      <c r="O15" s="44">
        <f t="shared" si="2"/>
        <v>1</v>
      </c>
      <c r="P15" s="44">
        <f>COUNTIF($T$1:T15,T15)</f>
        <v>6</v>
      </c>
      <c r="Q15" s="44" t="str">
        <f t="shared" si="10"/>
        <v>6-KVFM-16</v>
      </c>
      <c r="R15" s="44" t="s">
        <v>59</v>
      </c>
      <c r="S15" s="44">
        <v>16</v>
      </c>
      <c r="T15" s="44" t="str">
        <f t="shared" si="3"/>
        <v>KVFM-16</v>
      </c>
      <c r="U15" s="44">
        <v>50</v>
      </c>
      <c r="V15" s="44" t="str">
        <f t="shared" si="11"/>
        <v>50,</v>
      </c>
      <c r="W15" s="44"/>
      <c r="X15" s="44" t="s">
        <v>19</v>
      </c>
      <c r="Y15" s="44">
        <v>40</v>
      </c>
      <c r="Z15" s="44" t="str">
        <f t="shared" ref="Z15:Z20" si="17">CONCATENATE(X15,"-",Y15)</f>
        <v>KVSC-40</v>
      </c>
      <c r="AA15" s="44">
        <v>5</v>
      </c>
      <c r="AB15" s="44">
        <v>1250</v>
      </c>
      <c r="AC15" s="44">
        <v>200</v>
      </c>
      <c r="AD15" s="44">
        <v>35</v>
      </c>
      <c r="AE15" s="44"/>
      <c r="AF15" s="44">
        <f>COUNTIFS(AG$2:AG15,AG15)</f>
        <v>2</v>
      </c>
      <c r="AG15" s="44" t="str">
        <f t="shared" si="12"/>
        <v>KVBC-125</v>
      </c>
      <c r="AH15" s="44" t="s">
        <v>14</v>
      </c>
      <c r="AI15" s="44">
        <v>125</v>
      </c>
      <c r="AJ15" s="45" t="s">
        <v>16</v>
      </c>
      <c r="AK15" s="44" t="str">
        <f t="shared" si="13"/>
        <v>KVBC-125Внутренняя</v>
      </c>
      <c r="AL15" s="44" t="e">
        <f>VLOOKUP(AG15,#REF!,40,FALSE)</f>
        <v>#REF!</v>
      </c>
      <c r="AM15" s="44"/>
      <c r="AN15" s="44">
        <f>COUNTIFS(AO$2:AO15,AO15,AO$2:AO15,AO15)</f>
        <v>1</v>
      </c>
      <c r="AO15" s="44" t="s">
        <v>9</v>
      </c>
      <c r="AP15" s="46" t="s">
        <v>11</v>
      </c>
      <c r="AQ15" s="44" t="str">
        <f t="shared" si="14"/>
        <v>KVNUОдносторонний</v>
      </c>
      <c r="AR15" s="44"/>
      <c r="AS15" s="44">
        <f>COUNTIFS(AT$2:AT15,AT15,AT$2:AT15,AT15)</f>
        <v>1</v>
      </c>
      <c r="AT15" s="44" t="s">
        <v>726</v>
      </c>
      <c r="AU15" s="44" t="s">
        <v>70</v>
      </c>
      <c r="AV15" s="44" t="str">
        <f t="shared" si="4"/>
        <v>KVENGБез опроса положений</v>
      </c>
      <c r="AW15" s="44">
        <f t="shared" si="5"/>
        <v>1</v>
      </c>
      <c r="AX15" s="44"/>
      <c r="AY15" s="44" t="s">
        <v>57</v>
      </c>
      <c r="AZ15" s="44">
        <v>50</v>
      </c>
      <c r="BA15" s="44" t="str">
        <f t="shared" si="15"/>
        <v>KVDA-50</v>
      </c>
      <c r="BB15" s="49" t="s">
        <v>731</v>
      </c>
      <c r="BC15" s="44" t="str">
        <f t="shared" si="6"/>
        <v>KVDA-50Упругое нерегулируемое</v>
      </c>
      <c r="BD15" s="44"/>
      <c r="BE15" s="44">
        <v>160</v>
      </c>
      <c r="BF15" s="44"/>
      <c r="BG15" s="44">
        <f>COUNTIFS(BH$2:BH15,BH15,BH$2:BH15,BH15)</f>
        <v>2</v>
      </c>
      <c r="BH15" s="44" t="str">
        <f t="shared" si="7"/>
        <v>KVBC-125</v>
      </c>
      <c r="BI15" s="44" t="s">
        <v>14</v>
      </c>
      <c r="BJ15" s="44">
        <v>125</v>
      </c>
      <c r="BK15" s="49" t="s">
        <v>734</v>
      </c>
      <c r="BL15" s="49" t="str">
        <f t="shared" si="8"/>
        <v>KVBC-125Сталь нержавеющая AISI 304 с покрытием твёрдым хромом</v>
      </c>
      <c r="BM15" s="44" t="e">
        <f>VLOOKUP(BH15,#REF!,40,FALSE)</f>
        <v>#REF!</v>
      </c>
      <c r="BN15" s="44" t="s">
        <v>681</v>
      </c>
      <c r="BO15" s="44" t="s">
        <v>682</v>
      </c>
    </row>
    <row r="16" spans="1:76">
      <c r="B16" s="44"/>
      <c r="D16" s="44"/>
      <c r="E16" s="44"/>
      <c r="G16" s="44"/>
      <c r="H16" s="48">
        <f>COUNTA($K$2:K16)</f>
        <v>15</v>
      </c>
      <c r="I16" s="48" t="str">
        <f t="shared" si="0"/>
        <v>7-8</v>
      </c>
      <c r="J16" s="44">
        <f>COUNTIFS($L$2:L16,L16,$L$2:L16,L16)</f>
        <v>8</v>
      </c>
      <c r="K16" s="44" t="str">
        <f t="shared" si="1"/>
        <v>KVDA-63</v>
      </c>
      <c r="L16" s="44" t="s">
        <v>57</v>
      </c>
      <c r="M16" s="44">
        <v>63</v>
      </c>
      <c r="N16" s="44" t="e">
        <f>SUMIF(#REF!,K16,#REF!)</f>
        <v>#REF!</v>
      </c>
      <c r="O16" s="44">
        <f t="shared" si="2"/>
        <v>1</v>
      </c>
      <c r="P16" s="44">
        <f>COUNTIF($T$1:T16,T16)</f>
        <v>7</v>
      </c>
      <c r="Q16" s="44" t="str">
        <f t="shared" si="10"/>
        <v>7-KVFM-16</v>
      </c>
      <c r="R16" s="44" t="s">
        <v>59</v>
      </c>
      <c r="S16" s="44">
        <v>16</v>
      </c>
      <c r="T16" s="44" t="str">
        <f t="shared" si="3"/>
        <v>KVFM-16</v>
      </c>
      <c r="U16" s="44">
        <v>80</v>
      </c>
      <c r="V16" s="44" t="str">
        <f t="shared" si="11"/>
        <v>80,</v>
      </c>
      <c r="W16" s="44"/>
      <c r="X16" s="44" t="s">
        <v>19</v>
      </c>
      <c r="Y16" s="44">
        <v>50</v>
      </c>
      <c r="Z16" s="44" t="str">
        <f t="shared" si="17"/>
        <v>KVSC-50</v>
      </c>
      <c r="AA16" s="44">
        <v>5</v>
      </c>
      <c r="AB16" s="44">
        <v>1250</v>
      </c>
      <c r="AC16" s="44">
        <v>300</v>
      </c>
      <c r="AD16" s="44">
        <v>70</v>
      </c>
      <c r="AE16" s="44"/>
      <c r="AF16" s="44">
        <f>COUNTIFS(AG$2:AG16,AG16)</f>
        <v>1</v>
      </c>
      <c r="AG16" s="44" t="str">
        <f t="shared" si="12"/>
        <v>KVDA-12</v>
      </c>
      <c r="AH16" s="44" t="s">
        <v>57</v>
      </c>
      <c r="AI16" s="44">
        <v>12</v>
      </c>
      <c r="AJ16" s="45" t="s">
        <v>16</v>
      </c>
      <c r="AK16" s="44" t="str">
        <f t="shared" si="13"/>
        <v>KVDA-12Внутренняя</v>
      </c>
      <c r="AL16" s="44" t="e">
        <f>VLOOKUP(AG16,#REF!,40,FALSE)</f>
        <v>#REF!</v>
      </c>
      <c r="AM16" s="44"/>
      <c r="AN16" s="44">
        <f>COUNTIFS(AO$2:AO16,AO16,AO$2:AO16,AO16)</f>
        <v>2</v>
      </c>
      <c r="AO16" s="44" t="s">
        <v>9</v>
      </c>
      <c r="AP16" s="44" t="s">
        <v>750</v>
      </c>
      <c r="AQ16" s="44" t="str">
        <f t="shared" si="14"/>
        <v>KVNUДвусторонний</v>
      </c>
      <c r="AR16" s="44"/>
      <c r="AS16" s="44">
        <f>COUNTIFS(AT$2:AT16,AT16,AT$2:AT16,AT16)</f>
        <v>0</v>
      </c>
      <c r="AT16" s="44"/>
      <c r="AU16" s="44"/>
      <c r="AV16" s="44" t="str">
        <f t="shared" si="4"/>
        <v/>
      </c>
      <c r="AW16" s="44"/>
      <c r="AX16" s="44"/>
      <c r="AY16" s="44" t="s">
        <v>57</v>
      </c>
      <c r="AZ16" s="44">
        <v>63</v>
      </c>
      <c r="BA16" s="44" t="str">
        <f t="shared" si="15"/>
        <v>KVDA-63</v>
      </c>
      <c r="BB16" s="49" t="s">
        <v>731</v>
      </c>
      <c r="BC16" s="44" t="str">
        <f t="shared" si="6"/>
        <v>KVDA-63Упругое нерегулируемое</v>
      </c>
      <c r="BD16" s="44"/>
      <c r="BE16" s="44">
        <v>200</v>
      </c>
      <c r="BF16" s="44"/>
      <c r="BG16" s="44">
        <f>COUNTIFS(BH$2:BH16,BH16,BH$2:BH16,BH16)</f>
        <v>1</v>
      </c>
      <c r="BH16" s="44" t="str">
        <f t="shared" ref="BH16" si="18">CONCATENATE(BI16,"-",BJ16)</f>
        <v>KVDA-12</v>
      </c>
      <c r="BI16" s="44" t="s">
        <v>57</v>
      </c>
      <c r="BJ16" s="44">
        <v>12</v>
      </c>
      <c r="BK16" s="49" t="s">
        <v>733</v>
      </c>
      <c r="BL16" s="49" t="str">
        <f t="shared" ref="BL16" si="19">CONCATENATE(BH16,BK16)</f>
        <v>KVDA-12Сталь 45 с покрытием твёрдым хромом</v>
      </c>
      <c r="BM16" s="44" t="e">
        <f>VLOOKUP(BH16,#REF!,40,FALSE)</f>
        <v>#REF!</v>
      </c>
      <c r="BN16" s="44" t="s">
        <v>735</v>
      </c>
      <c r="BO16" s="44"/>
    </row>
    <row r="17" spans="2:67">
      <c r="B17" s="44"/>
      <c r="D17" s="44"/>
      <c r="E17" s="44"/>
      <c r="G17" s="44"/>
      <c r="H17" s="48">
        <f>COUNTA($K$2:K17)</f>
        <v>16</v>
      </c>
      <c r="I17" s="48" t="str">
        <f t="shared" si="0"/>
        <v>7-9</v>
      </c>
      <c r="J17" s="44">
        <f>COUNTIFS($L$2:L17,L17,$L$2:L17,L17)</f>
        <v>9</v>
      </c>
      <c r="K17" s="44" t="str">
        <f t="shared" si="1"/>
        <v>KVDA-80</v>
      </c>
      <c r="L17" s="44" t="s">
        <v>57</v>
      </c>
      <c r="M17" s="44">
        <v>80</v>
      </c>
      <c r="N17" s="44" t="e">
        <f>SUMIF(#REF!,K17,#REF!)</f>
        <v>#REF!</v>
      </c>
      <c r="O17" s="44">
        <f t="shared" si="2"/>
        <v>1</v>
      </c>
      <c r="P17" s="44">
        <f>COUNTIF($T$1:T17,T17)</f>
        <v>8</v>
      </c>
      <c r="Q17" s="44" t="str">
        <f t="shared" si="10"/>
        <v>8-KVFM-16</v>
      </c>
      <c r="R17" s="44" t="s">
        <v>59</v>
      </c>
      <c r="S17" s="44">
        <v>16</v>
      </c>
      <c r="T17" s="44" t="str">
        <f t="shared" si="3"/>
        <v>KVFM-16</v>
      </c>
      <c r="U17" s="44">
        <v>100</v>
      </c>
      <c r="V17" s="44" t="str">
        <f t="shared" si="11"/>
        <v>100</v>
      </c>
      <c r="W17" s="44"/>
      <c r="X17" s="44" t="s">
        <v>19</v>
      </c>
      <c r="Y17" s="44">
        <v>63</v>
      </c>
      <c r="Z17" s="44" t="str">
        <f t="shared" si="17"/>
        <v>KVSC-63</v>
      </c>
      <c r="AA17" s="44">
        <v>5</v>
      </c>
      <c r="AB17" s="44">
        <v>1250</v>
      </c>
      <c r="AC17" s="44">
        <v>300</v>
      </c>
      <c r="AD17" s="44">
        <v>70</v>
      </c>
      <c r="AE17" s="44"/>
      <c r="AF17" s="44">
        <f>COUNTIFS(AG$2:AG17,AG17)</f>
        <v>2</v>
      </c>
      <c r="AG17" s="44" t="str">
        <f t="shared" si="12"/>
        <v>KVDA-12</v>
      </c>
      <c r="AH17" s="44" t="s">
        <v>57</v>
      </c>
      <c r="AI17" s="44">
        <v>12</v>
      </c>
      <c r="AJ17" s="45" t="s">
        <v>10</v>
      </c>
      <c r="AK17" s="44" t="str">
        <f t="shared" si="13"/>
        <v>KVDA-12Наружная</v>
      </c>
      <c r="AL17" s="44" t="e">
        <f>VLOOKUP(AG17,#REF!,40,FALSE)</f>
        <v>#REF!</v>
      </c>
      <c r="AM17" s="44"/>
      <c r="AN17" s="44">
        <f>COUNTIFS(AO$2:AO17,AO17,AO$2:AO17,AO17)</f>
        <v>1</v>
      </c>
      <c r="AO17" s="44" t="s">
        <v>19</v>
      </c>
      <c r="AP17" s="46" t="s">
        <v>11</v>
      </c>
      <c r="AQ17" s="44" t="str">
        <f t="shared" si="14"/>
        <v>KVSCОдносторонний</v>
      </c>
      <c r="AR17" s="44"/>
      <c r="AS17" s="44">
        <f>COUNTIFS(AT$2:AT17,AT17,AT$2:AT17,AT17)</f>
        <v>0</v>
      </c>
      <c r="AT17" s="44"/>
      <c r="AU17" s="44"/>
      <c r="AV17" s="44" t="str">
        <f t="shared" si="4"/>
        <v/>
      </c>
      <c r="AW17" s="44"/>
      <c r="AX17" s="44"/>
      <c r="AY17" s="44" t="s">
        <v>57</v>
      </c>
      <c r="AZ17" s="44">
        <v>80</v>
      </c>
      <c r="BA17" s="44" t="str">
        <f t="shared" si="15"/>
        <v>KVDA-80</v>
      </c>
      <c r="BB17" s="49" t="s">
        <v>731</v>
      </c>
      <c r="BC17" s="44" t="str">
        <f t="shared" si="6"/>
        <v>KVDA-80Упругое нерегулируемое</v>
      </c>
      <c r="BD17" s="44"/>
      <c r="BE17" s="44"/>
      <c r="BF17" s="44"/>
      <c r="BG17" s="44">
        <f>COUNTIFS(BH$2:BH17,BH17,BH$2:BH17,BH17)</f>
        <v>2</v>
      </c>
      <c r="BH17" s="44" t="str">
        <f t="shared" ref="BH17" si="20">CONCATENATE(BI17,"-",BJ17)</f>
        <v>KVDA-12</v>
      </c>
      <c r="BI17" s="44" t="s">
        <v>57</v>
      </c>
      <c r="BJ17" s="44">
        <v>12</v>
      </c>
      <c r="BK17" s="49" t="s">
        <v>734</v>
      </c>
      <c r="BL17" s="49" t="str">
        <f t="shared" ref="BL17" si="21">CONCATENATE(BH17,BK17)</f>
        <v>KVDA-12Сталь нержавеющая AISI 304 с покрытием твёрдым хромом</v>
      </c>
      <c r="BM17" s="44" t="e">
        <f>VLOOKUP(BH17,#REF!,40,FALSE)</f>
        <v>#REF!</v>
      </c>
      <c r="BN17" s="44"/>
      <c r="BO17" s="44"/>
    </row>
    <row r="18" spans="2:67">
      <c r="B18" s="44"/>
      <c r="D18" s="44"/>
      <c r="E18" s="44"/>
      <c r="G18" s="44"/>
      <c r="H18" s="48">
        <f>COUNTA($K$2:K18)</f>
        <v>17</v>
      </c>
      <c r="I18" s="48" t="str">
        <f t="shared" si="0"/>
        <v>7-10</v>
      </c>
      <c r="J18" s="44">
        <f>COUNTIFS($L$2:L18,L18,$L$2:L18,L18)</f>
        <v>10</v>
      </c>
      <c r="K18" s="44" t="str">
        <f t="shared" si="1"/>
        <v>KVDA-100</v>
      </c>
      <c r="L18" s="44" t="s">
        <v>57</v>
      </c>
      <c r="M18" s="44">
        <v>100</v>
      </c>
      <c r="N18" s="44" t="e">
        <f>SUMIF(#REF!,K18,#REF!)</f>
        <v>#REF!</v>
      </c>
      <c r="O18" s="44">
        <f t="shared" si="2"/>
        <v>1</v>
      </c>
      <c r="P18" s="44">
        <f>COUNTIF($T$1:T18,T18)</f>
        <v>1</v>
      </c>
      <c r="Q18" s="44" t="str">
        <f t="shared" si="10"/>
        <v>1-KVFM-20</v>
      </c>
      <c r="R18" s="44" t="s">
        <v>59</v>
      </c>
      <c r="S18" s="44">
        <v>20</v>
      </c>
      <c r="T18" s="44" t="str">
        <f t="shared" si="3"/>
        <v>KVFM-20</v>
      </c>
      <c r="U18" s="44">
        <v>20</v>
      </c>
      <c r="V18" s="44" t="str">
        <f t="shared" si="11"/>
        <v>20,</v>
      </c>
      <c r="W18" s="44"/>
      <c r="X18" s="44" t="s">
        <v>19</v>
      </c>
      <c r="Y18" s="44">
        <v>80</v>
      </c>
      <c r="Z18" s="44" t="str">
        <f t="shared" si="17"/>
        <v>KVSC-80</v>
      </c>
      <c r="AA18" s="44">
        <v>5</v>
      </c>
      <c r="AB18" s="44">
        <v>1250</v>
      </c>
      <c r="AC18" s="44">
        <v>400</v>
      </c>
      <c r="AD18" s="44">
        <v>70</v>
      </c>
      <c r="AE18" s="44"/>
      <c r="AF18" s="44">
        <f>COUNTIFS(AG$2:AG18,AG18)</f>
        <v>1</v>
      </c>
      <c r="AG18" s="44" t="str">
        <f t="shared" si="12"/>
        <v>KVDA-16</v>
      </c>
      <c r="AH18" s="44" t="s">
        <v>57</v>
      </c>
      <c r="AI18" s="44">
        <v>16</v>
      </c>
      <c r="AJ18" s="45" t="s">
        <v>16</v>
      </c>
      <c r="AK18" s="44" t="str">
        <f t="shared" si="13"/>
        <v>KVDA-16Внутренняя</v>
      </c>
      <c r="AL18" s="44" t="e">
        <f>VLOOKUP(AG18,#REF!,40,FALSE)</f>
        <v>#REF!</v>
      </c>
      <c r="AM18" s="44"/>
      <c r="AN18" s="44">
        <f>COUNTIFS(AO$2:AO18,AO18,AO$2:AO18,AO18)</f>
        <v>2</v>
      </c>
      <c r="AO18" s="44" t="s">
        <v>19</v>
      </c>
      <c r="AP18" s="44" t="s">
        <v>750</v>
      </c>
      <c r="AQ18" s="44" t="str">
        <f t="shared" si="14"/>
        <v>KVSCДвусторонний</v>
      </c>
      <c r="AR18" s="44"/>
      <c r="AS18" s="44">
        <f>COUNTIFS(AT$2:AT18,AT18,AT$2:AT18,AT18)</f>
        <v>0</v>
      </c>
      <c r="AT18" s="44"/>
      <c r="AU18" s="44"/>
      <c r="AV18" s="44" t="str">
        <f t="shared" si="4"/>
        <v/>
      </c>
      <c r="AW18" s="44"/>
      <c r="AX18" s="44"/>
      <c r="AY18" s="44" t="s">
        <v>57</v>
      </c>
      <c r="AZ18" s="44">
        <v>100</v>
      </c>
      <c r="BA18" s="44" t="str">
        <f t="shared" si="15"/>
        <v>KVDA-100</v>
      </c>
      <c r="BB18" s="49" t="s">
        <v>731</v>
      </c>
      <c r="BC18" s="44" t="str">
        <f t="shared" si="6"/>
        <v>KVDA-100Упругое нерегулируемое</v>
      </c>
      <c r="BD18" s="44"/>
      <c r="BE18" s="44"/>
      <c r="BF18" s="44"/>
      <c r="BG18" s="44">
        <f>COUNTIFS(BH$2:BH18,BH18,BH$2:BH18,BH18)</f>
        <v>1</v>
      </c>
      <c r="BH18" s="44" t="str">
        <f t="shared" ref="BH18:BH49" si="22">CONCATENATE(BI18,"-",BJ18)</f>
        <v>KVDA-16</v>
      </c>
      <c r="BI18" s="44" t="s">
        <v>57</v>
      </c>
      <c r="BJ18" s="44">
        <v>16</v>
      </c>
      <c r="BK18" s="49" t="s">
        <v>733</v>
      </c>
      <c r="BL18" s="49" t="str">
        <f t="shared" ref="BL18:BL49" si="23">CONCATENATE(BH18,BK18)</f>
        <v>KVDA-16Сталь 45 с покрытием твёрдым хромом</v>
      </c>
      <c r="BM18" s="44" t="e">
        <f>VLOOKUP(BH18,#REF!,40,FALSE)</f>
        <v>#REF!</v>
      </c>
      <c r="BN18" s="44"/>
      <c r="BO18" s="44"/>
    </row>
    <row r="19" spans="2:67">
      <c r="B19" s="44"/>
      <c r="D19" s="44"/>
      <c r="E19" s="44"/>
      <c r="G19" s="44"/>
      <c r="H19" s="48">
        <f>COUNTA($K$2:K19)</f>
        <v>18</v>
      </c>
      <c r="I19" s="48" t="str">
        <f t="shared" si="0"/>
        <v>5-1</v>
      </c>
      <c r="J19" s="44">
        <f>COUNTIFS($L$2:L19,L19,$L$2:L19,L19)</f>
        <v>1</v>
      </c>
      <c r="K19" s="44" t="str">
        <f t="shared" si="1"/>
        <v>KVDN-20</v>
      </c>
      <c r="L19" s="44" t="s">
        <v>15</v>
      </c>
      <c r="M19" s="44">
        <v>20</v>
      </c>
      <c r="N19" s="44" t="e">
        <f>SUMIF(#REF!,K19,#REF!)</f>
        <v>#REF!</v>
      </c>
      <c r="O19" s="44">
        <f t="shared" si="2"/>
        <v>1</v>
      </c>
      <c r="P19" s="44">
        <f>COUNTIF($T$1:T19,T19)</f>
        <v>2</v>
      </c>
      <c r="Q19" s="44" t="str">
        <f t="shared" si="10"/>
        <v>2-KVFM-20</v>
      </c>
      <c r="R19" s="44" t="s">
        <v>59</v>
      </c>
      <c r="S19" s="44">
        <v>20</v>
      </c>
      <c r="T19" s="44" t="str">
        <f t="shared" si="3"/>
        <v>KVFM-20</v>
      </c>
      <c r="U19" s="44">
        <v>25</v>
      </c>
      <c r="V19" s="44" t="str">
        <f t="shared" si="11"/>
        <v>25,</v>
      </c>
      <c r="W19" s="44"/>
      <c r="X19" s="44" t="s">
        <v>19</v>
      </c>
      <c r="Y19" s="44">
        <v>100</v>
      </c>
      <c r="Z19" s="44" t="str">
        <f t="shared" si="17"/>
        <v>KVSC-100</v>
      </c>
      <c r="AA19" s="44">
        <v>5</v>
      </c>
      <c r="AB19" s="44">
        <v>1250</v>
      </c>
      <c r="AC19" s="44">
        <v>400</v>
      </c>
      <c r="AD19" s="44">
        <v>70</v>
      </c>
      <c r="AE19" s="44"/>
      <c r="AF19" s="44">
        <f>COUNTIFS(AG$2:AG19,AG19)</f>
        <v>2</v>
      </c>
      <c r="AG19" s="44" t="str">
        <f t="shared" si="12"/>
        <v>KVDA-16</v>
      </c>
      <c r="AH19" s="44" t="s">
        <v>57</v>
      </c>
      <c r="AI19" s="44">
        <v>16</v>
      </c>
      <c r="AJ19" s="45" t="s">
        <v>10</v>
      </c>
      <c r="AK19" s="44" t="str">
        <f t="shared" si="13"/>
        <v>KVDA-16Наружная</v>
      </c>
      <c r="AL19" s="44" t="e">
        <f>VLOOKUP(AG19,#REF!,40,FALSE)</f>
        <v>#REF!</v>
      </c>
      <c r="AM19" s="44"/>
      <c r="AN19" s="44">
        <f>COUNTIFS(AO$2:AO19,AO19,AO$2:AO19,AO19)</f>
        <v>1</v>
      </c>
      <c r="AO19" s="44" t="s">
        <v>60</v>
      </c>
      <c r="AP19" s="46" t="s">
        <v>629</v>
      </c>
      <c r="AQ19" s="44" t="str">
        <f t="shared" si="14"/>
        <v>KVSWБесштоковый</v>
      </c>
      <c r="AR19" s="44"/>
      <c r="AS19" s="44">
        <f>COUNTIFS(AT$2:AT19,AT19,AT$2:AT19,AT19)</f>
        <v>0</v>
      </c>
      <c r="AT19" s="44"/>
      <c r="AU19" s="44"/>
      <c r="AV19" s="44" t="str">
        <f t="shared" si="4"/>
        <v/>
      </c>
      <c r="AW19" s="44"/>
      <c r="AX19" s="44"/>
      <c r="AY19" s="44" t="s">
        <v>15</v>
      </c>
      <c r="AZ19" s="44">
        <v>20</v>
      </c>
      <c r="BA19" s="44" t="str">
        <f t="shared" si="15"/>
        <v>KVDN-20</v>
      </c>
      <c r="BB19" s="49" t="s">
        <v>731</v>
      </c>
      <c r="BC19" s="44" t="str">
        <f t="shared" si="6"/>
        <v>KVDN-20Упругое нерегулируемое</v>
      </c>
      <c r="BD19" s="44"/>
      <c r="BE19" s="44"/>
      <c r="BF19" s="44"/>
      <c r="BG19" s="44">
        <f>COUNTIFS(BH$2:BH19,BH19,BH$2:BH19,BH19)</f>
        <v>2</v>
      </c>
      <c r="BH19" s="44" t="str">
        <f t="shared" si="22"/>
        <v>KVDA-16</v>
      </c>
      <c r="BI19" s="44" t="s">
        <v>57</v>
      </c>
      <c r="BJ19" s="44">
        <v>16</v>
      </c>
      <c r="BK19" s="49" t="s">
        <v>734</v>
      </c>
      <c r="BL19" s="49" t="str">
        <f t="shared" si="23"/>
        <v>KVDA-16Сталь нержавеющая AISI 304 с покрытием твёрдым хромом</v>
      </c>
      <c r="BM19" s="44" t="e">
        <f>VLOOKUP(BH19,#REF!,40,FALSE)</f>
        <v>#REF!</v>
      </c>
      <c r="BN19" s="44"/>
      <c r="BO19" s="44"/>
    </row>
    <row r="20" spans="2:67">
      <c r="B20" s="44"/>
      <c r="D20" s="44"/>
      <c r="E20" s="44"/>
      <c r="G20" s="44"/>
      <c r="H20" s="48">
        <f>COUNTA($K$2:K20)</f>
        <v>19</v>
      </c>
      <c r="I20" s="48" t="str">
        <f t="shared" si="0"/>
        <v>5-2</v>
      </c>
      <c r="J20" s="44">
        <f>COUNTIFS($L$2:L20,L20,$L$2:L20,L20)</f>
        <v>2</v>
      </c>
      <c r="K20" s="44" t="str">
        <f t="shared" si="1"/>
        <v>KVDN-25</v>
      </c>
      <c r="L20" s="44" t="s">
        <v>15</v>
      </c>
      <c r="M20" s="44">
        <v>25</v>
      </c>
      <c r="N20" s="44" t="e">
        <f>SUMIF(#REF!,K20,#REF!)</f>
        <v>#REF!</v>
      </c>
      <c r="O20" s="44">
        <f t="shared" si="2"/>
        <v>1</v>
      </c>
      <c r="P20" s="44">
        <f>COUNTIF($T$1:T20,T20)</f>
        <v>3</v>
      </c>
      <c r="Q20" s="44" t="str">
        <f t="shared" si="10"/>
        <v>3-KVFM-20</v>
      </c>
      <c r="R20" s="44" t="s">
        <v>59</v>
      </c>
      <c r="S20" s="44">
        <v>20</v>
      </c>
      <c r="T20" s="44" t="str">
        <f t="shared" si="3"/>
        <v>KVFM-20</v>
      </c>
      <c r="U20" s="44">
        <v>30</v>
      </c>
      <c r="V20" s="44" t="str">
        <f t="shared" si="11"/>
        <v>30,</v>
      </c>
      <c r="W20" s="44"/>
      <c r="X20" s="44" t="s">
        <v>19</v>
      </c>
      <c r="Y20" s="44">
        <v>125</v>
      </c>
      <c r="Z20" s="44" t="str">
        <f t="shared" si="17"/>
        <v>KVSC-125</v>
      </c>
      <c r="AA20" s="44">
        <v>5</v>
      </c>
      <c r="AB20" s="44">
        <v>1250</v>
      </c>
      <c r="AC20" s="44">
        <v>500</v>
      </c>
      <c r="AD20" s="44">
        <v>70</v>
      </c>
      <c r="AE20" s="44"/>
      <c r="AF20" s="44">
        <f>COUNTIFS(AG$2:AG20,AG20)</f>
        <v>1</v>
      </c>
      <c r="AG20" s="44" t="str">
        <f t="shared" si="12"/>
        <v>KVDA-20</v>
      </c>
      <c r="AH20" s="44" t="s">
        <v>57</v>
      </c>
      <c r="AI20" s="44">
        <v>20</v>
      </c>
      <c r="AJ20" s="45" t="s">
        <v>16</v>
      </c>
      <c r="AK20" s="44" t="str">
        <f t="shared" si="13"/>
        <v>KVDA-20Внутренняя</v>
      </c>
      <c r="AL20" s="44" t="e">
        <f>VLOOKUP(AG20,#REF!,40,FALSE)</f>
        <v>#REF!</v>
      </c>
      <c r="AM20" s="44"/>
      <c r="AN20" s="44">
        <f>COUNTIFS(AO$2:AO20,AO20,AO$2:AO20,AO20)</f>
        <v>1</v>
      </c>
      <c r="AO20" s="44" t="s">
        <v>20</v>
      </c>
      <c r="AP20" s="46" t="s">
        <v>11</v>
      </c>
      <c r="AQ20" s="44" t="str">
        <f t="shared" si="14"/>
        <v>KVTDNОдносторонний</v>
      </c>
      <c r="AR20" s="44"/>
      <c r="AS20" s="44">
        <f>COUNTIFS(AT$2:AT20,AT20,AT$2:AT20,AT20)</f>
        <v>0</v>
      </c>
      <c r="AT20" s="44"/>
      <c r="AU20" s="44"/>
      <c r="AV20" s="44" t="str">
        <f t="shared" si="4"/>
        <v/>
      </c>
      <c r="AW20" s="44"/>
      <c r="AX20" s="44"/>
      <c r="AY20" s="44" t="s">
        <v>15</v>
      </c>
      <c r="AZ20" s="44">
        <v>25</v>
      </c>
      <c r="BA20" s="44" t="str">
        <f t="shared" si="15"/>
        <v>KVDN-25</v>
      </c>
      <c r="BB20" s="49" t="s">
        <v>731</v>
      </c>
      <c r="BC20" s="44" t="str">
        <f t="shared" si="6"/>
        <v>KVDN-25Упругое нерегулируемое</v>
      </c>
      <c r="BD20" s="44"/>
      <c r="BE20" s="44"/>
      <c r="BF20" s="44"/>
      <c r="BG20" s="44">
        <f>COUNTIFS(BH$2:BH20,BH20,BH$2:BH20,BH20)</f>
        <v>1</v>
      </c>
      <c r="BH20" s="44" t="str">
        <f t="shared" si="22"/>
        <v>KVDA-20</v>
      </c>
      <c r="BI20" s="44" t="s">
        <v>57</v>
      </c>
      <c r="BJ20" s="44">
        <v>20</v>
      </c>
      <c r="BK20" s="49" t="s">
        <v>733</v>
      </c>
      <c r="BL20" s="49" t="str">
        <f t="shared" si="23"/>
        <v>KVDA-20Сталь 45 с покрытием твёрдым хромом</v>
      </c>
      <c r="BM20" s="44" t="e">
        <f>VLOOKUP(BH20,#REF!,40,FALSE)</f>
        <v>#REF!</v>
      </c>
      <c r="BN20" s="44"/>
      <c r="BO20" s="44"/>
    </row>
    <row r="21" spans="2:67">
      <c r="B21" s="44"/>
      <c r="D21" s="44"/>
      <c r="E21" s="44"/>
      <c r="G21" s="44"/>
      <c r="H21" s="48">
        <f>COUNTA($K$2:K21)</f>
        <v>20</v>
      </c>
      <c r="I21" s="48" t="str">
        <f t="shared" si="0"/>
        <v>5-3</v>
      </c>
      <c r="J21" s="44">
        <f>COUNTIFS($L$2:L21,L21,$L$2:L21,L21)</f>
        <v>3</v>
      </c>
      <c r="K21" s="44" t="str">
        <f t="shared" si="1"/>
        <v>KVDN-32</v>
      </c>
      <c r="L21" s="44" t="s">
        <v>15</v>
      </c>
      <c r="M21" s="44">
        <v>32</v>
      </c>
      <c r="N21" s="44" t="e">
        <f>SUMIF(#REF!,K21,#REF!)</f>
        <v>#REF!</v>
      </c>
      <c r="O21" s="44">
        <f t="shared" si="2"/>
        <v>1</v>
      </c>
      <c r="P21" s="44">
        <f>COUNTIF($T$1:T21,T21)</f>
        <v>4</v>
      </c>
      <c r="Q21" s="44" t="str">
        <f t="shared" si="10"/>
        <v>4-KVFM-20</v>
      </c>
      <c r="R21" s="44" t="s">
        <v>59</v>
      </c>
      <c r="S21" s="44">
        <v>20</v>
      </c>
      <c r="T21" s="44" t="str">
        <f t="shared" si="3"/>
        <v>KVFM-20</v>
      </c>
      <c r="U21" s="44">
        <v>40</v>
      </c>
      <c r="V21" s="44" t="str">
        <f t="shared" si="11"/>
        <v>40,</v>
      </c>
      <c r="W21" s="44"/>
      <c r="X21" s="44" t="s">
        <v>55</v>
      </c>
      <c r="Y21" s="44">
        <v>32</v>
      </c>
      <c r="Z21" s="44" t="str">
        <f>CONCATENATE(X21,"-",Y21)</f>
        <v>KVNC-32</v>
      </c>
      <c r="AA21" s="44">
        <v>5</v>
      </c>
      <c r="AB21" s="44">
        <v>1250</v>
      </c>
      <c r="AC21" s="44">
        <v>200</v>
      </c>
      <c r="AD21" s="44">
        <v>35</v>
      </c>
      <c r="AE21" s="44"/>
      <c r="AF21" s="44">
        <f>COUNTIFS(AG$2:AG21,AG21)</f>
        <v>2</v>
      </c>
      <c r="AG21" s="44" t="str">
        <f t="shared" si="12"/>
        <v>KVDA-20</v>
      </c>
      <c r="AH21" s="44" t="s">
        <v>57</v>
      </c>
      <c r="AI21" s="44">
        <v>20</v>
      </c>
      <c r="AJ21" s="45" t="s">
        <v>10</v>
      </c>
      <c r="AK21" s="44" t="str">
        <f t="shared" si="13"/>
        <v>KVDA-20Наружная</v>
      </c>
      <c r="AL21" s="44" t="e">
        <f>VLOOKUP(AG21,#REF!,40,FALSE)</f>
        <v>#REF!</v>
      </c>
      <c r="AM21" s="44"/>
      <c r="AN21" s="44">
        <f>COUNTIFS(AO$2:AO21,AO21,AO$2:AO21,AO21)</f>
        <v>1</v>
      </c>
      <c r="AO21" s="44" t="s">
        <v>58</v>
      </c>
      <c r="AP21" s="46" t="s">
        <v>11</v>
      </c>
      <c r="AQ21" s="44" t="str">
        <f t="shared" si="14"/>
        <v>KVVUОдносторонний</v>
      </c>
      <c r="AR21" s="44"/>
      <c r="AS21" s="44">
        <f>COUNTIFS(AT$2:AT21,AT21,AT$2:AT21,AT21)</f>
        <v>0</v>
      </c>
      <c r="AT21" s="44"/>
      <c r="AU21" s="44"/>
      <c r="AV21" s="44" t="str">
        <f t="shared" si="4"/>
        <v/>
      </c>
      <c r="AW21" s="44"/>
      <c r="AX21" s="44"/>
      <c r="AY21" s="44" t="s">
        <v>15</v>
      </c>
      <c r="AZ21" s="44">
        <v>32</v>
      </c>
      <c r="BA21" s="44" t="str">
        <f t="shared" si="15"/>
        <v>KVDN-32</v>
      </c>
      <c r="BB21" s="49" t="s">
        <v>731</v>
      </c>
      <c r="BC21" s="44" t="str">
        <f t="shared" si="6"/>
        <v>KVDN-32Упругое нерегулируемое</v>
      </c>
      <c r="BD21" s="44"/>
      <c r="BE21" s="44"/>
      <c r="BF21" s="44"/>
      <c r="BG21" s="44">
        <f>COUNTIFS(BH$2:BH21,BH21,BH$2:BH21,BH21)</f>
        <v>2</v>
      </c>
      <c r="BH21" s="44" t="str">
        <f t="shared" si="22"/>
        <v>KVDA-20</v>
      </c>
      <c r="BI21" s="44" t="s">
        <v>57</v>
      </c>
      <c r="BJ21" s="44">
        <v>20</v>
      </c>
      <c r="BK21" s="49" t="s">
        <v>734</v>
      </c>
      <c r="BL21" s="49" t="str">
        <f t="shared" si="23"/>
        <v>KVDA-20Сталь нержавеющая AISI 304 с покрытием твёрдым хромом</v>
      </c>
      <c r="BM21" s="44" t="e">
        <f>VLOOKUP(BH21,#REF!,40,FALSE)</f>
        <v>#REF!</v>
      </c>
      <c r="BN21" s="44"/>
      <c r="BO21" s="44"/>
    </row>
    <row r="22" spans="2:67">
      <c r="B22" s="44"/>
      <c r="D22" s="44"/>
      <c r="E22" s="44"/>
      <c r="G22" s="44"/>
      <c r="H22" s="48">
        <f>COUNTA($K$2:K22)</f>
        <v>21</v>
      </c>
      <c r="I22" s="48" t="str">
        <f t="shared" si="0"/>
        <v>5-4</v>
      </c>
      <c r="J22" s="44">
        <f>COUNTIFS($L$2:L22,L22,$L$2:L22,L22)</f>
        <v>4</v>
      </c>
      <c r="K22" s="44" t="str">
        <f t="shared" si="1"/>
        <v>KVDN-40</v>
      </c>
      <c r="L22" s="44" t="s">
        <v>15</v>
      </c>
      <c r="M22" s="44">
        <v>40</v>
      </c>
      <c r="N22" s="44" t="e">
        <f>SUMIF(#REF!,K22,#REF!)</f>
        <v>#REF!</v>
      </c>
      <c r="O22" s="44">
        <f t="shared" si="2"/>
        <v>1</v>
      </c>
      <c r="P22" s="44">
        <f>COUNTIF($T$1:T22,T22)</f>
        <v>5</v>
      </c>
      <c r="Q22" s="44" t="str">
        <f t="shared" si="10"/>
        <v>5-KVFM-20</v>
      </c>
      <c r="R22" s="44" t="s">
        <v>59</v>
      </c>
      <c r="S22" s="44">
        <v>20</v>
      </c>
      <c r="T22" s="44" t="str">
        <f t="shared" si="3"/>
        <v>KVFM-20</v>
      </c>
      <c r="U22" s="44">
        <v>50</v>
      </c>
      <c r="V22" s="44" t="str">
        <f t="shared" si="11"/>
        <v>50,</v>
      </c>
      <c r="W22" s="44"/>
      <c r="X22" s="44" t="s">
        <v>55</v>
      </c>
      <c r="Y22" s="44">
        <v>40</v>
      </c>
      <c r="Z22" s="44" t="str">
        <f t="shared" ref="Z22:Z27" si="24">CONCATENATE(X22,"-",Y22)</f>
        <v>KVNC-40</v>
      </c>
      <c r="AA22" s="44">
        <v>5</v>
      </c>
      <c r="AB22" s="44">
        <v>1250</v>
      </c>
      <c r="AC22" s="44">
        <v>200</v>
      </c>
      <c r="AD22" s="44">
        <v>35</v>
      </c>
      <c r="AE22" s="44"/>
      <c r="AF22" s="44">
        <f>COUNTIFS(AG$2:AG22,AG22)</f>
        <v>1</v>
      </c>
      <c r="AG22" s="44" t="str">
        <f t="shared" si="12"/>
        <v>KVDA-25</v>
      </c>
      <c r="AH22" s="44" t="s">
        <v>57</v>
      </c>
      <c r="AI22" s="44">
        <v>25</v>
      </c>
      <c r="AJ22" s="45" t="s">
        <v>16</v>
      </c>
      <c r="AK22" s="44" t="str">
        <f t="shared" si="13"/>
        <v>KVDA-25Внутренняя</v>
      </c>
      <c r="AL22" s="44" t="e">
        <f>VLOOKUP(AG22,#REF!,40,FALSE)</f>
        <v>#REF!</v>
      </c>
      <c r="AM22" s="44"/>
      <c r="AN22" s="44">
        <f>COUNTIFS(AO$2:AO22,AO22,AO$2:AO22,AO22)</f>
        <v>2</v>
      </c>
      <c r="AO22" s="44" t="s">
        <v>58</v>
      </c>
      <c r="AP22" s="44" t="s">
        <v>750</v>
      </c>
      <c r="AQ22" s="44" t="str">
        <f t="shared" si="14"/>
        <v>KVVUДвусторонний</v>
      </c>
      <c r="AR22" s="44"/>
      <c r="AS22" s="44">
        <f>COUNTIFS(AT$2:AT22,AT22,AT$2:AT22,AT22)</f>
        <v>0</v>
      </c>
      <c r="AT22" s="44"/>
      <c r="AU22" s="44"/>
      <c r="AV22" s="44" t="str">
        <f t="shared" si="4"/>
        <v/>
      </c>
      <c r="AW22" s="44"/>
      <c r="AX22" s="44"/>
      <c r="AY22" s="44" t="s">
        <v>15</v>
      </c>
      <c r="AZ22" s="44">
        <v>40</v>
      </c>
      <c r="BA22" s="44" t="str">
        <f t="shared" si="15"/>
        <v>KVDN-40</v>
      </c>
      <c r="BB22" s="49" t="s">
        <v>731</v>
      </c>
      <c r="BC22" s="44" t="str">
        <f t="shared" si="6"/>
        <v>KVDN-40Упругое нерегулируемое</v>
      </c>
      <c r="BD22" s="44"/>
      <c r="BE22" s="44"/>
      <c r="BF22" s="44"/>
      <c r="BG22" s="44">
        <f>COUNTIFS(BH$2:BH22,BH22,BH$2:BH22,BH22)</f>
        <v>1</v>
      </c>
      <c r="BH22" s="44" t="str">
        <f t="shared" si="22"/>
        <v>KVDA-25</v>
      </c>
      <c r="BI22" s="44" t="s">
        <v>57</v>
      </c>
      <c r="BJ22" s="44">
        <v>25</v>
      </c>
      <c r="BK22" s="49" t="s">
        <v>733</v>
      </c>
      <c r="BL22" s="49" t="str">
        <f t="shared" si="23"/>
        <v>KVDA-25Сталь 45 с покрытием твёрдым хромом</v>
      </c>
      <c r="BM22" s="44" t="e">
        <f>VLOOKUP(BH22,#REF!,40,FALSE)</f>
        <v>#REF!</v>
      </c>
      <c r="BN22" s="44"/>
      <c r="BO22" s="44"/>
    </row>
    <row r="23" spans="2:67">
      <c r="B23" s="44"/>
      <c r="D23" s="44"/>
      <c r="E23" s="44"/>
      <c r="G23" s="44"/>
      <c r="H23" s="48">
        <f>COUNTA($K$2:K23)</f>
        <v>22</v>
      </c>
      <c r="I23" s="48" t="str">
        <f t="shared" si="0"/>
        <v>5-5</v>
      </c>
      <c r="J23" s="44">
        <f>COUNTIFS($L$2:L23,L23,$L$2:L23,L23)</f>
        <v>5</v>
      </c>
      <c r="K23" s="44" t="str">
        <f t="shared" si="1"/>
        <v>KVDN-50</v>
      </c>
      <c r="L23" s="44" t="s">
        <v>15</v>
      </c>
      <c r="M23" s="44">
        <v>50</v>
      </c>
      <c r="N23" s="44" t="e">
        <f>SUMIF(#REF!,K23,#REF!)</f>
        <v>#REF!</v>
      </c>
      <c r="O23" s="44">
        <f t="shared" si="2"/>
        <v>1</v>
      </c>
      <c r="P23" s="44">
        <f>COUNTIF($T$1:T23,T23)</f>
        <v>6</v>
      </c>
      <c r="Q23" s="44" t="str">
        <f t="shared" si="10"/>
        <v>6-KVFM-20</v>
      </c>
      <c r="R23" s="44" t="s">
        <v>59</v>
      </c>
      <c r="S23" s="44">
        <v>20</v>
      </c>
      <c r="T23" s="44" t="str">
        <f t="shared" si="3"/>
        <v>KVFM-20</v>
      </c>
      <c r="U23" s="44">
        <v>80</v>
      </c>
      <c r="V23" s="44" t="str">
        <f t="shared" si="11"/>
        <v>80,</v>
      </c>
      <c r="W23" s="44"/>
      <c r="X23" s="44" t="s">
        <v>55</v>
      </c>
      <c r="Y23" s="44">
        <v>50</v>
      </c>
      <c r="Z23" s="44" t="str">
        <f t="shared" si="24"/>
        <v>KVNC-50</v>
      </c>
      <c r="AA23" s="44">
        <v>5</v>
      </c>
      <c r="AB23" s="44">
        <v>1250</v>
      </c>
      <c r="AC23" s="44">
        <v>300</v>
      </c>
      <c r="AD23" s="44">
        <v>70</v>
      </c>
      <c r="AE23" s="44"/>
      <c r="AF23" s="44">
        <f>COUNTIFS(AG$2:AG23,AG23)</f>
        <v>2</v>
      </c>
      <c r="AG23" s="44" t="str">
        <f t="shared" si="12"/>
        <v>KVDA-25</v>
      </c>
      <c r="AH23" s="44" t="s">
        <v>57</v>
      </c>
      <c r="AI23" s="44">
        <v>25</v>
      </c>
      <c r="AJ23" s="45" t="s">
        <v>10</v>
      </c>
      <c r="AK23" s="44" t="str">
        <f t="shared" si="13"/>
        <v>KVDA-25Наружная</v>
      </c>
      <c r="AL23" s="44" t="e">
        <f>VLOOKUP(AG23,#REF!,40,FALSE)</f>
        <v>#REF!</v>
      </c>
      <c r="AM23" s="44"/>
      <c r="AN23" s="44">
        <f>COUNTIFS(AO$2:AO23,AO23,AO$2:AO23,AO23)</f>
        <v>1</v>
      </c>
      <c r="AO23" s="44" t="s">
        <v>726</v>
      </c>
      <c r="AP23" s="46" t="s">
        <v>629</v>
      </c>
      <c r="AQ23" s="44" t="str">
        <f>CONCATENATE(AO23,AP23)</f>
        <v>KVENGБесштоковый</v>
      </c>
      <c r="AR23" s="44"/>
      <c r="AS23" s="44">
        <f>COUNTIFS(AT$2:AT25,AT25,AT$2:AT25,AT25)</f>
        <v>0</v>
      </c>
      <c r="AT23" s="44"/>
      <c r="AU23" s="44"/>
      <c r="AV23" s="44" t="str">
        <f t="shared" si="4"/>
        <v/>
      </c>
      <c r="AW23" s="44"/>
      <c r="AX23" s="44"/>
      <c r="AY23" s="44" t="s">
        <v>15</v>
      </c>
      <c r="AZ23" s="44">
        <v>50</v>
      </c>
      <c r="BA23" s="44" t="str">
        <f t="shared" si="15"/>
        <v>KVDN-50</v>
      </c>
      <c r="BB23" s="49" t="s">
        <v>731</v>
      </c>
      <c r="BC23" s="44" t="str">
        <f t="shared" si="6"/>
        <v>KVDN-50Упругое нерегулируемое</v>
      </c>
      <c r="BD23" s="44"/>
      <c r="BE23" s="44"/>
      <c r="BF23" s="44"/>
      <c r="BG23" s="44">
        <f>COUNTIFS(BH$2:BH23,BH23,BH$2:BH23,BH23)</f>
        <v>2</v>
      </c>
      <c r="BH23" s="44" t="str">
        <f t="shared" si="22"/>
        <v>KVDA-25</v>
      </c>
      <c r="BI23" s="44" t="s">
        <v>57</v>
      </c>
      <c r="BJ23" s="44">
        <v>25</v>
      </c>
      <c r="BK23" s="49" t="s">
        <v>734</v>
      </c>
      <c r="BL23" s="49" t="str">
        <f t="shared" si="23"/>
        <v>KVDA-25Сталь нержавеющая AISI 304 с покрытием твёрдым хромом</v>
      </c>
      <c r="BM23" s="44" t="e">
        <f>VLOOKUP(BH23,#REF!,40,FALSE)</f>
        <v>#REF!</v>
      </c>
      <c r="BN23" s="44"/>
      <c r="BO23" s="44"/>
    </row>
    <row r="24" spans="2:67">
      <c r="B24" s="44"/>
      <c r="D24" s="44"/>
      <c r="E24" s="44"/>
      <c r="G24" s="44"/>
      <c r="H24" s="48">
        <f>COUNTA($K$2:K24)</f>
        <v>23</v>
      </c>
      <c r="I24" s="48" t="str">
        <f t="shared" si="0"/>
        <v>5-6</v>
      </c>
      <c r="J24" s="44">
        <f>COUNTIFS($L$2:L24,L24,$L$2:L24,L24)</f>
        <v>6</v>
      </c>
      <c r="K24" s="44" t="str">
        <f t="shared" si="1"/>
        <v>KVDN-63</v>
      </c>
      <c r="L24" s="44" t="s">
        <v>15</v>
      </c>
      <c r="M24" s="44">
        <v>63</v>
      </c>
      <c r="N24" s="44" t="e">
        <f>SUMIF(#REF!,K24,#REF!)</f>
        <v>#REF!</v>
      </c>
      <c r="O24" s="44">
        <f t="shared" si="2"/>
        <v>1</v>
      </c>
      <c r="P24" s="44">
        <f>COUNTIF($T$1:T24,T24)</f>
        <v>7</v>
      </c>
      <c r="Q24" s="44" t="str">
        <f t="shared" si="10"/>
        <v>7-KVFM-20</v>
      </c>
      <c r="R24" s="44" t="s">
        <v>59</v>
      </c>
      <c r="S24" s="44">
        <v>20</v>
      </c>
      <c r="T24" s="44" t="str">
        <f t="shared" si="3"/>
        <v>KVFM-20</v>
      </c>
      <c r="U24" s="44">
        <v>100</v>
      </c>
      <c r="V24" s="44" t="str">
        <f t="shared" si="11"/>
        <v>100</v>
      </c>
      <c r="W24" s="44"/>
      <c r="X24" s="44" t="s">
        <v>55</v>
      </c>
      <c r="Y24" s="44">
        <v>63</v>
      </c>
      <c r="Z24" s="44" t="str">
        <f t="shared" si="24"/>
        <v>KVNC-63</v>
      </c>
      <c r="AA24" s="44">
        <v>5</v>
      </c>
      <c r="AB24" s="44">
        <v>1250</v>
      </c>
      <c r="AC24" s="44">
        <v>300</v>
      </c>
      <c r="AD24" s="44">
        <v>70</v>
      </c>
      <c r="AE24" s="44"/>
      <c r="AF24" s="44">
        <f>COUNTIFS(AG$2:AG24,AG24)</f>
        <v>1</v>
      </c>
      <c r="AG24" s="44" t="str">
        <f t="shared" si="12"/>
        <v>KVDA-32</v>
      </c>
      <c r="AH24" s="44" t="s">
        <v>57</v>
      </c>
      <c r="AI24" s="44">
        <v>32</v>
      </c>
      <c r="AJ24" s="45" t="s">
        <v>16</v>
      </c>
      <c r="AK24" s="44" t="str">
        <f t="shared" si="13"/>
        <v>KVDA-32Внутренняя</v>
      </c>
      <c r="AL24" s="44" t="e">
        <f>VLOOKUP(AG24,#REF!,40,FALSE)</f>
        <v>#REF!</v>
      </c>
      <c r="AM24" s="44"/>
      <c r="AN24" s="44">
        <f>COUNTIFS(AO$2:AO24,AO24,AO$2:AO24,AO24)</f>
        <v>1</v>
      </c>
      <c r="AO24" s="44" t="s">
        <v>56</v>
      </c>
      <c r="AP24" s="46" t="s">
        <v>11</v>
      </c>
      <c r="AQ24" s="44" t="str">
        <f>CONCATENATE(AO24,AP24)</f>
        <v>KVMAL-M01Односторонний</v>
      </c>
      <c r="AR24" s="44"/>
      <c r="AS24" s="44">
        <f>COUNTIFS(AT$2:AT23,AT23,AT$2:AT23,AT23)</f>
        <v>0</v>
      </c>
      <c r="AT24" s="44"/>
      <c r="AU24" s="44"/>
      <c r="AV24" s="44" t="str">
        <f t="shared" si="4"/>
        <v/>
      </c>
      <c r="AW24" s="44">
        <f>AS25</f>
        <v>0</v>
      </c>
      <c r="AX24" s="44"/>
      <c r="AY24" s="44" t="s">
        <v>15</v>
      </c>
      <c r="AZ24" s="44">
        <v>63</v>
      </c>
      <c r="BA24" s="44" t="str">
        <f t="shared" si="15"/>
        <v>KVDN-63</v>
      </c>
      <c r="BB24" s="49" t="s">
        <v>731</v>
      </c>
      <c r="BC24" s="44" t="str">
        <f t="shared" si="6"/>
        <v>KVDN-63Упругое нерегулируемое</v>
      </c>
      <c r="BD24" s="44"/>
      <c r="BE24" s="44"/>
      <c r="BF24" s="44"/>
      <c r="BG24" s="44">
        <f>COUNTIFS(BH$2:BH24,BH24,BH$2:BH24,BH24)</f>
        <v>1</v>
      </c>
      <c r="BH24" s="44" t="str">
        <f t="shared" si="22"/>
        <v>KVDA-32</v>
      </c>
      <c r="BI24" s="44" t="s">
        <v>57</v>
      </c>
      <c r="BJ24" s="44">
        <v>32</v>
      </c>
      <c r="BK24" s="49" t="s">
        <v>733</v>
      </c>
      <c r="BL24" s="49" t="str">
        <f t="shared" si="23"/>
        <v>KVDA-32Сталь 45 с покрытием твёрдым хромом</v>
      </c>
      <c r="BM24" s="44" t="e">
        <f>VLOOKUP(BH24,#REF!,40,FALSE)</f>
        <v>#REF!</v>
      </c>
      <c r="BN24" s="44"/>
      <c r="BO24" s="44"/>
    </row>
    <row r="25" spans="2:67">
      <c r="B25" s="44"/>
      <c r="D25" s="44"/>
      <c r="E25" s="44"/>
      <c r="G25" s="44"/>
      <c r="H25" s="48">
        <f>COUNTA($K$2:K25)</f>
        <v>24</v>
      </c>
      <c r="I25" s="48" t="str">
        <f t="shared" si="0"/>
        <v>5-7</v>
      </c>
      <c r="J25" s="44">
        <f>COUNTIFS($L$2:L25,L25,$L$2:L25,L25)</f>
        <v>7</v>
      </c>
      <c r="K25" s="44" t="str">
        <f t="shared" si="1"/>
        <v>KVDN-80</v>
      </c>
      <c r="L25" s="44" t="s">
        <v>15</v>
      </c>
      <c r="M25" s="44">
        <v>80</v>
      </c>
      <c r="N25" s="44" t="e">
        <f>SUMIF(#REF!,K25,#REF!)</f>
        <v>#REF!</v>
      </c>
      <c r="O25" s="44">
        <f t="shared" si="2"/>
        <v>1</v>
      </c>
      <c r="P25" s="44">
        <f>COUNTIF($T$1:T25,T25)</f>
        <v>1</v>
      </c>
      <c r="Q25" s="44" t="str">
        <f t="shared" si="10"/>
        <v>1-KVFM-25</v>
      </c>
      <c r="R25" s="44" t="s">
        <v>59</v>
      </c>
      <c r="S25" s="44">
        <v>25</v>
      </c>
      <c r="T25" s="44" t="str">
        <f t="shared" si="3"/>
        <v>KVFM-25</v>
      </c>
      <c r="U25" s="44">
        <v>20</v>
      </c>
      <c r="V25" s="44" t="str">
        <f t="shared" si="11"/>
        <v>20,</v>
      </c>
      <c r="W25" s="44"/>
      <c r="X25" s="44" t="s">
        <v>55</v>
      </c>
      <c r="Y25" s="44">
        <v>80</v>
      </c>
      <c r="Z25" s="44" t="str">
        <f t="shared" si="24"/>
        <v>KVNC-80</v>
      </c>
      <c r="AA25" s="44">
        <v>5</v>
      </c>
      <c r="AB25" s="44">
        <v>1250</v>
      </c>
      <c r="AC25" s="44">
        <v>400</v>
      </c>
      <c r="AD25" s="44">
        <v>70</v>
      </c>
      <c r="AE25" s="44"/>
      <c r="AF25" s="44">
        <f>COUNTIFS(AG$2:AG25,AG25)</f>
        <v>2</v>
      </c>
      <c r="AG25" s="44" t="str">
        <f t="shared" si="12"/>
        <v>KVDA-32</v>
      </c>
      <c r="AH25" s="44" t="s">
        <v>57</v>
      </c>
      <c r="AI25" s="44">
        <v>32</v>
      </c>
      <c r="AJ25" s="45" t="s">
        <v>10</v>
      </c>
      <c r="AK25" s="44" t="str">
        <f t="shared" si="13"/>
        <v>KVDA-32Наружная</v>
      </c>
      <c r="AL25" s="44" t="e">
        <f>VLOOKUP(AG25,#REF!,40,FALSE)</f>
        <v>#REF!</v>
      </c>
      <c r="AM25" s="44"/>
      <c r="AN25" s="44">
        <f>COUNTIFS(AO$2:AO25,AO25,AO$2:AO25,AO25)</f>
        <v>2</v>
      </c>
      <c r="AO25" s="44" t="s">
        <v>56</v>
      </c>
      <c r="AP25" s="44" t="s">
        <v>750</v>
      </c>
      <c r="AQ25" s="44" t="str">
        <f>CONCATENATE(AO25,AP25)</f>
        <v>KVMAL-M01Двусторонний</v>
      </c>
      <c r="AR25" s="44"/>
      <c r="AS25" s="44">
        <f>COUNTIFS(AT$2:AT24,AT24,AT$2:AT24,AT24)</f>
        <v>0</v>
      </c>
      <c r="AT25" s="44"/>
      <c r="AU25" s="44"/>
      <c r="AV25" s="44" t="str">
        <f t="shared" si="4"/>
        <v/>
      </c>
      <c r="AW25" s="44">
        <f>AS23</f>
        <v>0</v>
      </c>
      <c r="AX25" s="44"/>
      <c r="AY25" s="44" t="s">
        <v>15</v>
      </c>
      <c r="AZ25" s="44">
        <v>80</v>
      </c>
      <c r="BA25" s="44" t="str">
        <f t="shared" si="15"/>
        <v>KVDN-80</v>
      </c>
      <c r="BB25" s="49" t="s">
        <v>731</v>
      </c>
      <c r="BC25" s="44" t="str">
        <f t="shared" si="6"/>
        <v>KVDN-80Упругое нерегулируемое</v>
      </c>
      <c r="BD25" s="44"/>
      <c r="BE25" s="44"/>
      <c r="BF25" s="44"/>
      <c r="BG25" s="44">
        <f>COUNTIFS(BH$2:BH25,BH25,BH$2:BH25,BH25)</f>
        <v>2</v>
      </c>
      <c r="BH25" s="44" t="str">
        <f t="shared" si="22"/>
        <v>KVDA-32</v>
      </c>
      <c r="BI25" s="44" t="s">
        <v>57</v>
      </c>
      <c r="BJ25" s="44">
        <v>32</v>
      </c>
      <c r="BK25" s="49" t="s">
        <v>734</v>
      </c>
      <c r="BL25" s="49" t="str">
        <f t="shared" si="23"/>
        <v>KVDA-32Сталь нержавеющая AISI 304 с покрытием твёрдым хромом</v>
      </c>
      <c r="BM25" s="44" t="e">
        <f>VLOOKUP(BH25,#REF!,40,FALSE)</f>
        <v>#REF!</v>
      </c>
      <c r="BN25" s="44"/>
      <c r="BO25" s="44"/>
    </row>
    <row r="26" spans="2:67">
      <c r="B26" s="44"/>
      <c r="D26" s="44"/>
      <c r="E26" s="44"/>
      <c r="G26" s="44"/>
      <c r="H26" s="48">
        <f>COUNTA($K$2:K26)</f>
        <v>25</v>
      </c>
      <c r="I26" s="48" t="str">
        <f t="shared" si="0"/>
        <v>5-8</v>
      </c>
      <c r="J26" s="44">
        <f>COUNTIFS($L$2:L26,L26,$L$2:L26,L26)</f>
        <v>8</v>
      </c>
      <c r="K26" s="44" t="str">
        <f t="shared" si="1"/>
        <v>KVDN-100</v>
      </c>
      <c r="L26" s="44" t="s">
        <v>15</v>
      </c>
      <c r="M26" s="44">
        <v>100</v>
      </c>
      <c r="N26" s="44" t="e">
        <f>SUMIF(#REF!,K26,#REF!)</f>
        <v>#REF!</v>
      </c>
      <c r="O26" s="44">
        <f t="shared" si="2"/>
        <v>1</v>
      </c>
      <c r="P26" s="44">
        <f>COUNTIF($T$1:T26,T26)</f>
        <v>2</v>
      </c>
      <c r="Q26" s="44" t="str">
        <f t="shared" si="10"/>
        <v>2-KVFM-25</v>
      </c>
      <c r="R26" s="44" t="s">
        <v>59</v>
      </c>
      <c r="S26" s="44">
        <v>25</v>
      </c>
      <c r="T26" s="44" t="str">
        <f t="shared" si="3"/>
        <v>KVFM-25</v>
      </c>
      <c r="U26" s="44">
        <v>25</v>
      </c>
      <c r="V26" s="44" t="str">
        <f t="shared" si="11"/>
        <v>25,</v>
      </c>
      <c r="W26" s="44"/>
      <c r="X26" s="44" t="s">
        <v>55</v>
      </c>
      <c r="Y26" s="44">
        <v>100</v>
      </c>
      <c r="Z26" s="44" t="str">
        <f t="shared" si="24"/>
        <v>KVNC-100</v>
      </c>
      <c r="AA26" s="44">
        <v>5</v>
      </c>
      <c r="AB26" s="44">
        <v>1250</v>
      </c>
      <c r="AC26" s="44">
        <v>400</v>
      </c>
      <c r="AD26" s="44">
        <v>70</v>
      </c>
      <c r="AE26" s="44"/>
      <c r="AF26" s="44">
        <f>COUNTIFS(AG$2:AG26,AG26)</f>
        <v>1</v>
      </c>
      <c r="AG26" s="44" t="str">
        <f t="shared" si="12"/>
        <v>KVDA-40</v>
      </c>
      <c r="AH26" s="44" t="s">
        <v>57</v>
      </c>
      <c r="AI26" s="44">
        <v>40</v>
      </c>
      <c r="AJ26" s="45" t="s">
        <v>16</v>
      </c>
      <c r="AK26" s="44" t="str">
        <f t="shared" si="13"/>
        <v>KVDA-40Внутренняя</v>
      </c>
      <c r="AL26" s="44" t="e">
        <f>VLOOKUP(AG26,#REF!,40,FALSE)</f>
        <v>#REF!</v>
      </c>
      <c r="AM26" s="44"/>
      <c r="AN26" s="44"/>
      <c r="AO26" s="44"/>
      <c r="AP26" s="44"/>
      <c r="AQ26" s="44"/>
      <c r="AR26" s="44"/>
      <c r="AS26" s="44"/>
      <c r="AT26" s="44"/>
      <c r="AU26" s="44"/>
      <c r="AV26" s="44" t="str">
        <f t="shared" si="4"/>
        <v/>
      </c>
      <c r="AW26" s="44" t="e">
        <f>#REF!</f>
        <v>#REF!</v>
      </c>
      <c r="AX26" s="44"/>
      <c r="AY26" s="44" t="s">
        <v>15</v>
      </c>
      <c r="AZ26" s="44">
        <v>100</v>
      </c>
      <c r="BA26" s="44" t="str">
        <f t="shared" si="15"/>
        <v>KVDN-100</v>
      </c>
      <c r="BB26" s="49" t="s">
        <v>731</v>
      </c>
      <c r="BC26" s="44" t="str">
        <f t="shared" si="6"/>
        <v>KVDN-100Упругое нерегулируемое</v>
      </c>
      <c r="BD26" s="44"/>
      <c r="BE26" s="44"/>
      <c r="BF26" s="44"/>
      <c r="BG26" s="44">
        <f>COUNTIFS(BH$2:BH26,BH26,BH$2:BH26,BH26)</f>
        <v>1</v>
      </c>
      <c r="BH26" s="44" t="str">
        <f t="shared" si="22"/>
        <v>KVDA-40</v>
      </c>
      <c r="BI26" s="44" t="s">
        <v>57</v>
      </c>
      <c r="BJ26" s="44">
        <v>40</v>
      </c>
      <c r="BK26" s="49" t="s">
        <v>733</v>
      </c>
      <c r="BL26" s="49" t="str">
        <f t="shared" si="23"/>
        <v>KVDA-40Сталь 45 с покрытием твёрдым хромом</v>
      </c>
      <c r="BM26" s="44" t="e">
        <f>VLOOKUP(BH26,#REF!,40,FALSE)</f>
        <v>#REF!</v>
      </c>
      <c r="BN26" s="44"/>
      <c r="BO26" s="44"/>
    </row>
    <row r="27" spans="2:67">
      <c r="B27" s="44"/>
      <c r="D27" s="44"/>
      <c r="E27" s="44"/>
      <c r="G27" s="44"/>
      <c r="H27" s="48">
        <f>COUNTA($K$2:K27)</f>
        <v>26</v>
      </c>
      <c r="I27" s="48" t="str">
        <f t="shared" si="0"/>
        <v>11-1</v>
      </c>
      <c r="J27" s="44">
        <f>COUNTIFS($L$2:L27,L27,$L$2:L27,L27)</f>
        <v>1</v>
      </c>
      <c r="K27" s="44" t="str">
        <f t="shared" si="1"/>
        <v>KVFM-12</v>
      </c>
      <c r="L27" s="44" t="s">
        <v>59</v>
      </c>
      <c r="M27" s="44">
        <v>12</v>
      </c>
      <c r="N27" s="44" t="e">
        <f>SUMIF(#REF!,K27,#REF!)</f>
        <v>#REF!</v>
      </c>
      <c r="O27" s="44">
        <f t="shared" si="2"/>
        <v>1</v>
      </c>
      <c r="P27" s="44">
        <f>COUNTIF($T$1:T27,T27)</f>
        <v>3</v>
      </c>
      <c r="Q27" s="44" t="str">
        <f t="shared" si="10"/>
        <v>3-KVFM-25</v>
      </c>
      <c r="R27" s="44" t="s">
        <v>59</v>
      </c>
      <c r="S27" s="44">
        <v>25</v>
      </c>
      <c r="T27" s="44" t="str">
        <f t="shared" si="3"/>
        <v>KVFM-25</v>
      </c>
      <c r="U27" s="44">
        <v>30</v>
      </c>
      <c r="V27" s="44" t="str">
        <f t="shared" si="11"/>
        <v>30,</v>
      </c>
      <c r="W27" s="44"/>
      <c r="X27" s="44" t="s">
        <v>55</v>
      </c>
      <c r="Y27" s="44">
        <v>125</v>
      </c>
      <c r="Z27" s="44" t="str">
        <f t="shared" si="24"/>
        <v>KVNC-125</v>
      </c>
      <c r="AA27" s="44">
        <v>5</v>
      </c>
      <c r="AB27" s="44">
        <v>1250</v>
      </c>
      <c r="AC27" s="44">
        <v>500</v>
      </c>
      <c r="AD27" s="44">
        <v>70</v>
      </c>
      <c r="AE27" s="44"/>
      <c r="AF27" s="44">
        <f>COUNTIFS(AG$2:AG27,AG27)</f>
        <v>2</v>
      </c>
      <c r="AG27" s="44" t="str">
        <f t="shared" si="12"/>
        <v>KVDA-40</v>
      </c>
      <c r="AH27" s="44" t="s">
        <v>57</v>
      </c>
      <c r="AI27" s="44">
        <v>40</v>
      </c>
      <c r="AJ27" s="45" t="s">
        <v>10</v>
      </c>
      <c r="AK27" s="44" t="str">
        <f t="shared" si="13"/>
        <v>KVDA-40Наружная</v>
      </c>
      <c r="AL27" s="44" t="e">
        <f>VLOOKUP(AG27,#REF!,40,FALSE)</f>
        <v>#REF!</v>
      </c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 t="s">
        <v>59</v>
      </c>
      <c r="AZ27" s="44">
        <v>12</v>
      </c>
      <c r="BA27" s="44" t="str">
        <f t="shared" si="15"/>
        <v>KVFM-12</v>
      </c>
      <c r="BB27" s="49" t="s">
        <v>731</v>
      </c>
      <c r="BC27" s="44" t="str">
        <f t="shared" si="6"/>
        <v>KVFM-12Упругое нерегулируемое</v>
      </c>
      <c r="BD27" s="44"/>
      <c r="BE27" s="44"/>
      <c r="BF27" s="44"/>
      <c r="BG27" s="44">
        <f>COUNTIFS(BH$2:BH27,BH27,BH$2:BH27,BH27)</f>
        <v>2</v>
      </c>
      <c r="BH27" s="44" t="str">
        <f t="shared" si="22"/>
        <v>KVDA-40</v>
      </c>
      <c r="BI27" s="44" t="s">
        <v>57</v>
      </c>
      <c r="BJ27" s="44">
        <v>40</v>
      </c>
      <c r="BK27" s="49" t="s">
        <v>734</v>
      </c>
      <c r="BL27" s="49" t="str">
        <f t="shared" si="23"/>
        <v>KVDA-40Сталь нержавеющая AISI 304 с покрытием твёрдым хромом</v>
      </c>
      <c r="BM27" s="44" t="e">
        <f>VLOOKUP(BH27,#REF!,40,FALSE)</f>
        <v>#REF!</v>
      </c>
      <c r="BN27" s="44"/>
      <c r="BO27" s="44"/>
    </row>
    <row r="28" spans="2:67">
      <c r="B28" s="44"/>
      <c r="D28" s="44"/>
      <c r="E28" s="44"/>
      <c r="G28" s="44"/>
      <c r="H28" s="48">
        <f>COUNTA($K$2:K28)</f>
        <v>27</v>
      </c>
      <c r="I28" s="48" t="str">
        <f t="shared" si="0"/>
        <v>11-2</v>
      </c>
      <c r="J28" s="44">
        <f>COUNTIFS($L$2:L28,L28,$L$2:L28,L28)</f>
        <v>2</v>
      </c>
      <c r="K28" s="44" t="str">
        <f t="shared" si="1"/>
        <v>KVFM-16</v>
      </c>
      <c r="L28" s="44" t="s">
        <v>59</v>
      </c>
      <c r="M28" s="44">
        <v>16</v>
      </c>
      <c r="N28" s="44" t="e">
        <f>SUMIF(#REF!,K28,#REF!)</f>
        <v>#REF!</v>
      </c>
      <c r="O28" s="44">
        <f t="shared" si="2"/>
        <v>1</v>
      </c>
      <c r="P28" s="44">
        <f>COUNTIF($T$1:T28,T28)</f>
        <v>4</v>
      </c>
      <c r="Q28" s="44" t="str">
        <f t="shared" si="10"/>
        <v>4-KVFM-25</v>
      </c>
      <c r="R28" s="44" t="s">
        <v>59</v>
      </c>
      <c r="S28" s="44">
        <v>25</v>
      </c>
      <c r="T28" s="44" t="str">
        <f t="shared" si="3"/>
        <v>KVFM-25</v>
      </c>
      <c r="U28" s="44">
        <v>40</v>
      </c>
      <c r="V28" s="44" t="str">
        <f t="shared" si="11"/>
        <v>40,</v>
      </c>
      <c r="W28" s="44"/>
      <c r="X28" s="44" t="s">
        <v>14</v>
      </c>
      <c r="Y28" s="44">
        <v>32</v>
      </c>
      <c r="Z28" s="44" t="str">
        <f>CONCATENATE(X28,"-",Y28)</f>
        <v>KVBC-32</v>
      </c>
      <c r="AA28" s="44">
        <v>5</v>
      </c>
      <c r="AB28" s="44">
        <v>1250</v>
      </c>
      <c r="AC28" s="44">
        <v>200</v>
      </c>
      <c r="AD28" s="44">
        <v>35</v>
      </c>
      <c r="AE28" s="44"/>
      <c r="AF28" s="44">
        <f>COUNTIFS(AG$2:AG28,AG28)</f>
        <v>1</v>
      </c>
      <c r="AG28" s="44" t="str">
        <f t="shared" si="12"/>
        <v>KVDA-50</v>
      </c>
      <c r="AH28" s="44" t="s">
        <v>57</v>
      </c>
      <c r="AI28" s="44">
        <v>50</v>
      </c>
      <c r="AJ28" s="45" t="s">
        <v>16</v>
      </c>
      <c r="AK28" s="44" t="str">
        <f t="shared" si="13"/>
        <v>KVDA-50Внутренняя</v>
      </c>
      <c r="AL28" s="44" t="e">
        <f>VLOOKUP(AG28,#REF!,40,FALSE)</f>
        <v>#REF!</v>
      </c>
      <c r="AM28" s="44"/>
      <c r="AN28" s="44"/>
      <c r="AO28" s="44"/>
      <c r="AP28" s="44"/>
      <c r="AQ28" s="44"/>
      <c r="AR28" s="44"/>
      <c r="AS28" s="44"/>
      <c r="AT28" s="44"/>
      <c r="AU28" s="44"/>
      <c r="AV28" s="44" t="str">
        <f t="shared" ref="AV28:AV91" si="25">CONCATENATE(AT28,AU28)</f>
        <v/>
      </c>
      <c r="AW28" s="44"/>
      <c r="AX28" s="44"/>
      <c r="AY28" s="44" t="s">
        <v>59</v>
      </c>
      <c r="AZ28" s="44">
        <v>16</v>
      </c>
      <c r="BA28" s="44" t="str">
        <f t="shared" si="15"/>
        <v>KVFM-16</v>
      </c>
      <c r="BB28" s="49" t="s">
        <v>731</v>
      </c>
      <c r="BC28" s="44" t="str">
        <f t="shared" si="6"/>
        <v>KVFM-16Упругое нерегулируемое</v>
      </c>
      <c r="BD28" s="44"/>
      <c r="BE28" s="44"/>
      <c r="BF28" s="44"/>
      <c r="BG28" s="44">
        <f>COUNTIFS(BH$2:BH28,BH28,BH$2:BH28,BH28)</f>
        <v>1</v>
      </c>
      <c r="BH28" s="44" t="str">
        <f t="shared" si="22"/>
        <v>KVDA-50</v>
      </c>
      <c r="BI28" s="44" t="s">
        <v>57</v>
      </c>
      <c r="BJ28" s="44">
        <v>50</v>
      </c>
      <c r="BK28" s="49" t="s">
        <v>733</v>
      </c>
      <c r="BL28" s="49" t="str">
        <f t="shared" si="23"/>
        <v>KVDA-50Сталь 45 с покрытием твёрдым хромом</v>
      </c>
      <c r="BM28" s="44" t="e">
        <f>VLOOKUP(BH28,#REF!,40,FALSE)</f>
        <v>#REF!</v>
      </c>
      <c r="BN28" s="44"/>
      <c r="BO28" s="44"/>
    </row>
    <row r="29" spans="2:67">
      <c r="B29" s="44"/>
      <c r="D29" s="44"/>
      <c r="E29" s="44"/>
      <c r="G29" s="44"/>
      <c r="H29" s="48">
        <f>COUNTA($K$2:K29)</f>
        <v>28</v>
      </c>
      <c r="I29" s="48" t="str">
        <f t="shared" si="0"/>
        <v>11-3</v>
      </c>
      <c r="J29" s="44">
        <f>COUNTIFS($L$2:L29,L29,$L$2:L29,L29)</f>
        <v>3</v>
      </c>
      <c r="K29" s="44" t="str">
        <f t="shared" si="1"/>
        <v>KVFM-20</v>
      </c>
      <c r="L29" s="44" t="s">
        <v>59</v>
      </c>
      <c r="M29" s="44">
        <v>20</v>
      </c>
      <c r="N29" s="44" t="e">
        <f>SUMIF(#REF!,K29,#REF!)</f>
        <v>#REF!</v>
      </c>
      <c r="O29" s="44">
        <f t="shared" si="2"/>
        <v>1</v>
      </c>
      <c r="P29" s="44">
        <f>COUNTIF($T$1:T29,T29)</f>
        <v>5</v>
      </c>
      <c r="Q29" s="44" t="str">
        <f t="shared" si="10"/>
        <v>5-KVFM-25</v>
      </c>
      <c r="R29" s="44" t="s">
        <v>59</v>
      </c>
      <c r="S29" s="44">
        <v>25</v>
      </c>
      <c r="T29" s="44" t="str">
        <f t="shared" si="3"/>
        <v>KVFM-25</v>
      </c>
      <c r="U29" s="44">
        <v>50</v>
      </c>
      <c r="V29" s="44" t="str">
        <f t="shared" si="11"/>
        <v>50,</v>
      </c>
      <c r="W29" s="44"/>
      <c r="X29" s="44" t="s">
        <v>14</v>
      </c>
      <c r="Y29" s="44">
        <v>40</v>
      </c>
      <c r="Z29" s="44" t="str">
        <f t="shared" ref="Z29:Z92" si="26">CONCATENATE(X29,"-",Y29)</f>
        <v>KVBC-40</v>
      </c>
      <c r="AA29" s="44">
        <v>5</v>
      </c>
      <c r="AB29" s="44">
        <v>1250</v>
      </c>
      <c r="AC29" s="44">
        <v>200</v>
      </c>
      <c r="AD29" s="44">
        <v>35</v>
      </c>
      <c r="AE29" s="44"/>
      <c r="AF29" s="44">
        <f>COUNTIFS(AG$2:AG29,AG29)</f>
        <v>2</v>
      </c>
      <c r="AG29" s="44" t="str">
        <f t="shared" si="12"/>
        <v>KVDA-50</v>
      </c>
      <c r="AH29" s="44" t="s">
        <v>57</v>
      </c>
      <c r="AI29" s="44">
        <v>50</v>
      </c>
      <c r="AJ29" s="45" t="s">
        <v>10</v>
      </c>
      <c r="AK29" s="44" t="str">
        <f t="shared" si="13"/>
        <v>KVDA-50Наружная</v>
      </c>
      <c r="AL29" s="44" t="e">
        <f>VLOOKUP(AG29,#REF!,40,FALSE)</f>
        <v>#REF!</v>
      </c>
      <c r="AM29" s="44"/>
      <c r="AN29" s="44"/>
      <c r="AO29" s="44"/>
      <c r="AP29" s="44"/>
      <c r="AQ29" s="44"/>
      <c r="AR29" s="44"/>
      <c r="AS29" s="44"/>
      <c r="AT29" s="44"/>
      <c r="AU29" s="44"/>
      <c r="AV29" s="44" t="str">
        <f t="shared" si="25"/>
        <v/>
      </c>
      <c r="AW29" s="44"/>
      <c r="AX29" s="44"/>
      <c r="AY29" s="44" t="s">
        <v>59</v>
      </c>
      <c r="AZ29" s="44">
        <v>20</v>
      </c>
      <c r="BA29" s="44" t="str">
        <f t="shared" si="15"/>
        <v>KVFM-20</v>
      </c>
      <c r="BB29" s="49" t="s">
        <v>731</v>
      </c>
      <c r="BC29" s="44" t="str">
        <f t="shared" si="6"/>
        <v>KVFM-20Упругое нерегулируемое</v>
      </c>
      <c r="BD29" s="44"/>
      <c r="BE29" s="44"/>
      <c r="BF29" s="44"/>
      <c r="BG29" s="44">
        <f>COUNTIFS(BH$2:BH29,BH29,BH$2:BH29,BH29)</f>
        <v>2</v>
      </c>
      <c r="BH29" s="44" t="str">
        <f t="shared" si="22"/>
        <v>KVDA-50</v>
      </c>
      <c r="BI29" s="44" t="s">
        <v>57</v>
      </c>
      <c r="BJ29" s="44">
        <v>50</v>
      </c>
      <c r="BK29" s="49" t="s">
        <v>734</v>
      </c>
      <c r="BL29" s="49" t="str">
        <f t="shared" si="23"/>
        <v>KVDA-50Сталь нержавеющая AISI 304 с покрытием твёрдым хромом</v>
      </c>
      <c r="BM29" s="44" t="e">
        <f>VLOOKUP(BH29,#REF!,40,FALSE)</f>
        <v>#REF!</v>
      </c>
      <c r="BN29" s="44"/>
      <c r="BO29" s="44"/>
    </row>
    <row r="30" spans="2:67">
      <c r="B30" s="44"/>
      <c r="D30" s="44"/>
      <c r="E30" s="44"/>
      <c r="G30" s="44"/>
      <c r="H30" s="48">
        <f>COUNTA($K$2:K30)</f>
        <v>29</v>
      </c>
      <c r="I30" s="48" t="str">
        <f t="shared" si="0"/>
        <v>11-4</v>
      </c>
      <c r="J30" s="44">
        <f>COUNTIFS($L$2:L30,L30,$L$2:L30,L30)</f>
        <v>4</v>
      </c>
      <c r="K30" s="44" t="str">
        <f t="shared" si="1"/>
        <v>KVFM-25</v>
      </c>
      <c r="L30" s="44" t="s">
        <v>59</v>
      </c>
      <c r="M30" s="44">
        <v>25</v>
      </c>
      <c r="N30" s="44" t="e">
        <f>SUMIF(#REF!,K30,#REF!)</f>
        <v>#REF!</v>
      </c>
      <c r="O30" s="44">
        <f t="shared" si="2"/>
        <v>1</v>
      </c>
      <c r="P30" s="44">
        <f>COUNTIF($T$1:T30,T30)</f>
        <v>6</v>
      </c>
      <c r="Q30" s="44" t="str">
        <f t="shared" si="10"/>
        <v>6-KVFM-25</v>
      </c>
      <c r="R30" s="44" t="s">
        <v>59</v>
      </c>
      <c r="S30" s="44">
        <v>25</v>
      </c>
      <c r="T30" s="44" t="str">
        <f t="shared" si="3"/>
        <v>KVFM-25</v>
      </c>
      <c r="U30" s="44">
        <v>80</v>
      </c>
      <c r="V30" s="44" t="str">
        <f t="shared" si="11"/>
        <v>80,</v>
      </c>
      <c r="W30" s="44"/>
      <c r="X30" s="44" t="s">
        <v>14</v>
      </c>
      <c r="Y30" s="44">
        <v>50</v>
      </c>
      <c r="Z30" s="44" t="str">
        <f t="shared" si="26"/>
        <v>KVBC-50</v>
      </c>
      <c r="AA30" s="44">
        <v>5</v>
      </c>
      <c r="AB30" s="44">
        <v>1250</v>
      </c>
      <c r="AC30" s="44">
        <v>300</v>
      </c>
      <c r="AD30" s="44">
        <v>70</v>
      </c>
      <c r="AE30" s="44"/>
      <c r="AF30" s="44">
        <f>COUNTIFS(AG$2:AG30,AG30)</f>
        <v>1</v>
      </c>
      <c r="AG30" s="44" t="str">
        <f t="shared" si="12"/>
        <v>KVDA-63</v>
      </c>
      <c r="AH30" s="44" t="s">
        <v>57</v>
      </c>
      <c r="AI30" s="44">
        <v>63</v>
      </c>
      <c r="AJ30" s="45" t="s">
        <v>16</v>
      </c>
      <c r="AK30" s="44" t="str">
        <f t="shared" si="13"/>
        <v>KVDA-63Внутренняя</v>
      </c>
      <c r="AL30" s="44" t="e">
        <f>VLOOKUP(AG30,#REF!,40,FALSE)</f>
        <v>#REF!</v>
      </c>
      <c r="AM30" s="44"/>
      <c r="AN30" s="44"/>
      <c r="AO30" s="44"/>
      <c r="AP30" s="44"/>
      <c r="AQ30" s="44"/>
      <c r="AR30" s="44"/>
      <c r="AS30" s="44"/>
      <c r="AT30" s="44"/>
      <c r="AU30" s="44"/>
      <c r="AV30" s="44" t="str">
        <f t="shared" si="25"/>
        <v/>
      </c>
      <c r="AW30" s="44"/>
      <c r="AX30" s="44"/>
      <c r="AY30" s="44" t="s">
        <v>59</v>
      </c>
      <c r="AZ30" s="44">
        <v>25</v>
      </c>
      <c r="BA30" s="44" t="str">
        <f t="shared" si="15"/>
        <v>KVFM-25</v>
      </c>
      <c r="BB30" s="49" t="s">
        <v>731</v>
      </c>
      <c r="BC30" s="44" t="str">
        <f t="shared" si="6"/>
        <v>KVFM-25Упругое нерегулируемое</v>
      </c>
      <c r="BD30" s="44"/>
      <c r="BE30" s="44"/>
      <c r="BF30" s="44"/>
      <c r="BG30" s="44">
        <f>COUNTIFS(BH$2:BH30,BH30,BH$2:BH30,BH30)</f>
        <v>1</v>
      </c>
      <c r="BH30" s="44" t="str">
        <f t="shared" si="22"/>
        <v>KVDA-63</v>
      </c>
      <c r="BI30" s="44" t="s">
        <v>57</v>
      </c>
      <c r="BJ30" s="44">
        <v>63</v>
      </c>
      <c r="BK30" s="49" t="s">
        <v>733</v>
      </c>
      <c r="BL30" s="49" t="str">
        <f t="shared" si="23"/>
        <v>KVDA-63Сталь 45 с покрытием твёрдым хромом</v>
      </c>
      <c r="BM30" s="44" t="e">
        <f>VLOOKUP(BH30,#REF!,40,FALSE)</f>
        <v>#REF!</v>
      </c>
      <c r="BN30" s="44"/>
      <c r="BO30" s="44"/>
    </row>
    <row r="31" spans="2:67">
      <c r="B31" s="44"/>
      <c r="D31" s="44"/>
      <c r="E31" s="44"/>
      <c r="G31" s="44"/>
      <c r="H31" s="48">
        <f>COUNTA($K$2:K31)</f>
        <v>30</v>
      </c>
      <c r="I31" s="48" t="str">
        <f t="shared" si="0"/>
        <v>11-5</v>
      </c>
      <c r="J31" s="44">
        <f>COUNTIFS($L$2:L31,L31,$L$2:L31,L31)</f>
        <v>5</v>
      </c>
      <c r="K31" s="44" t="str">
        <f t="shared" si="1"/>
        <v>KVFM-32</v>
      </c>
      <c r="L31" s="44" t="s">
        <v>59</v>
      </c>
      <c r="M31" s="44">
        <v>32</v>
      </c>
      <c r="N31" s="44" t="e">
        <f>SUMIF(#REF!,K31,#REF!)</f>
        <v>#REF!</v>
      </c>
      <c r="O31" s="44">
        <f t="shared" si="2"/>
        <v>1</v>
      </c>
      <c r="P31" s="44">
        <f>COUNTIF($T$1:T31,T31)</f>
        <v>7</v>
      </c>
      <c r="Q31" s="44" t="str">
        <f t="shared" si="10"/>
        <v>7-KVFM-25</v>
      </c>
      <c r="R31" s="44" t="s">
        <v>59</v>
      </c>
      <c r="S31" s="44">
        <v>25</v>
      </c>
      <c r="T31" s="44" t="str">
        <f t="shared" si="3"/>
        <v>KVFM-25</v>
      </c>
      <c r="U31" s="44">
        <v>100</v>
      </c>
      <c r="V31" s="44" t="str">
        <f t="shared" si="11"/>
        <v>100</v>
      </c>
      <c r="W31" s="44"/>
      <c r="X31" s="44" t="s">
        <v>14</v>
      </c>
      <c r="Y31" s="44">
        <v>63</v>
      </c>
      <c r="Z31" s="44" t="str">
        <f t="shared" si="26"/>
        <v>KVBC-63</v>
      </c>
      <c r="AA31" s="44">
        <v>5</v>
      </c>
      <c r="AB31" s="44">
        <v>1250</v>
      </c>
      <c r="AC31" s="44">
        <v>300</v>
      </c>
      <c r="AD31" s="44">
        <v>70</v>
      </c>
      <c r="AE31" s="44"/>
      <c r="AF31" s="44">
        <f>COUNTIFS(AG$2:AG31,AG31)</f>
        <v>2</v>
      </c>
      <c r="AG31" s="44" t="str">
        <f t="shared" si="12"/>
        <v>KVDA-63</v>
      </c>
      <c r="AH31" s="44" t="s">
        <v>57</v>
      </c>
      <c r="AI31" s="44">
        <v>63</v>
      </c>
      <c r="AJ31" s="45" t="s">
        <v>10</v>
      </c>
      <c r="AK31" s="44" t="str">
        <f t="shared" si="13"/>
        <v>KVDA-63Наружная</v>
      </c>
      <c r="AL31" s="44" t="e">
        <f>VLOOKUP(AG31,#REF!,40,FALSE)</f>
        <v>#REF!</v>
      </c>
      <c r="AM31" s="44"/>
      <c r="AN31" s="44"/>
      <c r="AO31" s="44"/>
      <c r="AP31" s="44"/>
      <c r="AQ31" s="44"/>
      <c r="AR31" s="44"/>
      <c r="AS31" s="44"/>
      <c r="AT31" s="44"/>
      <c r="AU31" s="44"/>
      <c r="AV31" s="44" t="str">
        <f t="shared" si="25"/>
        <v/>
      </c>
      <c r="AW31" s="44"/>
      <c r="AX31" s="44"/>
      <c r="AY31" s="44" t="s">
        <v>59</v>
      </c>
      <c r="AZ31" s="44">
        <v>32</v>
      </c>
      <c r="BA31" s="44" t="str">
        <f t="shared" si="15"/>
        <v>KVFM-32</v>
      </c>
      <c r="BB31" s="49" t="s">
        <v>731</v>
      </c>
      <c r="BC31" s="44" t="str">
        <f t="shared" si="6"/>
        <v>KVFM-32Упругое нерегулируемое</v>
      </c>
      <c r="BD31" s="44"/>
      <c r="BE31" s="44"/>
      <c r="BF31" s="44"/>
      <c r="BG31" s="44">
        <f>COUNTIFS(BH$2:BH31,BH31,BH$2:BH31,BH31)</f>
        <v>2</v>
      </c>
      <c r="BH31" s="44" t="str">
        <f t="shared" si="22"/>
        <v>KVDA-63</v>
      </c>
      <c r="BI31" s="44" t="s">
        <v>57</v>
      </c>
      <c r="BJ31" s="44">
        <v>63</v>
      </c>
      <c r="BK31" s="49" t="s">
        <v>734</v>
      </c>
      <c r="BL31" s="49" t="str">
        <f t="shared" si="23"/>
        <v>KVDA-63Сталь нержавеющая AISI 304 с покрытием твёрдым хромом</v>
      </c>
      <c r="BM31" s="44" t="e">
        <f>VLOOKUP(BH31,#REF!,40,FALSE)</f>
        <v>#REF!</v>
      </c>
      <c r="BN31" s="44"/>
      <c r="BO31" s="44"/>
    </row>
    <row r="32" spans="2:67">
      <c r="B32" s="44"/>
      <c r="D32" s="44" t="str">
        <f>IF(B32="","",IFERROR(VLOOKUP(B32,изображения!A:B,2,FALSE),"добавьте на вкладку изображения"))</f>
        <v/>
      </c>
      <c r="E32" s="44"/>
      <c r="G32" s="44"/>
      <c r="H32" s="48">
        <f>COUNTA($K$2:K32)</f>
        <v>31</v>
      </c>
      <c r="I32" s="48" t="str">
        <f t="shared" si="0"/>
        <v>11-6</v>
      </c>
      <c r="J32" s="44">
        <f>COUNTIFS($L$2:L32,L32,$L$2:L32,L32)</f>
        <v>6</v>
      </c>
      <c r="K32" s="44" t="str">
        <f t="shared" si="1"/>
        <v>KVFM-40</v>
      </c>
      <c r="L32" s="44" t="s">
        <v>59</v>
      </c>
      <c r="M32" s="44">
        <v>40</v>
      </c>
      <c r="N32" s="44" t="e">
        <f>SUMIF(#REF!,K32,#REF!)</f>
        <v>#REF!</v>
      </c>
      <c r="O32" s="44">
        <f t="shared" si="2"/>
        <v>1</v>
      </c>
      <c r="P32" s="44">
        <f>COUNTIF($T$1:T32,T32)</f>
        <v>1</v>
      </c>
      <c r="Q32" s="44" t="str">
        <f t="shared" si="10"/>
        <v>1-KVFM-32</v>
      </c>
      <c r="R32" s="44" t="s">
        <v>59</v>
      </c>
      <c r="S32" s="44">
        <v>32</v>
      </c>
      <c r="T32" s="44" t="str">
        <f t="shared" si="3"/>
        <v>KVFM-32</v>
      </c>
      <c r="U32" s="44">
        <v>20</v>
      </c>
      <c r="V32" s="44" t="str">
        <f t="shared" si="11"/>
        <v>20,</v>
      </c>
      <c r="W32" s="44"/>
      <c r="X32" s="44" t="s">
        <v>14</v>
      </c>
      <c r="Y32" s="44">
        <v>80</v>
      </c>
      <c r="Z32" s="44" t="str">
        <f t="shared" si="26"/>
        <v>KVBC-80</v>
      </c>
      <c r="AA32" s="44">
        <v>5</v>
      </c>
      <c r="AB32" s="44">
        <v>1250</v>
      </c>
      <c r="AC32" s="44">
        <v>400</v>
      </c>
      <c r="AD32" s="44">
        <v>70</v>
      </c>
      <c r="AE32" s="44"/>
      <c r="AF32" s="44">
        <f>COUNTIFS(AG$2:AG32,AG32)</f>
        <v>1</v>
      </c>
      <c r="AG32" s="44" t="str">
        <f t="shared" si="12"/>
        <v>KVDA-80</v>
      </c>
      <c r="AH32" s="44" t="s">
        <v>57</v>
      </c>
      <c r="AI32" s="44">
        <v>80</v>
      </c>
      <c r="AJ32" s="45" t="s">
        <v>16</v>
      </c>
      <c r="AK32" s="44" t="str">
        <f t="shared" si="13"/>
        <v>KVDA-80Внутренняя</v>
      </c>
      <c r="AL32" s="44" t="e">
        <f>VLOOKUP(AG32,#REF!,40,FALSE)</f>
        <v>#REF!</v>
      </c>
      <c r="AM32" s="44"/>
      <c r="AN32" s="44"/>
      <c r="AO32" s="44"/>
      <c r="AP32" s="44"/>
      <c r="AQ32" s="44"/>
      <c r="AR32" s="44"/>
      <c r="AS32" s="44"/>
      <c r="AT32" s="44"/>
      <c r="AU32" s="44"/>
      <c r="AV32" s="44" t="str">
        <f t="shared" si="25"/>
        <v/>
      </c>
      <c r="AW32" s="44"/>
      <c r="AX32" s="44"/>
      <c r="AY32" s="44" t="s">
        <v>59</v>
      </c>
      <c r="AZ32" s="44">
        <v>40</v>
      </c>
      <c r="BA32" s="44" t="str">
        <f t="shared" si="15"/>
        <v>KVFM-40</v>
      </c>
      <c r="BB32" s="49" t="s">
        <v>731</v>
      </c>
      <c r="BC32" s="44" t="str">
        <f t="shared" si="6"/>
        <v>KVFM-40Упругое нерегулируемое</v>
      </c>
      <c r="BD32" s="44"/>
      <c r="BE32" s="44"/>
      <c r="BF32" s="44"/>
      <c r="BG32" s="44">
        <f>COUNTIFS(BH$2:BH32,BH32,BH$2:BH32,BH32)</f>
        <v>1</v>
      </c>
      <c r="BH32" s="44" t="str">
        <f t="shared" si="22"/>
        <v>KVDA-80</v>
      </c>
      <c r="BI32" s="44" t="s">
        <v>57</v>
      </c>
      <c r="BJ32" s="44">
        <v>80</v>
      </c>
      <c r="BK32" s="49" t="s">
        <v>733</v>
      </c>
      <c r="BL32" s="49" t="str">
        <f t="shared" si="23"/>
        <v>KVDA-80Сталь 45 с покрытием твёрдым хромом</v>
      </c>
      <c r="BM32" s="44" t="e">
        <f>VLOOKUP(BH32,#REF!,40,FALSE)</f>
        <v>#REF!</v>
      </c>
      <c r="BN32" s="44"/>
      <c r="BO32" s="44"/>
    </row>
    <row r="33" spans="2:67">
      <c r="B33" s="44"/>
      <c r="D33" s="44" t="str">
        <f>IF(B33="","",IFERROR(VLOOKUP(B33,изображения!A:B,2,FALSE),"добавьте на вкладку изображения"))</f>
        <v/>
      </c>
      <c r="E33" s="44"/>
      <c r="G33" s="44"/>
      <c r="H33" s="48">
        <f>COUNTA($K$2:K33)</f>
        <v>32</v>
      </c>
      <c r="I33" s="48" t="str">
        <f t="shared" si="0"/>
        <v>11-7</v>
      </c>
      <c r="J33" s="44">
        <f>COUNTIFS($L$2:L33,L33,$L$2:L33,L33)</f>
        <v>7</v>
      </c>
      <c r="K33" s="44" t="str">
        <f t="shared" si="1"/>
        <v>KVFM-50</v>
      </c>
      <c r="L33" s="44" t="s">
        <v>59</v>
      </c>
      <c r="M33" s="44">
        <v>50</v>
      </c>
      <c r="N33" s="44" t="e">
        <f>SUMIF(#REF!,K33,#REF!)</f>
        <v>#REF!</v>
      </c>
      <c r="O33" s="44">
        <f t="shared" si="2"/>
        <v>1</v>
      </c>
      <c r="P33" s="44">
        <f>COUNTIF($T$1:T33,T33)</f>
        <v>2</v>
      </c>
      <c r="Q33" s="44" t="str">
        <f t="shared" si="10"/>
        <v>2-KVFM-32</v>
      </c>
      <c r="R33" s="44" t="s">
        <v>59</v>
      </c>
      <c r="S33" s="44">
        <v>32</v>
      </c>
      <c r="T33" s="44" t="str">
        <f t="shared" si="3"/>
        <v>KVFM-32</v>
      </c>
      <c r="U33" s="44">
        <v>25</v>
      </c>
      <c r="V33" s="44" t="str">
        <f t="shared" si="11"/>
        <v>25,</v>
      </c>
      <c r="W33" s="44"/>
      <c r="X33" s="44" t="s">
        <v>14</v>
      </c>
      <c r="Y33" s="44">
        <v>100</v>
      </c>
      <c r="Z33" s="44" t="str">
        <f t="shared" si="26"/>
        <v>KVBC-100</v>
      </c>
      <c r="AA33" s="44">
        <v>5</v>
      </c>
      <c r="AB33" s="44">
        <v>1250</v>
      </c>
      <c r="AC33" s="44">
        <v>400</v>
      </c>
      <c r="AD33" s="44">
        <v>70</v>
      </c>
      <c r="AE33" s="44"/>
      <c r="AF33" s="44">
        <f>COUNTIFS(AG$2:AG33,AG33)</f>
        <v>2</v>
      </c>
      <c r="AG33" s="44" t="str">
        <f t="shared" si="12"/>
        <v>KVDA-80</v>
      </c>
      <c r="AH33" s="44" t="s">
        <v>57</v>
      </c>
      <c r="AI33" s="44">
        <v>80</v>
      </c>
      <c r="AJ33" s="45" t="s">
        <v>10</v>
      </c>
      <c r="AK33" s="44" t="str">
        <f t="shared" si="13"/>
        <v>KVDA-80Наружная</v>
      </c>
      <c r="AL33" s="44" t="e">
        <f>VLOOKUP(AG33,#REF!,40,FALSE)</f>
        <v>#REF!</v>
      </c>
      <c r="AM33" s="44"/>
      <c r="AN33" s="44"/>
      <c r="AO33" s="44"/>
      <c r="AP33" s="44"/>
      <c r="AQ33" s="44"/>
      <c r="AR33" s="44"/>
      <c r="AS33" s="44"/>
      <c r="AT33" s="44"/>
      <c r="AU33" s="44"/>
      <c r="AV33" s="44" t="str">
        <f t="shared" si="25"/>
        <v/>
      </c>
      <c r="AW33" s="44"/>
      <c r="AX33" s="44"/>
      <c r="AY33" s="44" t="s">
        <v>59</v>
      </c>
      <c r="AZ33" s="44">
        <v>50</v>
      </c>
      <c r="BA33" s="44" t="str">
        <f t="shared" si="15"/>
        <v>KVFM-50</v>
      </c>
      <c r="BB33" s="49" t="s">
        <v>731</v>
      </c>
      <c r="BC33" s="44" t="str">
        <f t="shared" si="6"/>
        <v>KVFM-50Упругое нерегулируемое</v>
      </c>
      <c r="BD33" s="44"/>
      <c r="BE33" s="44"/>
      <c r="BF33" s="44"/>
      <c r="BG33" s="44">
        <f>COUNTIFS(BH$2:BH33,BH33,BH$2:BH33,BH33)</f>
        <v>2</v>
      </c>
      <c r="BH33" s="44" t="str">
        <f t="shared" si="22"/>
        <v>KVDA-80</v>
      </c>
      <c r="BI33" s="44" t="s">
        <v>57</v>
      </c>
      <c r="BJ33" s="44">
        <v>80</v>
      </c>
      <c r="BK33" s="49" t="s">
        <v>734</v>
      </c>
      <c r="BL33" s="49" t="str">
        <f t="shared" si="23"/>
        <v>KVDA-80Сталь нержавеющая AISI 304 с покрытием твёрдым хромом</v>
      </c>
      <c r="BM33" s="44" t="e">
        <f>VLOOKUP(BH33,#REF!,40,FALSE)</f>
        <v>#REF!</v>
      </c>
      <c r="BN33" s="44"/>
      <c r="BO33" s="44"/>
    </row>
    <row r="34" spans="2:67">
      <c r="B34" s="44"/>
      <c r="D34" s="44" t="str">
        <f>IF(B34="","",IFERROR(VLOOKUP(B34,изображения!A:B,2,FALSE),"добавьте на вкладку изображения"))</f>
        <v/>
      </c>
      <c r="E34" s="44"/>
      <c r="G34" s="44"/>
      <c r="H34" s="48">
        <f>COUNTA($K$2:K34)</f>
        <v>33</v>
      </c>
      <c r="I34" s="48" t="str">
        <f t="shared" si="0"/>
        <v>11-8</v>
      </c>
      <c r="J34" s="44">
        <f>COUNTIFS($L$2:L34,L34,$L$2:L34,L34)</f>
        <v>8</v>
      </c>
      <c r="K34" s="44" t="str">
        <f t="shared" si="1"/>
        <v>KVFM-63</v>
      </c>
      <c r="L34" s="44" t="s">
        <v>59</v>
      </c>
      <c r="M34" s="44">
        <v>63</v>
      </c>
      <c r="N34" s="44" t="e">
        <f>SUMIF(#REF!,K34,#REF!)</f>
        <v>#REF!</v>
      </c>
      <c r="O34" s="44">
        <f t="shared" si="2"/>
        <v>1</v>
      </c>
      <c r="P34" s="44">
        <f>COUNTIF($T$1:T34,T34)</f>
        <v>3</v>
      </c>
      <c r="Q34" s="44" t="str">
        <f t="shared" si="10"/>
        <v>3-KVFM-32</v>
      </c>
      <c r="R34" s="44" t="s">
        <v>59</v>
      </c>
      <c r="S34" s="44">
        <v>32</v>
      </c>
      <c r="T34" s="44" t="str">
        <f t="shared" si="3"/>
        <v>KVFM-32</v>
      </c>
      <c r="U34" s="44">
        <v>30</v>
      </c>
      <c r="V34" s="44" t="str">
        <f t="shared" si="11"/>
        <v>30,</v>
      </c>
      <c r="W34" s="44"/>
      <c r="X34" s="44" t="s">
        <v>14</v>
      </c>
      <c r="Y34" s="44">
        <v>125</v>
      </c>
      <c r="Z34" s="44" t="str">
        <f t="shared" si="26"/>
        <v>KVBC-125</v>
      </c>
      <c r="AA34" s="44">
        <v>5</v>
      </c>
      <c r="AB34" s="44">
        <v>1250</v>
      </c>
      <c r="AC34" s="44">
        <v>500</v>
      </c>
      <c r="AD34" s="44">
        <v>70</v>
      </c>
      <c r="AE34" s="44"/>
      <c r="AF34" s="44">
        <f>COUNTIFS(AG$2:AG34,AG34)</f>
        <v>1</v>
      </c>
      <c r="AG34" s="44" t="str">
        <f t="shared" si="12"/>
        <v>KVDA-100</v>
      </c>
      <c r="AH34" s="44" t="s">
        <v>57</v>
      </c>
      <c r="AI34" s="44">
        <v>100</v>
      </c>
      <c r="AJ34" s="45" t="s">
        <v>16</v>
      </c>
      <c r="AK34" s="44" t="str">
        <f t="shared" si="13"/>
        <v>KVDA-100Внутренняя</v>
      </c>
      <c r="AL34" s="44" t="e">
        <f>VLOOKUP(AG34,#REF!,40,FALSE)</f>
        <v>#REF!</v>
      </c>
      <c r="AM34" s="44"/>
      <c r="AN34" s="44"/>
      <c r="AO34" s="44"/>
      <c r="AP34" s="44"/>
      <c r="AQ34" s="44"/>
      <c r="AR34" s="44"/>
      <c r="AS34" s="44"/>
      <c r="AT34" s="44"/>
      <c r="AU34" s="44"/>
      <c r="AV34" s="44" t="str">
        <f t="shared" si="25"/>
        <v/>
      </c>
      <c r="AW34" s="44"/>
      <c r="AX34" s="44"/>
      <c r="AY34" s="44" t="s">
        <v>59</v>
      </c>
      <c r="AZ34" s="44">
        <v>63</v>
      </c>
      <c r="BA34" s="44" t="str">
        <f t="shared" si="15"/>
        <v>KVFM-63</v>
      </c>
      <c r="BB34" s="49" t="s">
        <v>731</v>
      </c>
      <c r="BC34" s="44" t="str">
        <f t="shared" si="6"/>
        <v>KVFM-63Упругое нерегулируемое</v>
      </c>
      <c r="BD34" s="44"/>
      <c r="BE34" s="44"/>
      <c r="BF34" s="44"/>
      <c r="BG34" s="44">
        <f>COUNTIFS(BH$2:BH34,BH34,BH$2:BH34,BH34)</f>
        <v>1</v>
      </c>
      <c r="BH34" s="44" t="str">
        <f t="shared" si="22"/>
        <v>KVDA-100</v>
      </c>
      <c r="BI34" s="44" t="s">
        <v>57</v>
      </c>
      <c r="BJ34" s="44">
        <v>100</v>
      </c>
      <c r="BK34" s="49" t="s">
        <v>733</v>
      </c>
      <c r="BL34" s="49" t="str">
        <f t="shared" si="23"/>
        <v>KVDA-100Сталь 45 с покрытием твёрдым хромом</v>
      </c>
      <c r="BM34" s="44" t="e">
        <f>VLOOKUP(BH34,#REF!,40,FALSE)</f>
        <v>#REF!</v>
      </c>
      <c r="BN34" s="44"/>
      <c r="BO34" s="44"/>
    </row>
    <row r="35" spans="2:67">
      <c r="B35" s="44"/>
      <c r="D35" s="44" t="str">
        <f>IF(B35="","",IFERROR(VLOOKUP(B35,изображения!A:B,2,FALSE),"добавьте на вкладку изображения"))</f>
        <v/>
      </c>
      <c r="E35" s="44"/>
      <c r="G35" s="44"/>
      <c r="H35" s="48">
        <f>COUNTA($K$2:K35)</f>
        <v>34</v>
      </c>
      <c r="I35" s="48" t="str">
        <f t="shared" si="0"/>
        <v>9-1</v>
      </c>
      <c r="J35" s="44">
        <f>COUNTIFS($L$2:L35,L35,$L$2:L35,L35)</f>
        <v>1</v>
      </c>
      <c r="K35" s="44" t="str">
        <f t="shared" si="1"/>
        <v>KVMAL-16</v>
      </c>
      <c r="L35" s="44" t="s">
        <v>17</v>
      </c>
      <c r="M35" s="44">
        <v>16</v>
      </c>
      <c r="N35" s="44" t="e">
        <f>SUMIF(#REF!,K35,#REF!)</f>
        <v>#REF!</v>
      </c>
      <c r="O35" s="44">
        <f t="shared" si="2"/>
        <v>1</v>
      </c>
      <c r="P35" s="44">
        <f>COUNTIF($T$1:T35,T35)</f>
        <v>4</v>
      </c>
      <c r="Q35" s="44" t="str">
        <f t="shared" si="10"/>
        <v>4-KVFM-32</v>
      </c>
      <c r="R35" s="44" t="s">
        <v>59</v>
      </c>
      <c r="S35" s="44">
        <v>32</v>
      </c>
      <c r="T35" s="44" t="str">
        <f t="shared" si="3"/>
        <v>KVFM-32</v>
      </c>
      <c r="U35" s="44">
        <v>40</v>
      </c>
      <c r="V35" s="44" t="str">
        <f t="shared" si="11"/>
        <v>40,</v>
      </c>
      <c r="W35" s="44"/>
      <c r="X35" s="44" t="s">
        <v>15</v>
      </c>
      <c r="Y35" s="44">
        <v>20</v>
      </c>
      <c r="Z35" s="44" t="str">
        <f t="shared" si="26"/>
        <v>KVDN-20</v>
      </c>
      <c r="AA35" s="44">
        <v>5</v>
      </c>
      <c r="AB35" s="44">
        <v>200</v>
      </c>
      <c r="AC35" s="44">
        <v>200</v>
      </c>
      <c r="AD35" s="44">
        <v>20</v>
      </c>
      <c r="AE35" s="44"/>
      <c r="AF35" s="44">
        <f>COUNTIFS(AG$2:AG35,AG35)</f>
        <v>2</v>
      </c>
      <c r="AG35" s="44" t="str">
        <f t="shared" si="12"/>
        <v>KVDA-100</v>
      </c>
      <c r="AH35" s="44" t="s">
        <v>57</v>
      </c>
      <c r="AI35" s="44">
        <v>100</v>
      </c>
      <c r="AJ35" s="45" t="s">
        <v>10</v>
      </c>
      <c r="AK35" s="44" t="str">
        <f t="shared" si="13"/>
        <v>KVDA-100Наружная</v>
      </c>
      <c r="AL35" s="44" t="e">
        <f>VLOOKUP(AG35,#REF!,40,FALSE)</f>
        <v>#REF!</v>
      </c>
      <c r="AM35" s="44"/>
      <c r="AN35" s="44"/>
      <c r="AO35" s="44"/>
      <c r="AP35" s="44"/>
      <c r="AQ35" s="44"/>
      <c r="AR35" s="44"/>
      <c r="AS35" s="44"/>
      <c r="AT35" s="44"/>
      <c r="AU35" s="44"/>
      <c r="AV35" s="44" t="str">
        <f t="shared" si="25"/>
        <v/>
      </c>
      <c r="AW35" s="44"/>
      <c r="AX35" s="44"/>
      <c r="AY35" s="44" t="s">
        <v>17</v>
      </c>
      <c r="AZ35" s="44">
        <v>16</v>
      </c>
      <c r="BA35" s="44" t="str">
        <f>CONCATENATE(AY35,"-",AZ35)</f>
        <v>KVMAL-16</v>
      </c>
      <c r="BB35" s="49" t="s">
        <v>731</v>
      </c>
      <c r="BC35" s="44" t="str">
        <f>CONCATENATE(BA35,BB35)</f>
        <v>KVMAL-16Упругое нерегулируемое</v>
      </c>
      <c r="BD35" s="44"/>
      <c r="BE35" s="44"/>
      <c r="BF35" s="44"/>
      <c r="BG35" s="44">
        <f>COUNTIFS(BH$2:BH35,BH35,BH$2:BH35,BH35)</f>
        <v>2</v>
      </c>
      <c r="BH35" s="44" t="str">
        <f t="shared" si="22"/>
        <v>KVDA-100</v>
      </c>
      <c r="BI35" s="44" t="s">
        <v>57</v>
      </c>
      <c r="BJ35" s="44">
        <v>100</v>
      </c>
      <c r="BK35" s="49" t="s">
        <v>734</v>
      </c>
      <c r="BL35" s="49" t="str">
        <f t="shared" si="23"/>
        <v>KVDA-100Сталь нержавеющая AISI 304 с покрытием твёрдым хромом</v>
      </c>
      <c r="BM35" s="44" t="e">
        <f>VLOOKUP(BH35,#REF!,40,FALSE)</f>
        <v>#REF!</v>
      </c>
      <c r="BN35" s="44"/>
      <c r="BO35" s="44"/>
    </row>
    <row r="36" spans="2:67">
      <c r="B36" s="44"/>
      <c r="D36" s="44" t="str">
        <f>IF(B36="","",IFERROR(VLOOKUP(B36,изображения!A:B,2,FALSE),"добавьте на вкладку изображения"))</f>
        <v/>
      </c>
      <c r="E36" s="44"/>
      <c r="G36" s="44"/>
      <c r="H36" s="48">
        <f>COUNTA($K$2:K36)</f>
        <v>35</v>
      </c>
      <c r="I36" s="48" t="str">
        <f t="shared" si="0"/>
        <v>9-2</v>
      </c>
      <c r="J36" s="44">
        <f>COUNTIFS($L$2:L36,L36,$L$2:L36,L36)</f>
        <v>2</v>
      </c>
      <c r="K36" s="44" t="str">
        <f t="shared" si="1"/>
        <v>KVMAL-20</v>
      </c>
      <c r="L36" s="44" t="s">
        <v>17</v>
      </c>
      <c r="M36" s="44">
        <v>20</v>
      </c>
      <c r="N36" s="44" t="e">
        <f>SUMIF(#REF!,K36,#REF!)</f>
        <v>#REF!</v>
      </c>
      <c r="O36" s="44">
        <f t="shared" si="2"/>
        <v>1</v>
      </c>
      <c r="P36" s="44">
        <f>COUNTIF($T$1:T36,T36)</f>
        <v>5</v>
      </c>
      <c r="Q36" s="44" t="str">
        <f t="shared" si="10"/>
        <v>5-KVFM-32</v>
      </c>
      <c r="R36" s="44" t="s">
        <v>59</v>
      </c>
      <c r="S36" s="44">
        <v>32</v>
      </c>
      <c r="T36" s="44" t="str">
        <f t="shared" si="3"/>
        <v>KVFM-32</v>
      </c>
      <c r="U36" s="44">
        <v>50</v>
      </c>
      <c r="V36" s="44" t="str">
        <f t="shared" si="11"/>
        <v>50,</v>
      </c>
      <c r="W36" s="44"/>
      <c r="X36" s="44" t="s">
        <v>15</v>
      </c>
      <c r="Y36" s="44">
        <v>25</v>
      </c>
      <c r="Z36" s="44" t="str">
        <f t="shared" si="26"/>
        <v>KVDN-25</v>
      </c>
      <c r="AA36" s="44">
        <v>5</v>
      </c>
      <c r="AB36" s="44">
        <v>200</v>
      </c>
      <c r="AC36" s="44">
        <v>200</v>
      </c>
      <c r="AD36" s="44">
        <v>20</v>
      </c>
      <c r="AE36" s="44"/>
      <c r="AF36" s="44">
        <f>COUNTIFS(AG$2:AG36,AG36)</f>
        <v>1</v>
      </c>
      <c r="AG36" s="44" t="str">
        <f t="shared" si="12"/>
        <v>KVDN-20</v>
      </c>
      <c r="AH36" s="44" t="s">
        <v>15</v>
      </c>
      <c r="AI36" s="44">
        <v>20</v>
      </c>
      <c r="AJ36" s="45" t="s">
        <v>16</v>
      </c>
      <c r="AK36" s="44" t="str">
        <f t="shared" si="13"/>
        <v>KVDN-20Внутренняя</v>
      </c>
      <c r="AL36" s="44" t="e">
        <f>VLOOKUP(AG36,#REF!,40,FALSE)</f>
        <v>#REF!</v>
      </c>
      <c r="AM36" s="44"/>
      <c r="AN36" s="44"/>
      <c r="AO36" s="44"/>
      <c r="AP36" s="44"/>
      <c r="AQ36" s="44"/>
      <c r="AR36" s="44"/>
      <c r="AS36" s="44"/>
      <c r="AT36" s="44"/>
      <c r="AU36" s="44"/>
      <c r="AV36" s="44" t="str">
        <f t="shared" si="25"/>
        <v/>
      </c>
      <c r="AW36" s="44"/>
      <c r="AX36" s="44"/>
      <c r="AY36" s="44" t="s">
        <v>17</v>
      </c>
      <c r="AZ36" s="44">
        <v>20</v>
      </c>
      <c r="BA36" s="44" t="str">
        <f>CONCATENATE(AY36,"-",AZ36)</f>
        <v>KVMAL-20</v>
      </c>
      <c r="BB36" s="49" t="s">
        <v>731</v>
      </c>
      <c r="BC36" s="44" t="str">
        <f>CONCATENATE(BA36,BB36)</f>
        <v>KVMAL-20Упругое нерегулируемое</v>
      </c>
      <c r="BD36" s="44"/>
      <c r="BE36" s="44"/>
      <c r="BF36" s="44"/>
      <c r="BG36" s="44">
        <f>COUNTIFS(BH$2:BH36,BH36,BH$2:BH36,BH36)</f>
        <v>1</v>
      </c>
      <c r="BH36" s="44" t="str">
        <f t="shared" si="22"/>
        <v>KVDN-20</v>
      </c>
      <c r="BI36" s="44" t="s">
        <v>15</v>
      </c>
      <c r="BJ36" s="44">
        <v>20</v>
      </c>
      <c r="BK36" s="49" t="s">
        <v>733</v>
      </c>
      <c r="BL36" s="49" t="str">
        <f t="shared" si="23"/>
        <v>KVDN-20Сталь 45 с покрытием твёрдым хромом</v>
      </c>
      <c r="BM36" s="44" t="e">
        <f>VLOOKUP(BH36,#REF!,40,FALSE)</f>
        <v>#REF!</v>
      </c>
      <c r="BN36" s="44"/>
      <c r="BO36" s="44"/>
    </row>
    <row r="37" spans="2:67">
      <c r="B37" s="44"/>
      <c r="D37" s="44" t="str">
        <f>IF(B37="","",IFERROR(VLOOKUP(B37,изображения!A:B,2,FALSE),"добавьте на вкладку изображения"))</f>
        <v/>
      </c>
      <c r="E37" s="44"/>
      <c r="G37" s="44"/>
      <c r="H37" s="48">
        <f>COUNTA($K$2:K37)</f>
        <v>36</v>
      </c>
      <c r="I37" s="48" t="str">
        <f t="shared" si="0"/>
        <v>9-3</v>
      </c>
      <c r="J37" s="44">
        <f>COUNTIFS($L$2:L37,L37,$L$2:L37,L37)</f>
        <v>3</v>
      </c>
      <c r="K37" s="44" t="str">
        <f t="shared" si="1"/>
        <v>KVMAL-25</v>
      </c>
      <c r="L37" s="44" t="s">
        <v>17</v>
      </c>
      <c r="M37" s="44">
        <v>25</v>
      </c>
      <c r="N37" s="44" t="e">
        <f>SUMIF(#REF!,K37,#REF!)</f>
        <v>#REF!</v>
      </c>
      <c r="O37" s="44">
        <f t="shared" si="2"/>
        <v>1</v>
      </c>
      <c r="P37" s="44">
        <f>COUNTIF($T$1:T37,T37)</f>
        <v>6</v>
      </c>
      <c r="Q37" s="44" t="str">
        <f t="shared" si="10"/>
        <v>6-KVFM-32</v>
      </c>
      <c r="R37" s="44" t="s">
        <v>59</v>
      </c>
      <c r="S37" s="44">
        <v>32</v>
      </c>
      <c r="T37" s="44" t="str">
        <f t="shared" si="3"/>
        <v>KVFM-32</v>
      </c>
      <c r="U37" s="44">
        <v>80</v>
      </c>
      <c r="V37" s="44" t="str">
        <f t="shared" si="11"/>
        <v>80,</v>
      </c>
      <c r="W37" s="44"/>
      <c r="X37" s="44" t="s">
        <v>15</v>
      </c>
      <c r="Y37" s="44">
        <v>32</v>
      </c>
      <c r="Z37" s="44" t="str">
        <f t="shared" si="26"/>
        <v>KVDN-32</v>
      </c>
      <c r="AA37" s="44">
        <v>5</v>
      </c>
      <c r="AB37" s="44">
        <v>300</v>
      </c>
      <c r="AC37" s="44">
        <v>200</v>
      </c>
      <c r="AD37" s="44">
        <v>20</v>
      </c>
      <c r="AE37" s="44"/>
      <c r="AF37" s="44">
        <f>COUNTIFS(AG$2:AG37,AG37)</f>
        <v>2</v>
      </c>
      <c r="AG37" s="44" t="str">
        <f t="shared" si="12"/>
        <v>KVDN-20</v>
      </c>
      <c r="AH37" s="44" t="s">
        <v>15</v>
      </c>
      <c r="AI37" s="44">
        <v>20</v>
      </c>
      <c r="AJ37" s="45" t="s">
        <v>10</v>
      </c>
      <c r="AK37" s="44" t="str">
        <f t="shared" si="13"/>
        <v>KVDN-20Наружная</v>
      </c>
      <c r="AL37" s="44" t="e">
        <f>VLOOKUP(AG37,#REF!,40,FALSE)</f>
        <v>#REF!</v>
      </c>
      <c r="AM37" s="44"/>
      <c r="AN37" s="44"/>
      <c r="AO37" s="44"/>
      <c r="AP37" s="44"/>
      <c r="AQ37" s="44"/>
      <c r="AR37" s="44"/>
      <c r="AS37" s="44"/>
      <c r="AT37" s="44"/>
      <c r="AU37" s="44"/>
      <c r="AV37" s="44" t="str">
        <f t="shared" si="25"/>
        <v/>
      </c>
      <c r="AW37" s="44"/>
      <c r="AX37" s="44"/>
      <c r="AY37" s="44" t="s">
        <v>17</v>
      </c>
      <c r="AZ37" s="44">
        <v>25</v>
      </c>
      <c r="BA37" s="44" t="str">
        <f t="shared" ref="BA37:BA100" si="27">CONCATENATE(AY37,"-",AZ37)</f>
        <v>KVMAL-25</v>
      </c>
      <c r="BB37" s="49" t="s">
        <v>731</v>
      </c>
      <c r="BC37" s="44" t="str">
        <f t="shared" ref="BC37:BC100" si="28">CONCATENATE(BA37,BB37)</f>
        <v>KVMAL-25Упругое нерегулируемое</v>
      </c>
      <c r="BD37" s="44"/>
      <c r="BE37" s="44"/>
      <c r="BF37" s="44"/>
      <c r="BG37" s="44">
        <f>COUNTIFS(BH$2:BH37,BH37,BH$2:BH37,BH37)</f>
        <v>2</v>
      </c>
      <c r="BH37" s="44" t="str">
        <f t="shared" si="22"/>
        <v>KVDN-20</v>
      </c>
      <c r="BI37" s="44" t="s">
        <v>15</v>
      </c>
      <c r="BJ37" s="44">
        <v>20</v>
      </c>
      <c r="BK37" s="49" t="s">
        <v>734</v>
      </c>
      <c r="BL37" s="49" t="str">
        <f t="shared" si="23"/>
        <v>KVDN-20Сталь нержавеющая AISI 304 с покрытием твёрдым хромом</v>
      </c>
      <c r="BM37" s="44" t="e">
        <f>VLOOKUP(BH37,#REF!,40,FALSE)</f>
        <v>#REF!</v>
      </c>
      <c r="BN37" s="44"/>
      <c r="BO37" s="44"/>
    </row>
    <row r="38" spans="2:67">
      <c r="B38" s="44"/>
      <c r="D38" s="44" t="str">
        <f>IF(B38="","",IFERROR(VLOOKUP(B38,изображения!A:B,2,FALSE),"добавьте на вкладку изображения"))</f>
        <v/>
      </c>
      <c r="E38" s="44"/>
      <c r="G38" s="44"/>
      <c r="H38" s="48">
        <f>COUNTA($K$2:K38)</f>
        <v>37</v>
      </c>
      <c r="I38" s="48" t="str">
        <f t="shared" si="0"/>
        <v>9-4</v>
      </c>
      <c r="J38" s="44">
        <f>COUNTIFS($L$2:L38,L38,$L$2:L38,L38)</f>
        <v>4</v>
      </c>
      <c r="K38" s="44" t="str">
        <f t="shared" si="1"/>
        <v>KVMAL-32</v>
      </c>
      <c r="L38" s="44" t="s">
        <v>17</v>
      </c>
      <c r="M38" s="44">
        <v>32</v>
      </c>
      <c r="N38" s="44" t="e">
        <f>SUMIF(#REF!,K38,#REF!)</f>
        <v>#REF!</v>
      </c>
      <c r="O38" s="44">
        <f t="shared" si="2"/>
        <v>1</v>
      </c>
      <c r="P38" s="44">
        <f>COUNTIF($T$1:T38,T38)</f>
        <v>7</v>
      </c>
      <c r="Q38" s="44" t="str">
        <f t="shared" si="10"/>
        <v>7-KVFM-32</v>
      </c>
      <c r="R38" s="44" t="s">
        <v>59</v>
      </c>
      <c r="S38" s="44">
        <v>32</v>
      </c>
      <c r="T38" s="44" t="str">
        <f t="shared" si="3"/>
        <v>KVFM-32</v>
      </c>
      <c r="U38" s="44">
        <v>100</v>
      </c>
      <c r="V38" s="44" t="str">
        <f t="shared" si="11"/>
        <v>100,</v>
      </c>
      <c r="W38" s="44"/>
      <c r="X38" s="44" t="s">
        <v>15</v>
      </c>
      <c r="Y38" s="44">
        <v>40</v>
      </c>
      <c r="Z38" s="44" t="str">
        <f t="shared" si="26"/>
        <v>KVDN-40</v>
      </c>
      <c r="AA38" s="44">
        <v>5</v>
      </c>
      <c r="AB38" s="44">
        <v>300</v>
      </c>
      <c r="AC38" s="44">
        <v>200</v>
      </c>
      <c r="AD38" s="44">
        <v>20</v>
      </c>
      <c r="AE38" s="44"/>
      <c r="AF38" s="44">
        <f>COUNTIFS(AG$2:AG38,AG38)</f>
        <v>1</v>
      </c>
      <c r="AG38" s="44" t="str">
        <f t="shared" si="12"/>
        <v>KVDN-25</v>
      </c>
      <c r="AH38" s="44" t="s">
        <v>15</v>
      </c>
      <c r="AI38" s="44">
        <v>25</v>
      </c>
      <c r="AJ38" s="45" t="s">
        <v>16</v>
      </c>
      <c r="AK38" s="44" t="str">
        <f t="shared" si="13"/>
        <v>KVDN-25Внутренняя</v>
      </c>
      <c r="AL38" s="44" t="e">
        <f>VLOOKUP(AG38,#REF!,40,FALSE)</f>
        <v>#REF!</v>
      </c>
      <c r="AM38" s="44"/>
      <c r="AN38" s="44"/>
      <c r="AO38" s="44"/>
      <c r="AP38" s="44"/>
      <c r="AQ38" s="44"/>
      <c r="AR38" s="44"/>
      <c r="AS38" s="44"/>
      <c r="AT38" s="44"/>
      <c r="AU38" s="44"/>
      <c r="AV38" s="44" t="str">
        <f t="shared" si="25"/>
        <v/>
      </c>
      <c r="AW38" s="44"/>
      <c r="AX38" s="44"/>
      <c r="AY38" s="44" t="s">
        <v>17</v>
      </c>
      <c r="AZ38" s="44">
        <v>32</v>
      </c>
      <c r="BA38" s="44" t="str">
        <f t="shared" si="27"/>
        <v>KVMAL-32</v>
      </c>
      <c r="BB38" s="49" t="s">
        <v>731</v>
      </c>
      <c r="BC38" s="44" t="str">
        <f t="shared" si="28"/>
        <v>KVMAL-32Упругое нерегулируемое</v>
      </c>
      <c r="BD38" s="44"/>
      <c r="BE38" s="44"/>
      <c r="BF38" s="44"/>
      <c r="BG38" s="44">
        <f>COUNTIFS(BH$2:BH38,BH38,BH$2:BH38,BH38)</f>
        <v>1</v>
      </c>
      <c r="BH38" s="44" t="str">
        <f t="shared" si="22"/>
        <v>KVDN-25</v>
      </c>
      <c r="BI38" s="44" t="s">
        <v>15</v>
      </c>
      <c r="BJ38" s="44">
        <v>25</v>
      </c>
      <c r="BK38" s="49" t="s">
        <v>733</v>
      </c>
      <c r="BL38" s="49" t="str">
        <f t="shared" si="23"/>
        <v>KVDN-25Сталь 45 с покрытием твёрдым хромом</v>
      </c>
      <c r="BM38" s="44" t="e">
        <f>VLOOKUP(BH38,#REF!,40,FALSE)</f>
        <v>#REF!</v>
      </c>
      <c r="BN38" s="44"/>
      <c r="BO38" s="44"/>
    </row>
    <row r="39" spans="2:67">
      <c r="B39" s="44"/>
      <c r="D39" s="44" t="str">
        <f>IF(B39="","",IFERROR(VLOOKUP(B39,изображения!A:B,2,FALSE),"добавьте на вкладку изображения"))</f>
        <v/>
      </c>
      <c r="E39" s="44"/>
      <c r="G39" s="44"/>
      <c r="H39" s="48">
        <f>COUNTA($K$2:K39)</f>
        <v>38</v>
      </c>
      <c r="I39" s="48" t="str">
        <f t="shared" si="0"/>
        <v>9-5</v>
      </c>
      <c r="J39" s="44">
        <f>COUNTIFS($L$2:L39,L39,$L$2:L39,L39)</f>
        <v>5</v>
      </c>
      <c r="K39" s="44" t="str">
        <f t="shared" si="1"/>
        <v>KVMAL-40</v>
      </c>
      <c r="L39" s="44" t="s">
        <v>17</v>
      </c>
      <c r="M39" s="44">
        <v>40</v>
      </c>
      <c r="N39" s="44" t="e">
        <f>SUMIF(#REF!,K39,#REF!)</f>
        <v>#REF!</v>
      </c>
      <c r="O39" s="44">
        <f t="shared" si="2"/>
        <v>1</v>
      </c>
      <c r="P39" s="44">
        <f>COUNTIF($T$1:T39,T39)</f>
        <v>8</v>
      </c>
      <c r="Q39" s="44" t="str">
        <f t="shared" si="10"/>
        <v>8-KVFM-32</v>
      </c>
      <c r="R39" s="44" t="s">
        <v>59</v>
      </c>
      <c r="S39" s="44">
        <v>32</v>
      </c>
      <c r="T39" s="44" t="str">
        <f t="shared" si="3"/>
        <v>KVFM-32</v>
      </c>
      <c r="U39" s="44">
        <v>125</v>
      </c>
      <c r="V39" s="44" t="str">
        <f t="shared" si="11"/>
        <v>125,</v>
      </c>
      <c r="W39" s="44"/>
      <c r="X39" s="44" t="s">
        <v>15</v>
      </c>
      <c r="Y39" s="44">
        <v>50</v>
      </c>
      <c r="Z39" s="44" t="str">
        <f t="shared" si="26"/>
        <v>KVDN-50</v>
      </c>
      <c r="AA39" s="44">
        <v>5</v>
      </c>
      <c r="AB39" s="44">
        <v>300</v>
      </c>
      <c r="AC39" s="44">
        <v>300</v>
      </c>
      <c r="AD39" s="44">
        <v>20</v>
      </c>
      <c r="AE39" s="44"/>
      <c r="AF39" s="44">
        <f>COUNTIFS(AG$2:AG39,AG39)</f>
        <v>2</v>
      </c>
      <c r="AG39" s="44" t="str">
        <f t="shared" si="12"/>
        <v>KVDN-25</v>
      </c>
      <c r="AH39" s="44" t="s">
        <v>15</v>
      </c>
      <c r="AI39" s="44">
        <v>25</v>
      </c>
      <c r="AJ39" s="45" t="s">
        <v>10</v>
      </c>
      <c r="AK39" s="44" t="str">
        <f t="shared" si="13"/>
        <v>KVDN-25Наружная</v>
      </c>
      <c r="AL39" s="44" t="e">
        <f>VLOOKUP(AG39,#REF!,40,FALSE)</f>
        <v>#REF!</v>
      </c>
      <c r="AM39" s="44"/>
      <c r="AN39" s="44"/>
      <c r="AO39" s="44"/>
      <c r="AP39" s="44"/>
      <c r="AQ39" s="44"/>
      <c r="AR39" s="44"/>
      <c r="AS39" s="44"/>
      <c r="AT39" s="44"/>
      <c r="AU39" s="44"/>
      <c r="AV39" s="44" t="str">
        <f t="shared" si="25"/>
        <v/>
      </c>
      <c r="AW39" s="44"/>
      <c r="AX39" s="44"/>
      <c r="AY39" s="44" t="s">
        <v>17</v>
      </c>
      <c r="AZ39" s="44">
        <v>40</v>
      </c>
      <c r="BA39" s="44" t="str">
        <f t="shared" si="27"/>
        <v>KVMAL-40</v>
      </c>
      <c r="BB39" s="49" t="s">
        <v>731</v>
      </c>
      <c r="BC39" s="44" t="str">
        <f t="shared" si="28"/>
        <v>KVMAL-40Упругое нерегулируемое</v>
      </c>
      <c r="BD39" s="44"/>
      <c r="BE39" s="44"/>
      <c r="BF39" s="44"/>
      <c r="BG39" s="44">
        <f>COUNTIFS(BH$2:BH39,BH39,BH$2:BH39,BH39)</f>
        <v>2</v>
      </c>
      <c r="BH39" s="44" t="str">
        <f t="shared" si="22"/>
        <v>KVDN-25</v>
      </c>
      <c r="BI39" s="44" t="s">
        <v>15</v>
      </c>
      <c r="BJ39" s="44">
        <v>25</v>
      </c>
      <c r="BK39" s="49" t="s">
        <v>734</v>
      </c>
      <c r="BL39" s="49" t="str">
        <f t="shared" si="23"/>
        <v>KVDN-25Сталь нержавеющая AISI 304 с покрытием твёрдым хромом</v>
      </c>
      <c r="BM39" s="44" t="e">
        <f>VLOOKUP(BH39,#REF!,40,FALSE)</f>
        <v>#REF!</v>
      </c>
      <c r="BN39" s="44"/>
      <c r="BO39" s="44"/>
    </row>
    <row r="40" spans="2:67">
      <c r="B40" s="44"/>
      <c r="D40" s="44" t="str">
        <f>IF(B40="","",IFERROR(VLOOKUP(B40,изображения!A:B,2,FALSE),"добавьте на вкладку изображения"))</f>
        <v/>
      </c>
      <c r="E40" s="44"/>
      <c r="G40" s="44"/>
      <c r="H40" s="48">
        <f>COUNTA($K$2:K40)</f>
        <v>39</v>
      </c>
      <c r="I40" s="48" t="str">
        <f t="shared" si="0"/>
        <v>3-1</v>
      </c>
      <c r="J40" s="44">
        <f>COUNTIFS($L$2:L40,L40,$L$2:L40,L40)</f>
        <v>1</v>
      </c>
      <c r="K40" s="44" t="str">
        <f t="shared" si="1"/>
        <v>KVNC-32</v>
      </c>
      <c r="L40" s="44" t="s">
        <v>55</v>
      </c>
      <c r="M40" s="44">
        <v>32</v>
      </c>
      <c r="N40" s="44" t="e">
        <f>SUMIF(#REF!,K40,#REF!)</f>
        <v>#REF!</v>
      </c>
      <c r="O40" s="44">
        <f t="shared" si="2"/>
        <v>1</v>
      </c>
      <c r="P40" s="44">
        <f>COUNTIF($T$1:T40,T40)</f>
        <v>9</v>
      </c>
      <c r="Q40" s="44" t="str">
        <f t="shared" si="10"/>
        <v>9-KVFM-32</v>
      </c>
      <c r="R40" s="44" t="s">
        <v>59</v>
      </c>
      <c r="S40" s="44">
        <v>32</v>
      </c>
      <c r="T40" s="44" t="str">
        <f t="shared" si="3"/>
        <v>KVFM-32</v>
      </c>
      <c r="U40" s="44">
        <v>160</v>
      </c>
      <c r="V40" s="44" t="str">
        <f t="shared" si="11"/>
        <v>160,</v>
      </c>
      <c r="W40" s="44"/>
      <c r="X40" s="44" t="s">
        <v>15</v>
      </c>
      <c r="Y40" s="44">
        <v>63</v>
      </c>
      <c r="Z40" s="44" t="str">
        <f t="shared" si="26"/>
        <v>KVDN-63</v>
      </c>
      <c r="AA40" s="44">
        <v>5</v>
      </c>
      <c r="AB40" s="44">
        <v>300</v>
      </c>
      <c r="AC40" s="44">
        <v>300</v>
      </c>
      <c r="AD40" s="44">
        <v>20</v>
      </c>
      <c r="AE40" s="44"/>
      <c r="AF40" s="44">
        <f>COUNTIFS(AG$2:AG40,AG40)</f>
        <v>1</v>
      </c>
      <c r="AG40" s="44" t="str">
        <f t="shared" si="12"/>
        <v>KVDN-32</v>
      </c>
      <c r="AH40" s="44" t="s">
        <v>15</v>
      </c>
      <c r="AI40" s="44">
        <v>32</v>
      </c>
      <c r="AJ40" s="45" t="s">
        <v>16</v>
      </c>
      <c r="AK40" s="44" t="str">
        <f t="shared" si="13"/>
        <v>KVDN-32Внутренняя</v>
      </c>
      <c r="AL40" s="44" t="e">
        <f>VLOOKUP(AG40,#REF!,40,FALSE)</f>
        <v>#REF!</v>
      </c>
      <c r="AM40" s="44"/>
      <c r="AN40" s="44"/>
      <c r="AO40" s="44"/>
      <c r="AP40" s="44"/>
      <c r="AQ40" s="44"/>
      <c r="AR40" s="44"/>
      <c r="AS40" s="44"/>
      <c r="AT40" s="44"/>
      <c r="AU40" s="44"/>
      <c r="AV40" s="44" t="str">
        <f t="shared" si="25"/>
        <v/>
      </c>
      <c r="AW40" s="44"/>
      <c r="AX40" s="44"/>
      <c r="AY40" s="44" t="s">
        <v>55</v>
      </c>
      <c r="AZ40" s="44">
        <v>32</v>
      </c>
      <c r="BA40" s="44" t="str">
        <f t="shared" si="27"/>
        <v>KVNC-32</v>
      </c>
      <c r="BB40" s="49" t="s">
        <v>732</v>
      </c>
      <c r="BC40" s="44" t="str">
        <f t="shared" si="28"/>
        <v>KVNC-32Воздушное регулируемое</v>
      </c>
      <c r="BD40" s="44"/>
      <c r="BE40" s="44"/>
      <c r="BF40" s="44"/>
      <c r="BG40" s="44">
        <f>COUNTIFS(BH$2:BH40,BH40,BH$2:BH40,BH40)</f>
        <v>1</v>
      </c>
      <c r="BH40" s="44" t="str">
        <f t="shared" si="22"/>
        <v>KVDN-32</v>
      </c>
      <c r="BI40" s="44" t="s">
        <v>15</v>
      </c>
      <c r="BJ40" s="44">
        <v>32</v>
      </c>
      <c r="BK40" s="49" t="s">
        <v>733</v>
      </c>
      <c r="BL40" s="49" t="str">
        <f t="shared" si="23"/>
        <v>KVDN-32Сталь 45 с покрытием твёрдым хромом</v>
      </c>
      <c r="BM40" s="44" t="e">
        <f>VLOOKUP(BH40,#REF!,40,FALSE)</f>
        <v>#REF!</v>
      </c>
      <c r="BN40" s="44"/>
      <c r="BO40" s="44"/>
    </row>
    <row r="41" spans="2:67">
      <c r="B41" s="44"/>
      <c r="D41" s="44" t="str">
        <f>IF(B41="","",IFERROR(VLOOKUP(B41,изображения!A:B,2,FALSE),"добавьте на вкладку изображения"))</f>
        <v/>
      </c>
      <c r="E41" s="44"/>
      <c r="G41" s="44"/>
      <c r="H41" s="48">
        <f>COUNTA($K$2:K41)</f>
        <v>40</v>
      </c>
      <c r="I41" s="48" t="str">
        <f t="shared" si="0"/>
        <v>3-2</v>
      </c>
      <c r="J41" s="44">
        <f>COUNTIFS($L$2:L41,L41,$L$2:L41,L41)</f>
        <v>2</v>
      </c>
      <c r="K41" s="44" t="str">
        <f t="shared" si="1"/>
        <v>KVNC-40</v>
      </c>
      <c r="L41" s="44" t="s">
        <v>55</v>
      </c>
      <c r="M41" s="44">
        <v>40</v>
      </c>
      <c r="N41" s="44" t="e">
        <f>SUMIF(#REF!,K41,#REF!)</f>
        <v>#REF!</v>
      </c>
      <c r="O41" s="44">
        <f t="shared" si="2"/>
        <v>1</v>
      </c>
      <c r="P41" s="44">
        <f>COUNTIF($T$1:T41,T41)</f>
        <v>10</v>
      </c>
      <c r="Q41" s="44" t="str">
        <f t="shared" si="10"/>
        <v>10-KVFM-32</v>
      </c>
      <c r="R41" s="44" t="s">
        <v>59</v>
      </c>
      <c r="S41" s="44">
        <v>32</v>
      </c>
      <c r="T41" s="44" t="str">
        <f t="shared" si="3"/>
        <v>KVFM-32</v>
      </c>
      <c r="U41" s="44">
        <v>200</v>
      </c>
      <c r="V41" s="44" t="str">
        <f t="shared" si="11"/>
        <v>200</v>
      </c>
      <c r="W41" s="44"/>
      <c r="X41" s="44" t="s">
        <v>15</v>
      </c>
      <c r="Y41" s="44">
        <v>80</v>
      </c>
      <c r="Z41" s="44" t="str">
        <f t="shared" si="26"/>
        <v>KVDN-80</v>
      </c>
      <c r="AA41" s="44">
        <v>5</v>
      </c>
      <c r="AB41" s="44">
        <v>400</v>
      </c>
      <c r="AC41" s="44">
        <v>400</v>
      </c>
      <c r="AD41" s="44">
        <v>30</v>
      </c>
      <c r="AE41" s="44"/>
      <c r="AF41" s="44">
        <f>COUNTIFS(AG$2:AG41,AG41)</f>
        <v>2</v>
      </c>
      <c r="AG41" s="44" t="str">
        <f t="shared" si="12"/>
        <v>KVDN-32</v>
      </c>
      <c r="AH41" s="44" t="s">
        <v>15</v>
      </c>
      <c r="AI41" s="44">
        <v>32</v>
      </c>
      <c r="AJ41" s="45" t="s">
        <v>10</v>
      </c>
      <c r="AK41" s="44" t="str">
        <f t="shared" si="13"/>
        <v>KVDN-32Наружная</v>
      </c>
      <c r="AL41" s="44" t="e">
        <f>VLOOKUP(AG41,#REF!,40,FALSE)</f>
        <v>#REF!</v>
      </c>
      <c r="AM41" s="44"/>
      <c r="AN41" s="44"/>
      <c r="AO41" s="44"/>
      <c r="AP41" s="44"/>
      <c r="AQ41" s="44"/>
      <c r="AR41" s="44"/>
      <c r="AS41" s="44"/>
      <c r="AT41" s="44"/>
      <c r="AU41" s="44"/>
      <c r="AV41" s="44" t="str">
        <f t="shared" si="25"/>
        <v/>
      </c>
      <c r="AW41" s="44"/>
      <c r="AX41" s="44"/>
      <c r="AY41" s="44" t="s">
        <v>55</v>
      </c>
      <c r="AZ41" s="44">
        <v>40</v>
      </c>
      <c r="BA41" s="44" t="str">
        <f t="shared" si="27"/>
        <v>KVNC-40</v>
      </c>
      <c r="BB41" s="49" t="s">
        <v>732</v>
      </c>
      <c r="BC41" s="44" t="str">
        <f t="shared" si="28"/>
        <v>KVNC-40Воздушное регулируемое</v>
      </c>
      <c r="BD41" s="44"/>
      <c r="BE41" s="44"/>
      <c r="BF41" s="44"/>
      <c r="BG41" s="44">
        <f>COUNTIFS(BH$2:BH41,BH41,BH$2:BH41,BH41)</f>
        <v>2</v>
      </c>
      <c r="BH41" s="44" t="str">
        <f t="shared" si="22"/>
        <v>KVDN-32</v>
      </c>
      <c r="BI41" s="44" t="s">
        <v>15</v>
      </c>
      <c r="BJ41" s="44">
        <v>32</v>
      </c>
      <c r="BK41" s="49" t="s">
        <v>734</v>
      </c>
      <c r="BL41" s="49" t="str">
        <f t="shared" si="23"/>
        <v>KVDN-32Сталь нержавеющая AISI 304 с покрытием твёрдым хромом</v>
      </c>
      <c r="BM41" s="44" t="e">
        <f>VLOOKUP(BH41,#REF!,40,FALSE)</f>
        <v>#REF!</v>
      </c>
      <c r="BN41" s="44"/>
      <c r="BO41" s="44"/>
    </row>
    <row r="42" spans="2:67">
      <c r="B42" s="44"/>
      <c r="D42" s="44" t="str">
        <f>IF(B42="","",IFERROR(VLOOKUP(B42,изображения!A:B,2,FALSE),"добавьте на вкладку изображения"))</f>
        <v/>
      </c>
      <c r="E42" s="44"/>
      <c r="G42" s="44"/>
      <c r="H42" s="48">
        <f>COUNTA($K$2:K42)</f>
        <v>41</v>
      </c>
      <c r="I42" s="48" t="str">
        <f t="shared" si="0"/>
        <v>3-3</v>
      </c>
      <c r="J42" s="44">
        <f>COUNTIFS($L$2:L42,L42,$L$2:L42,L42)</f>
        <v>3</v>
      </c>
      <c r="K42" s="44" t="str">
        <f t="shared" si="1"/>
        <v>KVNC-50</v>
      </c>
      <c r="L42" s="44" t="s">
        <v>55</v>
      </c>
      <c r="M42" s="44">
        <v>50</v>
      </c>
      <c r="N42" s="44" t="e">
        <f>SUMIF(#REF!,K42,#REF!)</f>
        <v>#REF!</v>
      </c>
      <c r="O42" s="44">
        <f t="shared" si="2"/>
        <v>1</v>
      </c>
      <c r="P42" s="44">
        <f>COUNTIF($T$1:T42,T42)</f>
        <v>1</v>
      </c>
      <c r="Q42" s="44" t="str">
        <f t="shared" si="10"/>
        <v>1-KVFM-40</v>
      </c>
      <c r="R42" s="44" t="s">
        <v>59</v>
      </c>
      <c r="S42" s="44">
        <v>40</v>
      </c>
      <c r="T42" s="44" t="str">
        <f t="shared" si="3"/>
        <v>KVFM-40</v>
      </c>
      <c r="U42" s="44">
        <v>25</v>
      </c>
      <c r="V42" s="44" t="str">
        <f t="shared" si="11"/>
        <v>25,</v>
      </c>
      <c r="W42" s="44"/>
      <c r="X42" s="44" t="s">
        <v>15</v>
      </c>
      <c r="Y42" s="44">
        <v>100</v>
      </c>
      <c r="Z42" s="44" t="str">
        <f t="shared" si="26"/>
        <v>KVDN-100</v>
      </c>
      <c r="AA42" s="44">
        <v>5</v>
      </c>
      <c r="AB42" s="44">
        <v>400</v>
      </c>
      <c r="AC42" s="44">
        <v>400</v>
      </c>
      <c r="AD42" s="44">
        <v>30</v>
      </c>
      <c r="AE42" s="44"/>
      <c r="AF42" s="44">
        <f>COUNTIFS(AG$2:AG42,AG42)</f>
        <v>1</v>
      </c>
      <c r="AG42" s="44" t="str">
        <f t="shared" si="12"/>
        <v>KVDN-40</v>
      </c>
      <c r="AH42" s="44" t="s">
        <v>15</v>
      </c>
      <c r="AI42" s="44">
        <v>40</v>
      </c>
      <c r="AJ42" s="45" t="s">
        <v>16</v>
      </c>
      <c r="AK42" s="44" t="str">
        <f t="shared" si="13"/>
        <v>KVDN-40Внутренняя</v>
      </c>
      <c r="AL42" s="44" t="e">
        <f>VLOOKUP(AG42,#REF!,40,FALSE)</f>
        <v>#REF!</v>
      </c>
      <c r="AM42" s="44"/>
      <c r="AN42" s="44"/>
      <c r="AO42" s="44"/>
      <c r="AP42" s="44"/>
      <c r="AQ42" s="44"/>
      <c r="AR42" s="44"/>
      <c r="AS42" s="44"/>
      <c r="AT42" s="44"/>
      <c r="AU42" s="44"/>
      <c r="AV42" s="44" t="str">
        <f t="shared" si="25"/>
        <v/>
      </c>
      <c r="AW42" s="44"/>
      <c r="AX42" s="44"/>
      <c r="AY42" s="44" t="s">
        <v>55</v>
      </c>
      <c r="AZ42" s="44">
        <v>50</v>
      </c>
      <c r="BA42" s="44" t="str">
        <f t="shared" si="27"/>
        <v>KVNC-50</v>
      </c>
      <c r="BB42" s="49" t="s">
        <v>732</v>
      </c>
      <c r="BC42" s="44" t="str">
        <f t="shared" si="28"/>
        <v>KVNC-50Воздушное регулируемое</v>
      </c>
      <c r="BD42" s="44"/>
      <c r="BE42" s="44"/>
      <c r="BF42" s="44"/>
      <c r="BG42" s="44">
        <f>COUNTIFS(BH$2:BH42,BH42,BH$2:BH42,BH42)</f>
        <v>1</v>
      </c>
      <c r="BH42" s="44" t="str">
        <f t="shared" si="22"/>
        <v>KVDN-40</v>
      </c>
      <c r="BI42" s="44" t="s">
        <v>15</v>
      </c>
      <c r="BJ42" s="44">
        <v>40</v>
      </c>
      <c r="BK42" s="49" t="s">
        <v>733</v>
      </c>
      <c r="BL42" s="49" t="str">
        <f t="shared" si="23"/>
        <v>KVDN-40Сталь 45 с покрытием твёрдым хромом</v>
      </c>
      <c r="BM42" s="44" t="e">
        <f>VLOOKUP(BH42,#REF!,40,FALSE)</f>
        <v>#REF!</v>
      </c>
      <c r="BN42" s="44"/>
      <c r="BO42" s="44"/>
    </row>
    <row r="43" spans="2:67">
      <c r="B43" s="44"/>
      <c r="D43" s="44" t="str">
        <f>IF(B43="","",IFERROR(VLOOKUP(B43,изображения!A:B,2,FALSE),"добавьте на вкладку изображения"))</f>
        <v/>
      </c>
      <c r="E43" s="44"/>
      <c r="G43" s="44"/>
      <c r="H43" s="48">
        <f>COUNTA($K$2:K43)</f>
        <v>42</v>
      </c>
      <c r="I43" s="48" t="str">
        <f t="shared" si="0"/>
        <v>3-4</v>
      </c>
      <c r="J43" s="44">
        <f>COUNTIFS($L$2:L43,L43,$L$2:L43,L43)</f>
        <v>4</v>
      </c>
      <c r="K43" s="44" t="str">
        <f t="shared" si="1"/>
        <v>KVNC-63</v>
      </c>
      <c r="L43" s="44" t="s">
        <v>55</v>
      </c>
      <c r="M43" s="44">
        <v>63</v>
      </c>
      <c r="N43" s="44" t="e">
        <f>SUMIF(#REF!,K43,#REF!)</f>
        <v>#REF!</v>
      </c>
      <c r="O43" s="44">
        <f t="shared" si="2"/>
        <v>1</v>
      </c>
      <c r="P43" s="44">
        <f>COUNTIF($T$1:T43,T43)</f>
        <v>2</v>
      </c>
      <c r="Q43" s="44" t="str">
        <f t="shared" si="10"/>
        <v>2-KVFM-40</v>
      </c>
      <c r="R43" s="44" t="s">
        <v>59</v>
      </c>
      <c r="S43" s="44">
        <v>40</v>
      </c>
      <c r="T43" s="44" t="str">
        <f t="shared" si="3"/>
        <v>KVFM-40</v>
      </c>
      <c r="U43" s="44">
        <v>50</v>
      </c>
      <c r="V43" s="44" t="str">
        <f t="shared" si="11"/>
        <v>50,</v>
      </c>
      <c r="W43" s="44"/>
      <c r="X43" s="44" t="s">
        <v>58</v>
      </c>
      <c r="Y43" s="44">
        <v>16</v>
      </c>
      <c r="Z43" s="44" t="str">
        <f t="shared" si="26"/>
        <v>KVVU-16</v>
      </c>
      <c r="AA43" s="44">
        <v>5</v>
      </c>
      <c r="AB43" s="44">
        <v>200</v>
      </c>
      <c r="AC43" s="44">
        <v>100</v>
      </c>
      <c r="AD43" s="44">
        <v>10</v>
      </c>
      <c r="AE43" s="44"/>
      <c r="AF43" s="44">
        <f>COUNTIFS(AG$2:AG43,AG43)</f>
        <v>2</v>
      </c>
      <c r="AG43" s="44" t="str">
        <f t="shared" si="12"/>
        <v>KVDN-40</v>
      </c>
      <c r="AH43" s="44" t="s">
        <v>15</v>
      </c>
      <c r="AI43" s="44">
        <v>40</v>
      </c>
      <c r="AJ43" s="45" t="s">
        <v>10</v>
      </c>
      <c r="AK43" s="44" t="str">
        <f t="shared" si="13"/>
        <v>KVDN-40Наружная</v>
      </c>
      <c r="AL43" s="44" t="e">
        <f>VLOOKUP(AG43,#REF!,40,FALSE)</f>
        <v>#REF!</v>
      </c>
      <c r="AM43" s="44"/>
      <c r="AN43" s="44"/>
      <c r="AO43" s="44"/>
      <c r="AP43" s="44"/>
      <c r="AQ43" s="44"/>
      <c r="AR43" s="44"/>
      <c r="AS43" s="44"/>
      <c r="AT43" s="44"/>
      <c r="AU43" s="44"/>
      <c r="AV43" s="44" t="str">
        <f t="shared" si="25"/>
        <v/>
      </c>
      <c r="AW43" s="44"/>
      <c r="AX43" s="44"/>
      <c r="AY43" s="44" t="s">
        <v>55</v>
      </c>
      <c r="AZ43" s="44">
        <v>63</v>
      </c>
      <c r="BA43" s="44" t="str">
        <f t="shared" si="27"/>
        <v>KVNC-63</v>
      </c>
      <c r="BB43" s="49" t="s">
        <v>732</v>
      </c>
      <c r="BC43" s="44" t="str">
        <f t="shared" si="28"/>
        <v>KVNC-63Воздушное регулируемое</v>
      </c>
      <c r="BD43" s="44"/>
      <c r="BE43" s="44"/>
      <c r="BF43" s="44"/>
      <c r="BG43" s="44">
        <f>COUNTIFS(BH$2:BH43,BH43,BH$2:BH43,BH43)</f>
        <v>2</v>
      </c>
      <c r="BH43" s="44" t="str">
        <f t="shared" si="22"/>
        <v>KVDN-40</v>
      </c>
      <c r="BI43" s="44" t="s">
        <v>15</v>
      </c>
      <c r="BJ43" s="44">
        <v>40</v>
      </c>
      <c r="BK43" s="49" t="s">
        <v>734</v>
      </c>
      <c r="BL43" s="49" t="str">
        <f t="shared" si="23"/>
        <v>KVDN-40Сталь нержавеющая AISI 304 с покрытием твёрдым хромом</v>
      </c>
      <c r="BM43" s="44" t="e">
        <f>VLOOKUP(BH43,#REF!,40,FALSE)</f>
        <v>#REF!</v>
      </c>
      <c r="BN43" s="44"/>
      <c r="BO43" s="44"/>
    </row>
    <row r="44" spans="2:67">
      <c r="B44" s="44"/>
      <c r="D44" s="44" t="str">
        <f>IF(B44="","",IFERROR(VLOOKUP(B44,изображения!A:B,2,FALSE),"добавьте на вкладку изображения"))</f>
        <v/>
      </c>
      <c r="E44" s="44"/>
      <c r="G44" s="44"/>
      <c r="H44" s="48">
        <f>COUNTA($K$2:K44)</f>
        <v>43</v>
      </c>
      <c r="I44" s="48" t="str">
        <f t="shared" si="0"/>
        <v>3-5</v>
      </c>
      <c r="J44" s="44">
        <f>COUNTIFS($L$2:L44,L44,$L$2:L44,L44)</f>
        <v>5</v>
      </c>
      <c r="K44" s="44" t="str">
        <f t="shared" si="1"/>
        <v>KVNC-80</v>
      </c>
      <c r="L44" s="44" t="s">
        <v>55</v>
      </c>
      <c r="M44" s="44">
        <v>80</v>
      </c>
      <c r="N44" s="44" t="e">
        <f>SUMIF(#REF!,K44,#REF!)</f>
        <v>#REF!</v>
      </c>
      <c r="O44" s="44">
        <f t="shared" si="2"/>
        <v>1</v>
      </c>
      <c r="P44" s="44">
        <f>COUNTIF($T$1:T44,T44)</f>
        <v>3</v>
      </c>
      <c r="Q44" s="44" t="str">
        <f t="shared" si="10"/>
        <v>3-KVFM-40</v>
      </c>
      <c r="R44" s="44" t="s">
        <v>59</v>
      </c>
      <c r="S44" s="44">
        <v>40</v>
      </c>
      <c r="T44" s="44" t="str">
        <f t="shared" si="3"/>
        <v>KVFM-40</v>
      </c>
      <c r="U44" s="44">
        <v>80</v>
      </c>
      <c r="V44" s="44" t="str">
        <f t="shared" si="11"/>
        <v>80,</v>
      </c>
      <c r="W44" s="44"/>
      <c r="X44" s="44" t="s">
        <v>58</v>
      </c>
      <c r="Y44" s="44">
        <v>20</v>
      </c>
      <c r="Z44" s="44" t="str">
        <f t="shared" si="26"/>
        <v>KVVU-20</v>
      </c>
      <c r="AA44" s="44">
        <v>5</v>
      </c>
      <c r="AB44" s="44">
        <v>200</v>
      </c>
      <c r="AC44" s="44">
        <v>200</v>
      </c>
      <c r="AD44" s="44">
        <v>20</v>
      </c>
      <c r="AE44" s="44"/>
      <c r="AF44" s="44">
        <f>COUNTIFS(AG$2:AG44,AG44)</f>
        <v>1</v>
      </c>
      <c r="AG44" s="44" t="str">
        <f t="shared" si="12"/>
        <v>KVDN-50</v>
      </c>
      <c r="AH44" s="44" t="s">
        <v>15</v>
      </c>
      <c r="AI44" s="44">
        <v>50</v>
      </c>
      <c r="AJ44" s="45" t="s">
        <v>16</v>
      </c>
      <c r="AK44" s="44" t="str">
        <f t="shared" si="13"/>
        <v>KVDN-50Внутренняя</v>
      </c>
      <c r="AL44" s="44" t="e">
        <f>VLOOKUP(AG44,#REF!,40,FALSE)</f>
        <v>#REF!</v>
      </c>
      <c r="AM44" s="44"/>
      <c r="AN44" s="44"/>
      <c r="AO44" s="44"/>
      <c r="AP44" s="44"/>
      <c r="AQ44" s="44"/>
      <c r="AR44" s="44"/>
      <c r="AS44" s="44"/>
      <c r="AT44" s="44"/>
      <c r="AU44" s="44"/>
      <c r="AV44" s="44" t="str">
        <f t="shared" si="25"/>
        <v/>
      </c>
      <c r="AW44" s="44"/>
      <c r="AX44" s="44"/>
      <c r="AY44" s="44" t="s">
        <v>55</v>
      </c>
      <c r="AZ44" s="44">
        <v>80</v>
      </c>
      <c r="BA44" s="44" t="str">
        <f t="shared" si="27"/>
        <v>KVNC-80</v>
      </c>
      <c r="BB44" s="49" t="s">
        <v>732</v>
      </c>
      <c r="BC44" s="44" t="str">
        <f t="shared" si="28"/>
        <v>KVNC-80Воздушное регулируемое</v>
      </c>
      <c r="BD44" s="44"/>
      <c r="BE44" s="44"/>
      <c r="BF44" s="44"/>
      <c r="BG44" s="44">
        <f>COUNTIFS(BH$2:BH44,BH44,BH$2:BH44,BH44)</f>
        <v>1</v>
      </c>
      <c r="BH44" s="44" t="str">
        <f t="shared" si="22"/>
        <v>KVDN-50</v>
      </c>
      <c r="BI44" s="44" t="s">
        <v>15</v>
      </c>
      <c r="BJ44" s="44">
        <v>50</v>
      </c>
      <c r="BK44" s="49" t="s">
        <v>733</v>
      </c>
      <c r="BL44" s="49" t="str">
        <f t="shared" si="23"/>
        <v>KVDN-50Сталь 45 с покрытием твёрдым хромом</v>
      </c>
      <c r="BM44" s="44" t="e">
        <f>VLOOKUP(BH44,#REF!,40,FALSE)</f>
        <v>#REF!</v>
      </c>
      <c r="BN44" s="44"/>
      <c r="BO44" s="44"/>
    </row>
    <row r="45" spans="2:67">
      <c r="B45" s="44"/>
      <c r="D45" s="44" t="str">
        <f>IF(B45="","",IFERROR(VLOOKUP(B45,изображения!A:B,2,FALSE),"добавьте на вкладку изображения"))</f>
        <v/>
      </c>
      <c r="E45" s="44"/>
      <c r="G45" s="44"/>
      <c r="H45" s="48">
        <f>COUNTA($K$2:K45)</f>
        <v>44</v>
      </c>
      <c r="I45" s="48" t="str">
        <f t="shared" si="0"/>
        <v>3-6</v>
      </c>
      <c r="J45" s="44">
        <f>COUNTIFS($L$2:L45,L45,$L$2:L45,L45)</f>
        <v>6</v>
      </c>
      <c r="K45" s="44" t="str">
        <f t="shared" si="1"/>
        <v>KVNC-100</v>
      </c>
      <c r="L45" s="44" t="s">
        <v>55</v>
      </c>
      <c r="M45" s="44">
        <v>100</v>
      </c>
      <c r="N45" s="44" t="e">
        <f>SUMIF(#REF!,K45,#REF!)</f>
        <v>#REF!</v>
      </c>
      <c r="O45" s="44">
        <f t="shared" si="2"/>
        <v>1</v>
      </c>
      <c r="P45" s="44">
        <f>COUNTIF($T$1:T45,T45)</f>
        <v>4</v>
      </c>
      <c r="Q45" s="44" t="str">
        <f t="shared" si="10"/>
        <v>4-KVFM-40</v>
      </c>
      <c r="R45" s="44" t="s">
        <v>59</v>
      </c>
      <c r="S45" s="44">
        <v>40</v>
      </c>
      <c r="T45" s="44" t="str">
        <f t="shared" si="3"/>
        <v>KVFM-40</v>
      </c>
      <c r="U45" s="44">
        <v>100</v>
      </c>
      <c r="V45" s="44" t="str">
        <f t="shared" si="11"/>
        <v>100,</v>
      </c>
      <c r="W45" s="44"/>
      <c r="X45" s="44" t="s">
        <v>58</v>
      </c>
      <c r="Y45" s="44">
        <v>25</v>
      </c>
      <c r="Z45" s="44" t="str">
        <f t="shared" si="26"/>
        <v>KVVU-25</v>
      </c>
      <c r="AA45" s="44">
        <v>5</v>
      </c>
      <c r="AB45" s="44">
        <v>200</v>
      </c>
      <c r="AC45" s="44">
        <v>200</v>
      </c>
      <c r="AD45" s="44">
        <v>20</v>
      </c>
      <c r="AE45" s="44"/>
      <c r="AF45" s="44">
        <f>COUNTIFS(AG$2:AG45,AG45)</f>
        <v>2</v>
      </c>
      <c r="AG45" s="44" t="str">
        <f t="shared" si="12"/>
        <v>KVDN-50</v>
      </c>
      <c r="AH45" s="44" t="s">
        <v>15</v>
      </c>
      <c r="AI45" s="44">
        <v>50</v>
      </c>
      <c r="AJ45" s="45" t="s">
        <v>10</v>
      </c>
      <c r="AK45" s="44" t="str">
        <f t="shared" si="13"/>
        <v>KVDN-50Наружная</v>
      </c>
      <c r="AL45" s="44" t="e">
        <f>VLOOKUP(AG45,#REF!,40,FALSE)</f>
        <v>#REF!</v>
      </c>
      <c r="AM45" s="44"/>
      <c r="AN45" s="44"/>
      <c r="AO45" s="44"/>
      <c r="AP45" s="44"/>
      <c r="AQ45" s="44"/>
      <c r="AR45" s="44"/>
      <c r="AS45" s="44"/>
      <c r="AT45" s="44"/>
      <c r="AU45" s="44"/>
      <c r="AV45" s="44" t="str">
        <f t="shared" si="25"/>
        <v/>
      </c>
      <c r="AW45" s="44"/>
      <c r="AX45" s="44"/>
      <c r="AY45" s="44" t="s">
        <v>55</v>
      </c>
      <c r="AZ45" s="44">
        <v>100</v>
      </c>
      <c r="BA45" s="44" t="str">
        <f t="shared" si="27"/>
        <v>KVNC-100</v>
      </c>
      <c r="BB45" s="49" t="s">
        <v>732</v>
      </c>
      <c r="BC45" s="44" t="str">
        <f t="shared" si="28"/>
        <v>KVNC-100Воздушное регулируемое</v>
      </c>
      <c r="BD45" s="44"/>
      <c r="BE45" s="44"/>
      <c r="BF45" s="44"/>
      <c r="BG45" s="44">
        <f>COUNTIFS(BH$2:BH45,BH45,BH$2:BH45,BH45)</f>
        <v>2</v>
      </c>
      <c r="BH45" s="44" t="str">
        <f t="shared" si="22"/>
        <v>KVDN-50</v>
      </c>
      <c r="BI45" s="44" t="s">
        <v>15</v>
      </c>
      <c r="BJ45" s="44">
        <v>50</v>
      </c>
      <c r="BK45" s="49" t="s">
        <v>734</v>
      </c>
      <c r="BL45" s="49" t="str">
        <f t="shared" si="23"/>
        <v>KVDN-50Сталь нержавеющая AISI 304 с покрытием твёрдым хромом</v>
      </c>
      <c r="BM45" s="44" t="e">
        <f>VLOOKUP(BH45,#REF!,40,FALSE)</f>
        <v>#REF!</v>
      </c>
      <c r="BN45" s="44"/>
      <c r="BO45" s="44"/>
    </row>
    <row r="46" spans="2:67">
      <c r="B46" s="44"/>
      <c r="D46" s="44" t="str">
        <f>IF(B46="","",IFERROR(VLOOKUP(B46,изображения!A:B,2,FALSE),"добавьте на вкладку изображения"))</f>
        <v/>
      </c>
      <c r="E46" s="44"/>
      <c r="G46" s="44"/>
      <c r="H46" s="48">
        <f>COUNTA($K$2:K46)</f>
        <v>45</v>
      </c>
      <c r="I46" s="48" t="str">
        <f t="shared" si="0"/>
        <v>3-7</v>
      </c>
      <c r="J46" s="44">
        <f>COUNTIFS($L$2:L46,L46,$L$2:L46,L46)</f>
        <v>7</v>
      </c>
      <c r="K46" s="44" t="str">
        <f t="shared" si="1"/>
        <v>KVNC-125</v>
      </c>
      <c r="L46" s="44" t="s">
        <v>55</v>
      </c>
      <c r="M46" s="44">
        <v>125</v>
      </c>
      <c r="N46" s="44" t="e">
        <f>SUMIF(#REF!,K46,#REF!)</f>
        <v>#REF!</v>
      </c>
      <c r="O46" s="44">
        <f t="shared" si="2"/>
        <v>1</v>
      </c>
      <c r="P46" s="44">
        <f>COUNTIF($T$1:T46,T46)</f>
        <v>5</v>
      </c>
      <c r="Q46" s="44" t="str">
        <f t="shared" si="10"/>
        <v>5-KVFM-40</v>
      </c>
      <c r="R46" s="44" t="s">
        <v>59</v>
      </c>
      <c r="S46" s="44">
        <v>40</v>
      </c>
      <c r="T46" s="44" t="str">
        <f t="shared" si="3"/>
        <v>KVFM-40</v>
      </c>
      <c r="U46" s="44">
        <v>125</v>
      </c>
      <c r="V46" s="44" t="str">
        <f t="shared" si="11"/>
        <v>125,</v>
      </c>
      <c r="W46" s="44"/>
      <c r="X46" s="44" t="s">
        <v>58</v>
      </c>
      <c r="Y46" s="44">
        <v>32</v>
      </c>
      <c r="Z46" s="44" t="str">
        <f t="shared" si="26"/>
        <v>KVVU-32</v>
      </c>
      <c r="AA46" s="44">
        <v>5</v>
      </c>
      <c r="AB46" s="44">
        <v>300</v>
      </c>
      <c r="AC46" s="44">
        <v>200</v>
      </c>
      <c r="AD46" s="44">
        <v>20</v>
      </c>
      <c r="AE46" s="44"/>
      <c r="AF46" s="44">
        <f>COUNTIFS(AG$2:AG46,AG46)</f>
        <v>1</v>
      </c>
      <c r="AG46" s="44" t="str">
        <f t="shared" si="12"/>
        <v>KVDN-63</v>
      </c>
      <c r="AH46" s="44" t="s">
        <v>15</v>
      </c>
      <c r="AI46" s="44">
        <v>63</v>
      </c>
      <c r="AJ46" s="45" t="s">
        <v>16</v>
      </c>
      <c r="AK46" s="44" t="str">
        <f t="shared" si="13"/>
        <v>KVDN-63Внутренняя</v>
      </c>
      <c r="AL46" s="44" t="e">
        <f>VLOOKUP(AG46,#REF!,40,FALSE)</f>
        <v>#REF!</v>
      </c>
      <c r="AM46" s="44"/>
      <c r="AN46" s="44"/>
      <c r="AO46" s="44"/>
      <c r="AP46" s="44"/>
      <c r="AQ46" s="44"/>
      <c r="AR46" s="44"/>
      <c r="AS46" s="44"/>
      <c r="AT46" s="44"/>
      <c r="AU46" s="44"/>
      <c r="AV46" s="44" t="str">
        <f t="shared" si="25"/>
        <v/>
      </c>
      <c r="AW46" s="44"/>
      <c r="AX46" s="44"/>
      <c r="AY46" s="44" t="s">
        <v>55</v>
      </c>
      <c r="AZ46" s="44">
        <v>125</v>
      </c>
      <c r="BA46" s="44" t="str">
        <f t="shared" si="27"/>
        <v>KVNC-125</v>
      </c>
      <c r="BB46" s="49" t="s">
        <v>732</v>
      </c>
      <c r="BC46" s="44" t="str">
        <f t="shared" si="28"/>
        <v>KVNC-125Воздушное регулируемое</v>
      </c>
      <c r="BD46" s="44"/>
      <c r="BE46" s="44"/>
      <c r="BF46" s="44"/>
      <c r="BG46" s="44">
        <f>COUNTIFS(BH$2:BH46,BH46,BH$2:BH46,BH46)</f>
        <v>1</v>
      </c>
      <c r="BH46" s="44" t="str">
        <f t="shared" si="22"/>
        <v>KVDN-63</v>
      </c>
      <c r="BI46" s="44" t="s">
        <v>15</v>
      </c>
      <c r="BJ46" s="44">
        <v>63</v>
      </c>
      <c r="BK46" s="49" t="s">
        <v>733</v>
      </c>
      <c r="BL46" s="49" t="str">
        <f t="shared" si="23"/>
        <v>KVDN-63Сталь 45 с покрытием твёрдым хромом</v>
      </c>
      <c r="BM46" s="44" t="e">
        <f>VLOOKUP(BH46,#REF!,40,FALSE)</f>
        <v>#REF!</v>
      </c>
      <c r="BN46" s="44"/>
      <c r="BO46" s="44"/>
    </row>
    <row r="47" spans="2:67">
      <c r="B47" s="44"/>
      <c r="D47" s="44" t="str">
        <f>IF(B47="","",IFERROR(VLOOKUP(B47,изображения!A:B,2,FALSE),"добавьте на вкладку изображения"))</f>
        <v/>
      </c>
      <c r="E47" s="44"/>
      <c r="G47" s="44"/>
      <c r="H47" s="48">
        <f>COUNTA($K$2:K47)</f>
        <v>46</v>
      </c>
      <c r="I47" s="48" t="str">
        <f t="shared" si="0"/>
        <v>1-1</v>
      </c>
      <c r="J47" s="44">
        <f>COUNTIFS($L$2:L47,L47,$L$2:L47,L47)</f>
        <v>1</v>
      </c>
      <c r="K47" s="44" t="str">
        <f t="shared" si="1"/>
        <v>KVNG-32</v>
      </c>
      <c r="L47" s="44" t="s">
        <v>18</v>
      </c>
      <c r="M47" s="44">
        <v>32</v>
      </c>
      <c r="N47" s="44" t="e">
        <f>SUMIF(#REF!,K47,#REF!)</f>
        <v>#REF!</v>
      </c>
      <c r="O47" s="44">
        <f t="shared" si="2"/>
        <v>1</v>
      </c>
      <c r="P47" s="44">
        <f>COUNTIF($T$1:T47,T47)</f>
        <v>6</v>
      </c>
      <c r="Q47" s="44" t="str">
        <f t="shared" si="10"/>
        <v>6-KVFM-40</v>
      </c>
      <c r="R47" s="44" t="s">
        <v>59</v>
      </c>
      <c r="S47" s="44">
        <v>40</v>
      </c>
      <c r="T47" s="44" t="str">
        <f t="shared" si="3"/>
        <v>KVFM-40</v>
      </c>
      <c r="U47" s="44">
        <v>160</v>
      </c>
      <c r="V47" s="44" t="str">
        <f t="shared" si="11"/>
        <v>160,</v>
      </c>
      <c r="W47" s="44"/>
      <c r="X47" s="44" t="s">
        <v>58</v>
      </c>
      <c r="Y47" s="44">
        <v>40</v>
      </c>
      <c r="Z47" s="44" t="str">
        <f t="shared" si="26"/>
        <v>KVVU-40</v>
      </c>
      <c r="AA47" s="44">
        <v>5</v>
      </c>
      <c r="AB47" s="44">
        <v>300</v>
      </c>
      <c r="AC47" s="44">
        <v>200</v>
      </c>
      <c r="AD47" s="44">
        <v>20</v>
      </c>
      <c r="AE47" s="44"/>
      <c r="AF47" s="44">
        <f>COUNTIFS(AG$2:AG47,AG47)</f>
        <v>2</v>
      </c>
      <c r="AG47" s="44" t="str">
        <f t="shared" si="12"/>
        <v>KVDN-63</v>
      </c>
      <c r="AH47" s="44" t="s">
        <v>15</v>
      </c>
      <c r="AI47" s="44">
        <v>63</v>
      </c>
      <c r="AJ47" s="45" t="s">
        <v>10</v>
      </c>
      <c r="AK47" s="44" t="str">
        <f t="shared" si="13"/>
        <v>KVDN-63Наружная</v>
      </c>
      <c r="AL47" s="44" t="e">
        <f>VLOOKUP(AG47,#REF!,40,FALSE)</f>
        <v>#REF!</v>
      </c>
      <c r="AM47" s="44"/>
      <c r="AN47" s="44"/>
      <c r="AO47" s="44"/>
      <c r="AP47" s="44"/>
      <c r="AQ47" s="44"/>
      <c r="AR47" s="44"/>
      <c r="AS47" s="44"/>
      <c r="AT47" s="44"/>
      <c r="AU47" s="44"/>
      <c r="AV47" s="44" t="str">
        <f t="shared" si="25"/>
        <v/>
      </c>
      <c r="AW47" s="44"/>
      <c r="AX47" s="44"/>
      <c r="AY47" s="44" t="s">
        <v>18</v>
      </c>
      <c r="AZ47" s="44">
        <v>32</v>
      </c>
      <c r="BA47" s="44" t="str">
        <f t="shared" si="27"/>
        <v>KVNG-32</v>
      </c>
      <c r="BB47" s="49" t="s">
        <v>732</v>
      </c>
      <c r="BC47" s="44" t="str">
        <f t="shared" si="28"/>
        <v>KVNG-32Воздушное регулируемое</v>
      </c>
      <c r="BD47" s="44"/>
      <c r="BE47" s="44"/>
      <c r="BF47" s="44"/>
      <c r="BG47" s="44">
        <f>COUNTIFS(BH$2:BH47,BH47,BH$2:BH47,BH47)</f>
        <v>2</v>
      </c>
      <c r="BH47" s="44" t="str">
        <f t="shared" si="22"/>
        <v>KVDN-63</v>
      </c>
      <c r="BI47" s="44" t="s">
        <v>15</v>
      </c>
      <c r="BJ47" s="44">
        <v>63</v>
      </c>
      <c r="BK47" s="49" t="s">
        <v>734</v>
      </c>
      <c r="BL47" s="49" t="str">
        <f t="shared" si="23"/>
        <v>KVDN-63Сталь нержавеющая AISI 304 с покрытием твёрдым хромом</v>
      </c>
      <c r="BM47" s="44" t="e">
        <f>VLOOKUP(BH47,#REF!,40,FALSE)</f>
        <v>#REF!</v>
      </c>
      <c r="BN47" s="44"/>
      <c r="BO47" s="44"/>
    </row>
    <row r="48" spans="2:67">
      <c r="B48" s="44"/>
      <c r="D48" s="44" t="str">
        <f>IF(B48="","",IFERROR(VLOOKUP(B48,изображения!A:B,2,FALSE),"добавьте на вкладку изображения"))</f>
        <v/>
      </c>
      <c r="E48" s="44"/>
      <c r="G48" s="44"/>
      <c r="H48" s="48">
        <f>COUNTA($K$2:K48)</f>
        <v>47</v>
      </c>
      <c r="I48" s="48" t="str">
        <f t="shared" si="0"/>
        <v>1-2</v>
      </c>
      <c r="J48" s="44">
        <f>COUNTIFS($L$2:L48,L48,$L$2:L48,L48)</f>
        <v>2</v>
      </c>
      <c r="K48" s="44" t="str">
        <f t="shared" si="1"/>
        <v>KVNG-40</v>
      </c>
      <c r="L48" s="44" t="s">
        <v>18</v>
      </c>
      <c r="M48" s="44">
        <v>40</v>
      </c>
      <c r="N48" s="44" t="e">
        <f>SUMIF(#REF!,K48,#REF!)</f>
        <v>#REF!</v>
      </c>
      <c r="O48" s="44">
        <f t="shared" si="2"/>
        <v>1</v>
      </c>
      <c r="P48" s="44">
        <f>COUNTIF($T$1:T48,T48)</f>
        <v>7</v>
      </c>
      <c r="Q48" s="44" t="str">
        <f t="shared" si="10"/>
        <v>7-KVFM-40</v>
      </c>
      <c r="R48" s="44" t="s">
        <v>59</v>
      </c>
      <c r="S48" s="44">
        <v>40</v>
      </c>
      <c r="T48" s="44" t="str">
        <f t="shared" si="3"/>
        <v>KVFM-40</v>
      </c>
      <c r="U48" s="44">
        <v>200</v>
      </c>
      <c r="V48" s="44" t="str">
        <f t="shared" si="11"/>
        <v>200</v>
      </c>
      <c r="W48" s="44"/>
      <c r="X48" s="44" t="s">
        <v>58</v>
      </c>
      <c r="Y48" s="44">
        <v>50</v>
      </c>
      <c r="Z48" s="44" t="str">
        <f t="shared" si="26"/>
        <v>KVVU-50</v>
      </c>
      <c r="AA48" s="44">
        <v>5</v>
      </c>
      <c r="AB48" s="44">
        <v>300</v>
      </c>
      <c r="AC48" s="44">
        <v>300</v>
      </c>
      <c r="AD48" s="44">
        <v>20</v>
      </c>
      <c r="AE48" s="44"/>
      <c r="AF48" s="44">
        <f>COUNTIFS(AG$2:AG48,AG48)</f>
        <v>1</v>
      </c>
      <c r="AG48" s="44" t="str">
        <f t="shared" si="12"/>
        <v>KVDN-80</v>
      </c>
      <c r="AH48" s="44" t="s">
        <v>15</v>
      </c>
      <c r="AI48" s="44">
        <v>80</v>
      </c>
      <c r="AJ48" s="45" t="s">
        <v>16</v>
      </c>
      <c r="AK48" s="44" t="str">
        <f t="shared" si="13"/>
        <v>KVDN-80Внутренняя</v>
      </c>
      <c r="AL48" s="44" t="e">
        <f>VLOOKUP(AG48,#REF!,40,FALSE)</f>
        <v>#REF!</v>
      </c>
      <c r="AM48" s="44"/>
      <c r="AN48" s="44"/>
      <c r="AO48" s="44"/>
      <c r="AP48" s="44"/>
      <c r="AQ48" s="44"/>
      <c r="AR48" s="44"/>
      <c r="AS48" s="44"/>
      <c r="AT48" s="44"/>
      <c r="AU48" s="44"/>
      <c r="AV48" s="44" t="str">
        <f t="shared" si="25"/>
        <v/>
      </c>
      <c r="AW48" s="44"/>
      <c r="AX48" s="44"/>
      <c r="AY48" s="44" t="s">
        <v>18</v>
      </c>
      <c r="AZ48" s="44">
        <v>40</v>
      </c>
      <c r="BA48" s="44" t="str">
        <f t="shared" si="27"/>
        <v>KVNG-40</v>
      </c>
      <c r="BB48" s="49" t="s">
        <v>732</v>
      </c>
      <c r="BC48" s="44" t="str">
        <f t="shared" si="28"/>
        <v>KVNG-40Воздушное регулируемое</v>
      </c>
      <c r="BD48" s="44"/>
      <c r="BE48" s="44"/>
      <c r="BF48" s="44"/>
      <c r="BG48" s="44">
        <f>COUNTIFS(BH$2:BH48,BH48,BH$2:BH48,BH48)</f>
        <v>1</v>
      </c>
      <c r="BH48" s="44" t="str">
        <f t="shared" si="22"/>
        <v>KVDN-80</v>
      </c>
      <c r="BI48" s="44" t="s">
        <v>15</v>
      </c>
      <c r="BJ48" s="44">
        <v>80</v>
      </c>
      <c r="BK48" s="49" t="s">
        <v>733</v>
      </c>
      <c r="BL48" s="49" t="str">
        <f t="shared" si="23"/>
        <v>KVDN-80Сталь 45 с покрытием твёрдым хромом</v>
      </c>
      <c r="BM48" s="44" t="e">
        <f>VLOOKUP(BH48,#REF!,40,FALSE)</f>
        <v>#REF!</v>
      </c>
      <c r="BN48" s="44"/>
      <c r="BO48" s="44"/>
    </row>
    <row r="49" spans="2:67">
      <c r="B49" s="44"/>
      <c r="D49" s="44" t="str">
        <f>IF(B49="","",IFERROR(VLOOKUP(B49,изображения!A:B,2,FALSE),"добавьте на вкладку изображения"))</f>
        <v/>
      </c>
      <c r="E49" s="44"/>
      <c r="G49" s="44"/>
      <c r="H49" s="48">
        <f>COUNTA($K$2:K49)</f>
        <v>48</v>
      </c>
      <c r="I49" s="48" t="str">
        <f t="shared" si="0"/>
        <v>1-3</v>
      </c>
      <c r="J49" s="44">
        <f>COUNTIFS($L$2:L49,L49,$L$2:L49,L49)</f>
        <v>3</v>
      </c>
      <c r="K49" s="44" t="str">
        <f t="shared" si="1"/>
        <v>KVNG-50</v>
      </c>
      <c r="L49" s="44" t="s">
        <v>18</v>
      </c>
      <c r="M49" s="44">
        <v>50</v>
      </c>
      <c r="N49" s="44" t="e">
        <f>SUMIF(#REF!,K49,#REF!)</f>
        <v>#REF!</v>
      </c>
      <c r="O49" s="44">
        <f t="shared" si="2"/>
        <v>1</v>
      </c>
      <c r="P49" s="44">
        <f>COUNTIF($T$1:T49,T49)</f>
        <v>1</v>
      </c>
      <c r="Q49" s="44" t="str">
        <f t="shared" si="10"/>
        <v>1-KVFM-50</v>
      </c>
      <c r="R49" s="44" t="s">
        <v>59</v>
      </c>
      <c r="S49" s="44">
        <v>50</v>
      </c>
      <c r="T49" s="44" t="str">
        <f t="shared" si="3"/>
        <v>KVFM-50</v>
      </c>
      <c r="U49" s="44">
        <v>25</v>
      </c>
      <c r="V49" s="44" t="str">
        <f t="shared" si="11"/>
        <v>25,</v>
      </c>
      <c r="W49" s="44"/>
      <c r="X49" s="44" t="s">
        <v>58</v>
      </c>
      <c r="Y49" s="44">
        <v>63</v>
      </c>
      <c r="Z49" s="44" t="str">
        <f t="shared" si="26"/>
        <v>KVVU-63</v>
      </c>
      <c r="AA49" s="44">
        <v>5</v>
      </c>
      <c r="AB49" s="44">
        <v>300</v>
      </c>
      <c r="AC49" s="44">
        <v>300</v>
      </c>
      <c r="AD49" s="44">
        <v>20</v>
      </c>
      <c r="AE49" s="44"/>
      <c r="AF49" s="44">
        <f>COUNTIFS(AG$2:AG49,AG49)</f>
        <v>2</v>
      </c>
      <c r="AG49" s="44" t="str">
        <f t="shared" si="12"/>
        <v>KVDN-80</v>
      </c>
      <c r="AH49" s="44" t="s">
        <v>15</v>
      </c>
      <c r="AI49" s="44">
        <v>80</v>
      </c>
      <c r="AJ49" s="45" t="s">
        <v>10</v>
      </c>
      <c r="AK49" s="44" t="str">
        <f t="shared" si="13"/>
        <v>KVDN-80Наружная</v>
      </c>
      <c r="AL49" s="44" t="e">
        <f>VLOOKUP(AG49,#REF!,40,FALSE)</f>
        <v>#REF!</v>
      </c>
      <c r="AM49" s="44"/>
      <c r="AN49" s="44"/>
      <c r="AO49" s="44"/>
      <c r="AP49" s="44"/>
      <c r="AQ49" s="44"/>
      <c r="AR49" s="44"/>
      <c r="AS49" s="44"/>
      <c r="AT49" s="44"/>
      <c r="AU49" s="44"/>
      <c r="AV49" s="44" t="str">
        <f t="shared" si="25"/>
        <v/>
      </c>
      <c r="AW49" s="44"/>
      <c r="AX49" s="44"/>
      <c r="AY49" s="44" t="s">
        <v>18</v>
      </c>
      <c r="AZ49" s="44">
        <v>50</v>
      </c>
      <c r="BA49" s="44" t="str">
        <f t="shared" si="27"/>
        <v>KVNG-50</v>
      </c>
      <c r="BB49" s="49" t="s">
        <v>732</v>
      </c>
      <c r="BC49" s="44" t="str">
        <f t="shared" si="28"/>
        <v>KVNG-50Воздушное регулируемое</v>
      </c>
      <c r="BD49" s="44"/>
      <c r="BE49" s="44"/>
      <c r="BF49" s="44"/>
      <c r="BG49" s="44">
        <f>COUNTIFS(BH$2:BH49,BH49,BH$2:BH49,BH49)</f>
        <v>2</v>
      </c>
      <c r="BH49" s="44" t="str">
        <f t="shared" si="22"/>
        <v>KVDN-80</v>
      </c>
      <c r="BI49" s="44" t="s">
        <v>15</v>
      </c>
      <c r="BJ49" s="44">
        <v>80</v>
      </c>
      <c r="BK49" s="49" t="s">
        <v>734</v>
      </c>
      <c r="BL49" s="49" t="str">
        <f t="shared" si="23"/>
        <v>KVDN-80Сталь нержавеющая AISI 304 с покрытием твёрдым хромом</v>
      </c>
      <c r="BM49" s="44" t="e">
        <f>VLOOKUP(BH49,#REF!,40,FALSE)</f>
        <v>#REF!</v>
      </c>
      <c r="BN49" s="44"/>
      <c r="BO49" s="44"/>
    </row>
    <row r="50" spans="2:67">
      <c r="B50" s="44"/>
      <c r="D50" s="44" t="str">
        <f>IF(B50="","",IFERROR(VLOOKUP(B50,изображения!A:B,2,FALSE),"добавьте на вкладку изображения"))</f>
        <v/>
      </c>
      <c r="E50" s="44"/>
      <c r="G50" s="44"/>
      <c r="H50" s="48">
        <f>COUNTA($K$2:K50)</f>
        <v>49</v>
      </c>
      <c r="I50" s="48" t="str">
        <f t="shared" si="0"/>
        <v>1-4</v>
      </c>
      <c r="J50" s="44">
        <f>COUNTIFS($L$2:L50,L50,$L$2:L50,L50)</f>
        <v>4</v>
      </c>
      <c r="K50" s="44" t="str">
        <f t="shared" si="1"/>
        <v>KVNG-63</v>
      </c>
      <c r="L50" s="44" t="s">
        <v>18</v>
      </c>
      <c r="M50" s="44">
        <v>63</v>
      </c>
      <c r="N50" s="44" t="e">
        <f>SUMIF(#REF!,K50,#REF!)</f>
        <v>#REF!</v>
      </c>
      <c r="O50" s="44">
        <f t="shared" si="2"/>
        <v>1</v>
      </c>
      <c r="P50" s="44">
        <f>COUNTIF($T$1:T50,T50)</f>
        <v>2</v>
      </c>
      <c r="Q50" s="44" t="str">
        <f t="shared" si="10"/>
        <v>2-KVFM-50</v>
      </c>
      <c r="R50" s="44" t="s">
        <v>59</v>
      </c>
      <c r="S50" s="44">
        <v>50</v>
      </c>
      <c r="T50" s="44" t="str">
        <f t="shared" si="3"/>
        <v>KVFM-50</v>
      </c>
      <c r="U50" s="44">
        <v>50</v>
      </c>
      <c r="V50" s="44" t="str">
        <f t="shared" si="11"/>
        <v>50,</v>
      </c>
      <c r="W50" s="44"/>
      <c r="X50" s="44" t="s">
        <v>58</v>
      </c>
      <c r="Y50" s="44">
        <v>80</v>
      </c>
      <c r="Z50" s="44" t="str">
        <f t="shared" si="26"/>
        <v>KVVU-80</v>
      </c>
      <c r="AA50" s="44">
        <v>5</v>
      </c>
      <c r="AB50" s="44">
        <v>400</v>
      </c>
      <c r="AC50" s="44">
        <v>400</v>
      </c>
      <c r="AD50" s="44">
        <v>30</v>
      </c>
      <c r="AE50" s="44"/>
      <c r="AF50" s="44">
        <f>COUNTIFS(AG$2:AG50,AG50)</f>
        <v>1</v>
      </c>
      <c r="AG50" s="44" t="str">
        <f t="shared" si="12"/>
        <v>KVDN-100</v>
      </c>
      <c r="AH50" s="44" t="s">
        <v>15</v>
      </c>
      <c r="AI50" s="44">
        <v>100</v>
      </c>
      <c r="AJ50" s="45" t="s">
        <v>16</v>
      </c>
      <c r="AK50" s="44" t="str">
        <f t="shared" si="13"/>
        <v>KVDN-100Внутренняя</v>
      </c>
      <c r="AL50" s="44" t="e">
        <f>VLOOKUP(AG50,#REF!,40,FALSE)</f>
        <v>#REF!</v>
      </c>
      <c r="AM50" s="44"/>
      <c r="AN50" s="44"/>
      <c r="AO50" s="44"/>
      <c r="AP50" s="44"/>
      <c r="AQ50" s="44"/>
      <c r="AR50" s="44"/>
      <c r="AS50" s="44"/>
      <c r="AT50" s="44"/>
      <c r="AU50" s="44"/>
      <c r="AV50" s="44" t="str">
        <f t="shared" si="25"/>
        <v/>
      </c>
      <c r="AW50" s="44"/>
      <c r="AX50" s="44"/>
      <c r="AY50" s="44" t="s">
        <v>18</v>
      </c>
      <c r="AZ50" s="44">
        <v>63</v>
      </c>
      <c r="BA50" s="44" t="str">
        <f t="shared" si="27"/>
        <v>KVNG-63</v>
      </c>
      <c r="BB50" s="49" t="s">
        <v>732</v>
      </c>
      <c r="BC50" s="44" t="str">
        <f t="shared" si="28"/>
        <v>KVNG-63Воздушное регулируемое</v>
      </c>
      <c r="BD50" s="44"/>
      <c r="BE50" s="44"/>
      <c r="BF50" s="44"/>
      <c r="BG50" s="44">
        <f>COUNTIFS(BH$2:BH50,BH50,BH$2:BH50,BH50)</f>
        <v>1</v>
      </c>
      <c r="BH50" s="44" t="str">
        <f t="shared" ref="BH50:BH70" si="29">CONCATENATE(BI50,"-",BJ50)</f>
        <v>KVDN-100</v>
      </c>
      <c r="BI50" s="44" t="s">
        <v>15</v>
      </c>
      <c r="BJ50" s="44">
        <v>100</v>
      </c>
      <c r="BK50" s="49" t="s">
        <v>733</v>
      </c>
      <c r="BL50" s="49" t="str">
        <f t="shared" ref="BL50:BL69" si="30">CONCATENATE(BH50,BK50)</f>
        <v>KVDN-100Сталь 45 с покрытием твёрдым хромом</v>
      </c>
      <c r="BM50" s="44" t="e">
        <f>VLOOKUP(BH50,#REF!,40,FALSE)</f>
        <v>#REF!</v>
      </c>
      <c r="BN50" s="44"/>
      <c r="BO50" s="44"/>
    </row>
    <row r="51" spans="2:67">
      <c r="B51" s="44"/>
      <c r="D51" s="44" t="str">
        <f>IF(B51="","",IFERROR(VLOOKUP(B51,изображения!A:B,2,FALSE),"добавьте на вкладку изображения"))</f>
        <v/>
      </c>
      <c r="E51" s="44"/>
      <c r="G51" s="44"/>
      <c r="H51" s="48">
        <f>COUNTA($K$2:K51)</f>
        <v>50</v>
      </c>
      <c r="I51" s="48" t="str">
        <f t="shared" si="0"/>
        <v>1-5</v>
      </c>
      <c r="J51" s="44">
        <f>COUNTIFS($L$2:L51,L51,$L$2:L51,L51)</f>
        <v>5</v>
      </c>
      <c r="K51" s="44" t="str">
        <f t="shared" si="1"/>
        <v>KVNG-80</v>
      </c>
      <c r="L51" s="44" t="s">
        <v>18</v>
      </c>
      <c r="M51" s="44">
        <v>80</v>
      </c>
      <c r="N51" s="44" t="e">
        <f>SUMIF(#REF!,K51,#REF!)</f>
        <v>#REF!</v>
      </c>
      <c r="O51" s="44">
        <f t="shared" si="2"/>
        <v>1</v>
      </c>
      <c r="P51" s="44">
        <f>COUNTIF($T$1:T51,T51)</f>
        <v>3</v>
      </c>
      <c r="Q51" s="44" t="str">
        <f t="shared" si="10"/>
        <v>3-KVFM-50</v>
      </c>
      <c r="R51" s="44" t="s">
        <v>59</v>
      </c>
      <c r="S51" s="44">
        <v>50</v>
      </c>
      <c r="T51" s="44" t="str">
        <f t="shared" si="3"/>
        <v>KVFM-50</v>
      </c>
      <c r="U51" s="44">
        <v>80</v>
      </c>
      <c r="V51" s="44" t="str">
        <f t="shared" si="11"/>
        <v>80,</v>
      </c>
      <c r="W51" s="44"/>
      <c r="X51" s="44" t="s">
        <v>57</v>
      </c>
      <c r="Y51" s="44">
        <v>12</v>
      </c>
      <c r="Z51" s="44" t="str">
        <f t="shared" si="26"/>
        <v>KVDA-12</v>
      </c>
      <c r="AA51" s="44">
        <v>5</v>
      </c>
      <c r="AB51" s="44">
        <v>200</v>
      </c>
      <c r="AC51" s="44">
        <v>200</v>
      </c>
      <c r="AD51" s="44">
        <v>10</v>
      </c>
      <c r="AE51" s="44"/>
      <c r="AF51" s="44">
        <f>COUNTIFS(AG$2:AG51,AG51)</f>
        <v>2</v>
      </c>
      <c r="AG51" s="44" t="str">
        <f t="shared" si="12"/>
        <v>KVDN-100</v>
      </c>
      <c r="AH51" s="44" t="s">
        <v>15</v>
      </c>
      <c r="AI51" s="44">
        <v>100</v>
      </c>
      <c r="AJ51" s="45" t="s">
        <v>10</v>
      </c>
      <c r="AK51" s="44" t="str">
        <f t="shared" si="13"/>
        <v>KVDN-100Наружная</v>
      </c>
      <c r="AL51" s="44" t="e">
        <f>VLOOKUP(AG51,#REF!,40,FALSE)</f>
        <v>#REF!</v>
      </c>
      <c r="AM51" s="44"/>
      <c r="AN51" s="44"/>
      <c r="AO51" s="44"/>
      <c r="AP51" s="44"/>
      <c r="AQ51" s="44"/>
      <c r="AR51" s="44"/>
      <c r="AS51" s="44"/>
      <c r="AT51" s="44"/>
      <c r="AU51" s="44"/>
      <c r="AV51" s="44" t="str">
        <f t="shared" si="25"/>
        <v/>
      </c>
      <c r="AW51" s="44"/>
      <c r="AX51" s="44"/>
      <c r="AY51" s="44" t="s">
        <v>18</v>
      </c>
      <c r="AZ51" s="44">
        <v>80</v>
      </c>
      <c r="BA51" s="44" t="str">
        <f t="shared" si="27"/>
        <v>KVNG-80</v>
      </c>
      <c r="BB51" s="49" t="s">
        <v>732</v>
      </c>
      <c r="BC51" s="44" t="str">
        <f t="shared" si="28"/>
        <v>KVNG-80Воздушное регулируемое</v>
      </c>
      <c r="BD51" s="44"/>
      <c r="BE51" s="44"/>
      <c r="BF51" s="44"/>
      <c r="BG51" s="44">
        <f>COUNTIFS(BH$2:BH51,BH51,BH$2:BH51,BH51)</f>
        <v>2</v>
      </c>
      <c r="BH51" s="44" t="str">
        <f t="shared" si="29"/>
        <v>KVDN-100</v>
      </c>
      <c r="BI51" s="44" t="s">
        <v>15</v>
      </c>
      <c r="BJ51" s="44">
        <v>100</v>
      </c>
      <c r="BK51" s="49" t="s">
        <v>734</v>
      </c>
      <c r="BL51" s="49" t="str">
        <f t="shared" si="30"/>
        <v>KVDN-100Сталь нержавеющая AISI 304 с покрытием твёрдым хромом</v>
      </c>
      <c r="BM51" s="44" t="e">
        <f>VLOOKUP(BH51,#REF!,40,FALSE)</f>
        <v>#REF!</v>
      </c>
      <c r="BN51" s="44"/>
      <c r="BO51" s="44"/>
    </row>
    <row r="52" spans="2:67">
      <c r="B52" s="44"/>
      <c r="D52" s="44" t="str">
        <f>IF(B52="","",IFERROR(VLOOKUP(B52,изображения!A:B,2,FALSE),"добавьте на вкладку изображения"))</f>
        <v/>
      </c>
      <c r="E52" s="44"/>
      <c r="G52" s="44"/>
      <c r="H52" s="48">
        <f>COUNTA($K$2:K52)</f>
        <v>51</v>
      </c>
      <c r="I52" s="48" t="str">
        <f t="shared" si="0"/>
        <v>1-6</v>
      </c>
      <c r="J52" s="44">
        <f>COUNTIFS($L$2:L52,L52,$L$2:L52,L52)</f>
        <v>6</v>
      </c>
      <c r="K52" s="44" t="str">
        <f t="shared" si="1"/>
        <v>KVNG-100</v>
      </c>
      <c r="L52" s="44" t="s">
        <v>18</v>
      </c>
      <c r="M52" s="44">
        <v>100</v>
      </c>
      <c r="N52" s="44" t="e">
        <f>SUMIF(#REF!,K52,#REF!)</f>
        <v>#REF!</v>
      </c>
      <c r="O52" s="44">
        <f t="shared" si="2"/>
        <v>1</v>
      </c>
      <c r="P52" s="44">
        <f>COUNTIF($T$1:T52,T52)</f>
        <v>4</v>
      </c>
      <c r="Q52" s="44" t="str">
        <f t="shared" si="10"/>
        <v>4-KVFM-50</v>
      </c>
      <c r="R52" s="44" t="s">
        <v>59</v>
      </c>
      <c r="S52" s="44">
        <v>50</v>
      </c>
      <c r="T52" s="44" t="str">
        <f t="shared" si="3"/>
        <v>KVFM-50</v>
      </c>
      <c r="U52" s="44">
        <v>100</v>
      </c>
      <c r="V52" s="44" t="str">
        <f t="shared" si="11"/>
        <v>100,</v>
      </c>
      <c r="W52" s="44"/>
      <c r="X52" s="44" t="s">
        <v>57</v>
      </c>
      <c r="Y52" s="44">
        <v>16</v>
      </c>
      <c r="Z52" s="44" t="str">
        <f t="shared" si="26"/>
        <v>KVDA-16</v>
      </c>
      <c r="AA52" s="44">
        <v>5</v>
      </c>
      <c r="AB52" s="44">
        <v>200</v>
      </c>
      <c r="AC52" s="44">
        <v>200</v>
      </c>
      <c r="AD52" s="44">
        <v>10</v>
      </c>
      <c r="AE52" s="44"/>
      <c r="AF52" s="44">
        <f>COUNTIFS(AG$2:AG52,AG52)</f>
        <v>1</v>
      </c>
      <c r="AG52" s="44" t="str">
        <f t="shared" si="12"/>
        <v>KVFM-12</v>
      </c>
      <c r="AH52" s="44" t="s">
        <v>59</v>
      </c>
      <c r="AI52" s="44">
        <v>12</v>
      </c>
      <c r="AJ52" s="45" t="s">
        <v>681</v>
      </c>
      <c r="AK52" s="44" t="str">
        <f t="shared" si="13"/>
        <v>KVFM-12Скольжения</v>
      </c>
      <c r="AL52" s="44" t="e">
        <f>VLOOKUP(AG52,#REF!,40,FALSE)</f>
        <v>#REF!</v>
      </c>
      <c r="AM52" s="44"/>
      <c r="AN52" s="44"/>
      <c r="AO52" s="44"/>
      <c r="AP52" s="44"/>
      <c r="AQ52" s="44"/>
      <c r="AR52" s="44"/>
      <c r="AS52" s="44"/>
      <c r="AT52" s="44"/>
      <c r="AU52" s="44"/>
      <c r="AV52" s="44" t="str">
        <f t="shared" si="25"/>
        <v/>
      </c>
      <c r="AW52" s="44"/>
      <c r="AX52" s="44"/>
      <c r="AY52" s="44" t="s">
        <v>18</v>
      </c>
      <c r="AZ52" s="44">
        <v>100</v>
      </c>
      <c r="BA52" s="44" t="str">
        <f t="shared" si="27"/>
        <v>KVNG-100</v>
      </c>
      <c r="BB52" s="49" t="s">
        <v>732</v>
      </c>
      <c r="BC52" s="44" t="str">
        <f t="shared" si="28"/>
        <v>KVNG-100Воздушное регулируемое</v>
      </c>
      <c r="BD52" s="44"/>
      <c r="BE52" s="44"/>
      <c r="BF52" s="44"/>
      <c r="BG52" s="44">
        <f>COUNTIFS(BH$2:BH52,BH52,BH$2:BH52,BH52)</f>
        <v>1</v>
      </c>
      <c r="BH52" s="44" t="str">
        <f t="shared" si="29"/>
        <v>KVDN-125</v>
      </c>
      <c r="BI52" s="44" t="s">
        <v>15</v>
      </c>
      <c r="BJ52" s="44">
        <v>125</v>
      </c>
      <c r="BK52" s="49" t="s">
        <v>733</v>
      </c>
      <c r="BL52" s="49" t="str">
        <f t="shared" si="30"/>
        <v>KVDN-125Сталь 45 с покрытием твёрдым хромом</v>
      </c>
      <c r="BM52" s="44" t="e">
        <f>VLOOKUP(BH52,#REF!,40,FALSE)</f>
        <v>#REF!</v>
      </c>
      <c r="BN52" s="44"/>
      <c r="BO52" s="44"/>
    </row>
    <row r="53" spans="2:67">
      <c r="B53" s="44"/>
      <c r="D53" s="44" t="str">
        <f>IF(B53="","",IFERROR(VLOOKUP(B53,изображения!A:B,2,FALSE),"добавьте на вкладку изображения"))</f>
        <v/>
      </c>
      <c r="E53" s="44"/>
      <c r="G53" s="44"/>
      <c r="H53" s="48">
        <f>COUNTA($K$2:K53)</f>
        <v>52</v>
      </c>
      <c r="I53" s="48" t="str">
        <f t="shared" si="0"/>
        <v>1-7</v>
      </c>
      <c r="J53" s="44">
        <f>COUNTIFS($L$2:L53,L53,$L$2:L53,L53)</f>
        <v>7</v>
      </c>
      <c r="K53" s="44" t="str">
        <f t="shared" si="1"/>
        <v>KVNG-125</v>
      </c>
      <c r="L53" s="44" t="s">
        <v>18</v>
      </c>
      <c r="M53" s="44">
        <v>125</v>
      </c>
      <c r="N53" s="44" t="e">
        <f>SUMIF(#REF!,K53,#REF!)</f>
        <v>#REF!</v>
      </c>
      <c r="O53" s="44">
        <f t="shared" si="2"/>
        <v>1</v>
      </c>
      <c r="P53" s="44">
        <f>COUNTIF($T$1:T53,T53)</f>
        <v>5</v>
      </c>
      <c r="Q53" s="44" t="str">
        <f t="shared" si="10"/>
        <v>5-KVFM-50</v>
      </c>
      <c r="R53" s="44" t="s">
        <v>59</v>
      </c>
      <c r="S53" s="44">
        <v>50</v>
      </c>
      <c r="T53" s="44" t="str">
        <f t="shared" si="3"/>
        <v>KVFM-50</v>
      </c>
      <c r="U53" s="44">
        <v>125</v>
      </c>
      <c r="V53" s="44" t="str">
        <f t="shared" si="11"/>
        <v>125,</v>
      </c>
      <c r="W53" s="44"/>
      <c r="X53" s="44" t="s">
        <v>57</v>
      </c>
      <c r="Y53" s="44">
        <v>20</v>
      </c>
      <c r="Z53" s="44" t="str">
        <f t="shared" si="26"/>
        <v>KVDA-20</v>
      </c>
      <c r="AA53" s="44">
        <v>5</v>
      </c>
      <c r="AB53" s="44">
        <v>200</v>
      </c>
      <c r="AC53" s="44">
        <v>200</v>
      </c>
      <c r="AD53" s="44">
        <v>20</v>
      </c>
      <c r="AE53" s="44"/>
      <c r="AF53" s="44">
        <f>COUNTIFS(AG$2:AG53,AG53)</f>
        <v>1</v>
      </c>
      <c r="AG53" s="44" t="str">
        <f t="shared" si="12"/>
        <v>KVFM-16</v>
      </c>
      <c r="AH53" s="44" t="s">
        <v>59</v>
      </c>
      <c r="AI53" s="44">
        <v>16</v>
      </c>
      <c r="AJ53" s="45" t="s">
        <v>681</v>
      </c>
      <c r="AK53" s="44" t="str">
        <f t="shared" si="13"/>
        <v>KVFM-16Скольжения</v>
      </c>
      <c r="AL53" s="44" t="e">
        <f>VLOOKUP(AG53,#REF!,40,FALSE)</f>
        <v>#REF!</v>
      </c>
      <c r="AM53" s="44"/>
      <c r="AN53" s="44"/>
      <c r="AO53" s="44"/>
      <c r="AP53" s="44"/>
      <c r="AQ53" s="44"/>
      <c r="AR53" s="44"/>
      <c r="AS53" s="44"/>
      <c r="AT53" s="44"/>
      <c r="AU53" s="44"/>
      <c r="AV53" s="44" t="str">
        <f t="shared" si="25"/>
        <v/>
      </c>
      <c r="AW53" s="44"/>
      <c r="AX53" s="44"/>
      <c r="AY53" s="44" t="s">
        <v>18</v>
      </c>
      <c r="AZ53" s="44">
        <v>125</v>
      </c>
      <c r="BA53" s="44" t="str">
        <f t="shared" si="27"/>
        <v>KVNG-125</v>
      </c>
      <c r="BB53" s="49" t="s">
        <v>732</v>
      </c>
      <c r="BC53" s="44" t="str">
        <f t="shared" si="28"/>
        <v>KVNG-125Воздушное регулируемое</v>
      </c>
      <c r="BD53" s="44"/>
      <c r="BE53" s="44"/>
      <c r="BF53" s="44"/>
      <c r="BG53" s="44">
        <f>COUNTIFS(BH$2:BH53,BH53,BH$2:BH53,BH53)</f>
        <v>2</v>
      </c>
      <c r="BH53" s="44" t="str">
        <f t="shared" si="29"/>
        <v>KVDN-125</v>
      </c>
      <c r="BI53" s="44" t="s">
        <v>15</v>
      </c>
      <c r="BJ53" s="44">
        <v>125</v>
      </c>
      <c r="BK53" s="49" t="s">
        <v>734</v>
      </c>
      <c r="BL53" s="49" t="str">
        <f t="shared" si="30"/>
        <v>KVDN-125Сталь нержавеющая AISI 304 с покрытием твёрдым хромом</v>
      </c>
      <c r="BM53" s="44" t="e">
        <f>VLOOKUP(BH53,#REF!,40,FALSE)</f>
        <v>#REF!</v>
      </c>
      <c r="BN53" s="44"/>
      <c r="BO53" s="44"/>
    </row>
    <row r="54" spans="2:67">
      <c r="B54" s="44"/>
      <c r="D54" s="44" t="str">
        <f>IF(B54="","",IFERROR(VLOOKUP(B54,изображения!A:B,2,FALSE),"добавьте на вкладку изображения"))</f>
        <v/>
      </c>
      <c r="E54" s="44"/>
      <c r="G54" s="44"/>
      <c r="H54" s="48">
        <f>COUNTA($K$2:K54)</f>
        <v>53</v>
      </c>
      <c r="I54" s="48" t="str">
        <f t="shared" si="0"/>
        <v>1-8</v>
      </c>
      <c r="J54" s="44">
        <f>COUNTIFS($L$2:L54,L54,$L$2:L54,L54)</f>
        <v>8</v>
      </c>
      <c r="K54" s="44" t="str">
        <f t="shared" si="1"/>
        <v>KVNG-160</v>
      </c>
      <c r="L54" s="44" t="s">
        <v>18</v>
      </c>
      <c r="M54" s="50">
        <v>160</v>
      </c>
      <c r="N54" s="44" t="e">
        <f>SUMIF(#REF!,K54,#REF!)</f>
        <v>#REF!</v>
      </c>
      <c r="O54" s="44">
        <f t="shared" si="2"/>
        <v>1</v>
      </c>
      <c r="P54" s="44">
        <f>COUNTIF($T$1:T54,T54)</f>
        <v>6</v>
      </c>
      <c r="Q54" s="44" t="str">
        <f t="shared" si="10"/>
        <v>6-KVFM-50</v>
      </c>
      <c r="R54" s="44" t="s">
        <v>59</v>
      </c>
      <c r="S54" s="44">
        <v>50</v>
      </c>
      <c r="T54" s="44" t="str">
        <f t="shared" si="3"/>
        <v>KVFM-50</v>
      </c>
      <c r="U54" s="44">
        <v>160</v>
      </c>
      <c r="V54" s="44" t="str">
        <f t="shared" si="11"/>
        <v>160,</v>
      </c>
      <c r="W54" s="44"/>
      <c r="X54" s="44" t="s">
        <v>57</v>
      </c>
      <c r="Y54" s="44">
        <v>25</v>
      </c>
      <c r="Z54" s="44" t="str">
        <f t="shared" si="26"/>
        <v>KVDA-25</v>
      </c>
      <c r="AA54" s="44">
        <v>5</v>
      </c>
      <c r="AB54" s="44">
        <v>200</v>
      </c>
      <c r="AC54" s="44">
        <v>200</v>
      </c>
      <c r="AD54" s="44">
        <v>20</v>
      </c>
      <c r="AE54" s="44"/>
      <c r="AF54" s="44">
        <f>COUNTIFS(AG$2:AG54,AG54)</f>
        <v>1</v>
      </c>
      <c r="AG54" s="44" t="str">
        <f t="shared" si="12"/>
        <v>KVFM-20</v>
      </c>
      <c r="AH54" s="44" t="s">
        <v>59</v>
      </c>
      <c r="AI54" s="44">
        <v>20</v>
      </c>
      <c r="AJ54" s="45" t="s">
        <v>681</v>
      </c>
      <c r="AK54" s="44" t="str">
        <f t="shared" si="13"/>
        <v>KVFM-20Скольжения</v>
      </c>
      <c r="AL54" s="44" t="e">
        <f>VLOOKUP(AG54,#REF!,40,FALSE)</f>
        <v>#REF!</v>
      </c>
      <c r="AM54" s="44"/>
      <c r="AN54" s="44"/>
      <c r="AO54" s="44"/>
      <c r="AP54" s="44"/>
      <c r="AQ54" s="44"/>
      <c r="AR54" s="44"/>
      <c r="AS54" s="44"/>
      <c r="AT54" s="44"/>
      <c r="AU54" s="44"/>
      <c r="AV54" s="44" t="str">
        <f t="shared" si="25"/>
        <v/>
      </c>
      <c r="AW54" s="44"/>
      <c r="AX54" s="44"/>
      <c r="AY54" s="44" t="s">
        <v>18</v>
      </c>
      <c r="AZ54" s="50">
        <v>160</v>
      </c>
      <c r="BA54" s="44" t="str">
        <f t="shared" si="27"/>
        <v>KVNG-160</v>
      </c>
      <c r="BB54" s="49" t="s">
        <v>732</v>
      </c>
      <c r="BC54" s="44" t="str">
        <f t="shared" si="28"/>
        <v>KVNG-160Воздушное регулируемое</v>
      </c>
      <c r="BD54" s="44"/>
      <c r="BE54" s="44"/>
      <c r="BF54" s="44"/>
      <c r="BG54" s="44">
        <f>COUNTIFS(BH$2:BH54,BH54,BH$2:BH54,BH54)</f>
        <v>1</v>
      </c>
      <c r="BH54" s="44" t="str">
        <f t="shared" si="29"/>
        <v>KVFM-12</v>
      </c>
      <c r="BI54" s="44" t="s">
        <v>59</v>
      </c>
      <c r="BJ54" s="44">
        <v>12</v>
      </c>
      <c r="BK54" s="49" t="s">
        <v>733</v>
      </c>
      <c r="BL54" s="49" t="str">
        <f t="shared" si="30"/>
        <v>KVFM-12Сталь 45 с покрытием твёрдым хромом</v>
      </c>
      <c r="BM54" s="44" t="e">
        <f>VLOOKUP(BH54,#REF!,40,FALSE)</f>
        <v>#REF!</v>
      </c>
      <c r="BN54" s="44"/>
      <c r="BO54" s="44"/>
    </row>
    <row r="55" spans="2:67">
      <c r="B55" s="44"/>
      <c r="D55" s="44" t="str">
        <f>IF(B55="","",IFERROR(VLOOKUP(B55,изображения!A:B,2,FALSE),"добавьте на вкладку изображения"))</f>
        <v/>
      </c>
      <c r="E55" s="44"/>
      <c r="G55" s="44"/>
      <c r="H55" s="48">
        <f>COUNTA($K$2:K55)</f>
        <v>54</v>
      </c>
      <c r="I55" s="48" t="str">
        <f t="shared" si="0"/>
        <v>1-9</v>
      </c>
      <c r="J55" s="44">
        <f>COUNTIFS($L$2:L55,L55,$L$2:L55,L55)</f>
        <v>9</v>
      </c>
      <c r="K55" s="44" t="str">
        <f t="shared" si="1"/>
        <v>KVNG-200</v>
      </c>
      <c r="L55" s="44" t="s">
        <v>18</v>
      </c>
      <c r="M55" s="44">
        <v>200</v>
      </c>
      <c r="N55" s="44" t="e">
        <f>SUMIF(#REF!,K55,#REF!)</f>
        <v>#REF!</v>
      </c>
      <c r="O55" s="44">
        <f t="shared" si="2"/>
        <v>1</v>
      </c>
      <c r="P55" s="44">
        <f>COUNTIF($T$1:T55,T55)</f>
        <v>7</v>
      </c>
      <c r="Q55" s="44" t="str">
        <f t="shared" si="10"/>
        <v>7-KVFM-50</v>
      </c>
      <c r="R55" s="44" t="s">
        <v>59</v>
      </c>
      <c r="S55" s="44">
        <v>50</v>
      </c>
      <c r="T55" s="44" t="str">
        <f t="shared" si="3"/>
        <v>KVFM-50</v>
      </c>
      <c r="U55" s="44">
        <v>200</v>
      </c>
      <c r="V55" s="44" t="str">
        <f t="shared" si="11"/>
        <v>200</v>
      </c>
      <c r="W55" s="44"/>
      <c r="X55" s="44" t="s">
        <v>57</v>
      </c>
      <c r="Y55" s="44">
        <v>32</v>
      </c>
      <c r="Z55" s="44" t="str">
        <f t="shared" si="26"/>
        <v>KVDA-32</v>
      </c>
      <c r="AA55" s="44">
        <v>5</v>
      </c>
      <c r="AB55" s="44">
        <v>300</v>
      </c>
      <c r="AC55" s="44">
        <v>300</v>
      </c>
      <c r="AD55" s="44">
        <v>35</v>
      </c>
      <c r="AE55" s="44"/>
      <c r="AF55" s="44">
        <f>COUNTIFS(AG$2:AG55,AG55)</f>
        <v>1</v>
      </c>
      <c r="AG55" s="44" t="str">
        <f t="shared" si="12"/>
        <v>KVFM-25</v>
      </c>
      <c r="AH55" s="44" t="s">
        <v>59</v>
      </c>
      <c r="AI55" s="44">
        <v>25</v>
      </c>
      <c r="AJ55" s="45" t="s">
        <v>681</v>
      </c>
      <c r="AK55" s="44" t="str">
        <f t="shared" si="13"/>
        <v>KVFM-25Скольжения</v>
      </c>
      <c r="AL55" s="44" t="e">
        <f>VLOOKUP(AG55,#REF!,40,FALSE)</f>
        <v>#REF!</v>
      </c>
      <c r="AM55" s="44"/>
      <c r="AN55" s="44"/>
      <c r="AO55" s="44"/>
      <c r="AP55" s="44"/>
      <c r="AQ55" s="44"/>
      <c r="AR55" s="44"/>
      <c r="AS55" s="44"/>
      <c r="AT55" s="44"/>
      <c r="AU55" s="44"/>
      <c r="AV55" s="44" t="str">
        <f t="shared" si="25"/>
        <v/>
      </c>
      <c r="AW55" s="44"/>
      <c r="AX55" s="44"/>
      <c r="AY55" s="44" t="s">
        <v>18</v>
      </c>
      <c r="AZ55" s="44">
        <v>200</v>
      </c>
      <c r="BA55" s="44" t="str">
        <f t="shared" si="27"/>
        <v>KVNG-200</v>
      </c>
      <c r="BB55" s="49" t="s">
        <v>732</v>
      </c>
      <c r="BC55" s="44" t="str">
        <f t="shared" si="28"/>
        <v>KVNG-200Воздушное регулируемое</v>
      </c>
      <c r="BD55" s="44"/>
      <c r="BE55" s="44"/>
      <c r="BF55" s="44"/>
      <c r="BG55" s="44">
        <f>COUNTIFS(BH$2:BH55,BH55,BH$2:BH55,BH55)</f>
        <v>2</v>
      </c>
      <c r="BH55" s="44" t="str">
        <f t="shared" si="29"/>
        <v>KVFM-12</v>
      </c>
      <c r="BI55" s="44" t="s">
        <v>59</v>
      </c>
      <c r="BJ55" s="44">
        <v>12</v>
      </c>
      <c r="BK55" s="49" t="s">
        <v>734</v>
      </c>
      <c r="BL55" s="49" t="str">
        <f t="shared" si="30"/>
        <v>KVFM-12Сталь нержавеющая AISI 304 с покрытием твёрдым хромом</v>
      </c>
      <c r="BM55" s="44" t="e">
        <f>VLOOKUP(BH55,#REF!,40,FALSE)</f>
        <v>#REF!</v>
      </c>
      <c r="BN55" s="44"/>
      <c r="BO55" s="44"/>
    </row>
    <row r="56" spans="2:67">
      <c r="B56" s="44"/>
      <c r="D56" s="44" t="str">
        <f>IF(B56="","",IFERROR(VLOOKUP(B56,изображения!A:B,2,FALSE),"добавьте на вкладку изображения"))</f>
        <v/>
      </c>
      <c r="E56" s="44"/>
      <c r="G56" s="44"/>
      <c r="H56" s="48">
        <f>COUNTA($K$2:K56)</f>
        <v>55</v>
      </c>
      <c r="I56" s="48" t="str">
        <f t="shared" si="0"/>
        <v>1-10</v>
      </c>
      <c r="J56" s="44">
        <f>COUNTIFS($L$2:L56,L56,$L$2:L56,L56)</f>
        <v>10</v>
      </c>
      <c r="K56" s="44" t="str">
        <f t="shared" si="1"/>
        <v>KVNG-250</v>
      </c>
      <c r="L56" s="44" t="s">
        <v>18</v>
      </c>
      <c r="M56" s="44">
        <v>250</v>
      </c>
      <c r="N56" s="44" t="e">
        <f>SUMIF(#REF!,K56,#REF!)</f>
        <v>#REF!</v>
      </c>
      <c r="O56" s="44">
        <f t="shared" si="2"/>
        <v>1</v>
      </c>
      <c r="P56" s="44">
        <f>COUNTIF($T$1:T56,T56)</f>
        <v>1</v>
      </c>
      <c r="Q56" s="44" t="str">
        <f t="shared" si="10"/>
        <v>1-KVFM-63</v>
      </c>
      <c r="R56" s="44" t="s">
        <v>59</v>
      </c>
      <c r="S56" s="44">
        <v>63</v>
      </c>
      <c r="T56" s="44" t="str">
        <f t="shared" si="3"/>
        <v>KVFM-63</v>
      </c>
      <c r="U56" s="44">
        <v>25</v>
      </c>
      <c r="V56" s="44" t="str">
        <f t="shared" si="11"/>
        <v>25,</v>
      </c>
      <c r="W56" s="44"/>
      <c r="X56" s="44" t="s">
        <v>57</v>
      </c>
      <c r="Y56" s="44">
        <v>40</v>
      </c>
      <c r="Z56" s="44" t="str">
        <f t="shared" si="26"/>
        <v>KVDA-40</v>
      </c>
      <c r="AA56" s="44">
        <v>5</v>
      </c>
      <c r="AB56" s="44">
        <v>300</v>
      </c>
      <c r="AC56" s="44">
        <v>300</v>
      </c>
      <c r="AD56" s="44">
        <v>35</v>
      </c>
      <c r="AE56" s="44"/>
      <c r="AF56" s="44">
        <f>COUNTIFS(AG$2:AG56,AG56)</f>
        <v>1</v>
      </c>
      <c r="AG56" s="44" t="str">
        <f t="shared" si="12"/>
        <v>KVFM-32</v>
      </c>
      <c r="AH56" s="44" t="s">
        <v>59</v>
      </c>
      <c r="AI56" s="44">
        <v>32</v>
      </c>
      <c r="AJ56" s="45" t="s">
        <v>681</v>
      </c>
      <c r="AK56" s="44" t="str">
        <f t="shared" si="13"/>
        <v>KVFM-32Скольжения</v>
      </c>
      <c r="AL56" s="44" t="e">
        <f>VLOOKUP(AG56,#REF!,40,FALSE)</f>
        <v>#REF!</v>
      </c>
      <c r="AM56" s="44"/>
      <c r="AN56" s="44"/>
      <c r="AO56" s="44"/>
      <c r="AP56" s="44"/>
      <c r="AQ56" s="44"/>
      <c r="AR56" s="44"/>
      <c r="AS56" s="44"/>
      <c r="AT56" s="44"/>
      <c r="AU56" s="44"/>
      <c r="AV56" s="44" t="str">
        <f t="shared" si="25"/>
        <v/>
      </c>
      <c r="AW56" s="44"/>
      <c r="AX56" s="44"/>
      <c r="AY56" s="44" t="s">
        <v>18</v>
      </c>
      <c r="AZ56" s="44">
        <v>250</v>
      </c>
      <c r="BA56" s="44" t="str">
        <f t="shared" si="27"/>
        <v>KVNG-250</v>
      </c>
      <c r="BB56" s="49" t="s">
        <v>732</v>
      </c>
      <c r="BC56" s="44" t="str">
        <f t="shared" si="28"/>
        <v>KVNG-250Воздушное регулируемое</v>
      </c>
      <c r="BD56" s="44"/>
      <c r="BE56" s="44"/>
      <c r="BF56" s="44"/>
      <c r="BG56" s="44">
        <f>COUNTIFS(BH$2:BH56,BH56,BH$2:BH56,BH56)</f>
        <v>1</v>
      </c>
      <c r="BH56" s="44" t="str">
        <f t="shared" si="29"/>
        <v>KVFM-16</v>
      </c>
      <c r="BI56" s="44" t="s">
        <v>59</v>
      </c>
      <c r="BJ56" s="44">
        <v>16</v>
      </c>
      <c r="BK56" s="49" t="s">
        <v>733</v>
      </c>
      <c r="BL56" s="49" t="str">
        <f t="shared" si="30"/>
        <v>KVFM-16Сталь 45 с покрытием твёрдым хромом</v>
      </c>
      <c r="BM56" s="44" t="e">
        <f>VLOOKUP(BH56,#REF!,40,FALSE)</f>
        <v>#REF!</v>
      </c>
      <c r="BN56" s="44"/>
      <c r="BO56" s="44"/>
    </row>
    <row r="57" spans="2:67">
      <c r="B57" s="44"/>
      <c r="D57" s="44" t="str">
        <f>IF(B57="","",IFERROR(VLOOKUP(B57,изображения!A:B,2,FALSE),"добавьте на вкладку изображения"))</f>
        <v/>
      </c>
      <c r="E57" s="44"/>
      <c r="G57" s="44"/>
      <c r="H57" s="48">
        <f>COUNTA($K$2:K57)</f>
        <v>56</v>
      </c>
      <c r="I57" s="48" t="str">
        <f t="shared" si="0"/>
        <v>1-11</v>
      </c>
      <c r="J57" s="44">
        <f>COUNTIFS($L$2:L57,L57,$L$2:L57,L57)</f>
        <v>11</v>
      </c>
      <c r="K57" s="44" t="str">
        <f t="shared" si="1"/>
        <v>KVNG-320</v>
      </c>
      <c r="L57" s="44" t="s">
        <v>18</v>
      </c>
      <c r="M57" s="44">
        <v>320</v>
      </c>
      <c r="N57" s="44" t="e">
        <f>SUMIF(#REF!,K57,#REF!)</f>
        <v>#REF!</v>
      </c>
      <c r="O57" s="44">
        <f t="shared" si="2"/>
        <v>1</v>
      </c>
      <c r="P57" s="44">
        <f>COUNTIF($T$1:T57,T57)</f>
        <v>2</v>
      </c>
      <c r="Q57" s="44" t="str">
        <f t="shared" si="10"/>
        <v>2-KVFM-63</v>
      </c>
      <c r="R57" s="44" t="s">
        <v>59</v>
      </c>
      <c r="S57" s="44">
        <v>63</v>
      </c>
      <c r="T57" s="44" t="str">
        <f t="shared" si="3"/>
        <v>KVFM-63</v>
      </c>
      <c r="U57" s="44">
        <v>50</v>
      </c>
      <c r="V57" s="44" t="str">
        <f t="shared" si="11"/>
        <v>50,</v>
      </c>
      <c r="W57" s="44"/>
      <c r="X57" s="44" t="s">
        <v>57</v>
      </c>
      <c r="Y57" s="44">
        <v>50</v>
      </c>
      <c r="Z57" s="44" t="str">
        <f t="shared" si="26"/>
        <v>KVDA-50</v>
      </c>
      <c r="AA57" s="44">
        <v>5</v>
      </c>
      <c r="AB57" s="44">
        <v>300</v>
      </c>
      <c r="AC57" s="44">
        <v>300</v>
      </c>
      <c r="AD57" s="44">
        <v>70</v>
      </c>
      <c r="AE57" s="44"/>
      <c r="AF57" s="44">
        <f>COUNTIFS(AG$2:AG57,AG57)</f>
        <v>1</v>
      </c>
      <c r="AG57" s="44" t="str">
        <f t="shared" si="12"/>
        <v>KVFM-40</v>
      </c>
      <c r="AH57" s="44" t="s">
        <v>59</v>
      </c>
      <c r="AI57" s="44">
        <v>40</v>
      </c>
      <c r="AJ57" s="45" t="s">
        <v>681</v>
      </c>
      <c r="AK57" s="44" t="str">
        <f t="shared" si="13"/>
        <v>KVFM-40Скольжения</v>
      </c>
      <c r="AL57" s="44" t="e">
        <f>VLOOKUP(AG57,#REF!,40,FALSE)</f>
        <v>#REF!</v>
      </c>
      <c r="AM57" s="44"/>
      <c r="AN57" s="44"/>
      <c r="AO57" s="44"/>
      <c r="AP57" s="44"/>
      <c r="AQ57" s="44"/>
      <c r="AR57" s="44"/>
      <c r="AS57" s="44"/>
      <c r="AT57" s="44"/>
      <c r="AU57" s="44"/>
      <c r="AV57" s="44" t="str">
        <f t="shared" si="25"/>
        <v/>
      </c>
      <c r="AW57" s="44"/>
      <c r="AX57" s="44"/>
      <c r="AY57" s="44" t="s">
        <v>18</v>
      </c>
      <c r="AZ57" s="44">
        <v>320</v>
      </c>
      <c r="BA57" s="44" t="str">
        <f t="shared" si="27"/>
        <v>KVNG-320</v>
      </c>
      <c r="BB57" s="49" t="s">
        <v>732</v>
      </c>
      <c r="BC57" s="44" t="str">
        <f t="shared" si="28"/>
        <v>KVNG-320Воздушное регулируемое</v>
      </c>
      <c r="BD57" s="44"/>
      <c r="BE57" s="44"/>
      <c r="BF57" s="44"/>
      <c r="BG57" s="44">
        <f>COUNTIFS(BH$2:BH57,BH57,BH$2:BH57,BH57)</f>
        <v>2</v>
      </c>
      <c r="BH57" s="44" t="str">
        <f t="shared" si="29"/>
        <v>KVFM-16</v>
      </c>
      <c r="BI57" s="44" t="s">
        <v>59</v>
      </c>
      <c r="BJ57" s="44">
        <v>16</v>
      </c>
      <c r="BK57" s="49" t="s">
        <v>734</v>
      </c>
      <c r="BL57" s="49" t="str">
        <f t="shared" si="30"/>
        <v>KVFM-16Сталь нержавеющая AISI 304 с покрытием твёрдым хромом</v>
      </c>
      <c r="BM57" s="44" t="e">
        <f>VLOOKUP(BH57,#REF!,40,FALSE)</f>
        <v>#REF!</v>
      </c>
      <c r="BN57" s="44"/>
      <c r="BO57" s="44"/>
    </row>
    <row r="58" spans="2:67">
      <c r="B58" s="44"/>
      <c r="D58" s="44" t="str">
        <f>IF(B58="","",IFERROR(VLOOKUP(B58,изображения!A:B,2,FALSE),"добавьте на вкладку изображения"))</f>
        <v/>
      </c>
      <c r="E58" s="44"/>
      <c r="G58" s="44"/>
      <c r="H58" s="48">
        <f>COUNTA($K$2:K58)</f>
        <v>57</v>
      </c>
      <c r="I58" s="48" t="str">
        <f t="shared" si="0"/>
        <v>8-1</v>
      </c>
      <c r="J58" s="44">
        <f>COUNTIFS($L$2:L58,L58,$L$2:L58,L58)</f>
        <v>1</v>
      </c>
      <c r="K58" s="44" t="str">
        <f t="shared" si="1"/>
        <v>KVNU-8</v>
      </c>
      <c r="L58" s="44" t="s">
        <v>9</v>
      </c>
      <c r="M58" s="50">
        <v>8</v>
      </c>
      <c r="N58" s="44" t="e">
        <f>SUMIF(#REF!,K58,#REF!)</f>
        <v>#REF!</v>
      </c>
      <c r="O58" s="44">
        <f t="shared" si="2"/>
        <v>1</v>
      </c>
      <c r="P58" s="44">
        <f>COUNTIF($T$1:T58,T58)</f>
        <v>3</v>
      </c>
      <c r="Q58" s="44" t="str">
        <f t="shared" si="10"/>
        <v>3-KVFM-63</v>
      </c>
      <c r="R58" s="44" t="s">
        <v>59</v>
      </c>
      <c r="S58" s="44">
        <v>63</v>
      </c>
      <c r="T58" s="44" t="str">
        <f t="shared" si="3"/>
        <v>KVFM-63</v>
      </c>
      <c r="U58" s="44">
        <v>80</v>
      </c>
      <c r="V58" s="44" t="str">
        <f t="shared" si="11"/>
        <v>80,</v>
      </c>
      <c r="W58" s="44"/>
      <c r="X58" s="44" t="s">
        <v>57</v>
      </c>
      <c r="Y58" s="44">
        <v>63</v>
      </c>
      <c r="Z58" s="44" t="str">
        <f t="shared" si="26"/>
        <v>KVDA-63</v>
      </c>
      <c r="AA58" s="44">
        <v>5</v>
      </c>
      <c r="AB58" s="44">
        <v>300</v>
      </c>
      <c r="AC58" s="44">
        <v>300</v>
      </c>
      <c r="AD58" s="44">
        <v>70</v>
      </c>
      <c r="AE58" s="44"/>
      <c r="AF58" s="44">
        <f>COUNTIFS(AG$2:AG58,AG58)</f>
        <v>1</v>
      </c>
      <c r="AG58" s="44" t="str">
        <f t="shared" si="12"/>
        <v>KVFM-50</v>
      </c>
      <c r="AH58" s="44" t="s">
        <v>59</v>
      </c>
      <c r="AI58" s="44">
        <v>50</v>
      </c>
      <c r="AJ58" s="45" t="s">
        <v>681</v>
      </c>
      <c r="AK58" s="44" t="str">
        <f t="shared" si="13"/>
        <v>KVFM-50Скольжения</v>
      </c>
      <c r="AL58" s="44" t="e">
        <f>VLOOKUP(AG58,#REF!,40,FALSE)</f>
        <v>#REF!</v>
      </c>
      <c r="AM58" s="44"/>
      <c r="AN58" s="44"/>
      <c r="AO58" s="44"/>
      <c r="AP58" s="44"/>
      <c r="AQ58" s="44"/>
      <c r="AR58" s="44"/>
      <c r="AS58" s="44"/>
      <c r="AT58" s="44"/>
      <c r="AU58" s="44"/>
      <c r="AV58" s="44" t="str">
        <f t="shared" si="25"/>
        <v/>
      </c>
      <c r="AW58" s="44"/>
      <c r="AX58" s="44"/>
      <c r="AY58" s="44" t="s">
        <v>9</v>
      </c>
      <c r="AZ58" s="50">
        <v>8</v>
      </c>
      <c r="BA58" s="44" t="str">
        <f t="shared" si="27"/>
        <v>KVNU-8</v>
      </c>
      <c r="BB58" s="44" t="s">
        <v>731</v>
      </c>
      <c r="BC58" s="44" t="str">
        <f t="shared" si="28"/>
        <v>KVNU-8Упругое нерегулируемое</v>
      </c>
      <c r="BD58" s="44"/>
      <c r="BE58" s="44"/>
      <c r="BF58" s="44"/>
      <c r="BG58" s="44">
        <f>COUNTIFS(BH$2:BH58,BH58,BH$2:BH58,BH58)</f>
        <v>1</v>
      </c>
      <c r="BH58" s="44" t="str">
        <f t="shared" si="29"/>
        <v>KVFM-20</v>
      </c>
      <c r="BI58" s="44" t="s">
        <v>59</v>
      </c>
      <c r="BJ58" s="44">
        <v>20</v>
      </c>
      <c r="BK58" s="49" t="s">
        <v>733</v>
      </c>
      <c r="BL58" s="49" t="str">
        <f t="shared" si="30"/>
        <v>KVFM-20Сталь 45 с покрытием твёрдым хромом</v>
      </c>
      <c r="BM58" s="44" t="e">
        <f>VLOOKUP(BH58,#REF!,40,FALSE)</f>
        <v>#REF!</v>
      </c>
      <c r="BN58" s="44"/>
      <c r="BO58" s="44"/>
    </row>
    <row r="59" spans="2:67">
      <c r="B59" s="44"/>
      <c r="D59" s="44" t="str">
        <f>IF(B59="","",IFERROR(VLOOKUP(B59,изображения!A:B,2,FALSE),"добавьте на вкладку изображения"))</f>
        <v/>
      </c>
      <c r="E59" s="44"/>
      <c r="G59" s="44"/>
      <c r="H59" s="48">
        <f>COUNTA($K$2:K59)</f>
        <v>58</v>
      </c>
      <c r="I59" s="48" t="str">
        <f t="shared" si="0"/>
        <v>8-2</v>
      </c>
      <c r="J59" s="44">
        <f>COUNTIFS($L$2:L59,L59,$L$2:L59,L59)</f>
        <v>2</v>
      </c>
      <c r="K59" s="44" t="str">
        <f t="shared" si="1"/>
        <v>KVNU-10</v>
      </c>
      <c r="L59" s="44" t="s">
        <v>9</v>
      </c>
      <c r="M59" s="44">
        <v>10</v>
      </c>
      <c r="N59" s="44" t="e">
        <f>SUMIF(#REF!,K59,#REF!)</f>
        <v>#REF!</v>
      </c>
      <c r="O59" s="44">
        <f t="shared" si="2"/>
        <v>1</v>
      </c>
      <c r="P59" s="44">
        <f>COUNTIF($T$1:T59,T59)</f>
        <v>4</v>
      </c>
      <c r="Q59" s="44" t="str">
        <f t="shared" si="10"/>
        <v>4-KVFM-63</v>
      </c>
      <c r="R59" s="44" t="s">
        <v>59</v>
      </c>
      <c r="S59" s="44">
        <v>63</v>
      </c>
      <c r="T59" s="44" t="str">
        <f t="shared" si="3"/>
        <v>KVFM-63</v>
      </c>
      <c r="U59" s="44">
        <v>100</v>
      </c>
      <c r="V59" s="44" t="str">
        <f t="shared" si="11"/>
        <v>100,</v>
      </c>
      <c r="W59" s="44"/>
      <c r="X59" s="44" t="s">
        <v>57</v>
      </c>
      <c r="Y59" s="44">
        <v>80</v>
      </c>
      <c r="Z59" s="44" t="str">
        <f t="shared" si="26"/>
        <v>KVDA-80</v>
      </c>
      <c r="AA59" s="44">
        <v>5</v>
      </c>
      <c r="AB59" s="44">
        <v>400</v>
      </c>
      <c r="AC59" s="44">
        <v>400</v>
      </c>
      <c r="AD59" s="44">
        <v>70</v>
      </c>
      <c r="AE59" s="44"/>
      <c r="AF59" s="44">
        <f>COUNTIFS(AG$2:AG59,AG59)</f>
        <v>1</v>
      </c>
      <c r="AG59" s="44" t="str">
        <f t="shared" si="12"/>
        <v>KVFM-63</v>
      </c>
      <c r="AH59" s="44" t="s">
        <v>59</v>
      </c>
      <c r="AI59" s="44">
        <v>63</v>
      </c>
      <c r="AJ59" s="45" t="s">
        <v>681</v>
      </c>
      <c r="AK59" s="44" t="str">
        <f t="shared" si="13"/>
        <v>KVFM-63Скольжения</v>
      </c>
      <c r="AL59" s="44" t="e">
        <f>VLOOKUP(AG59,#REF!,40,FALSE)</f>
        <v>#REF!</v>
      </c>
      <c r="AM59" s="44"/>
      <c r="AN59" s="44"/>
      <c r="AO59" s="44"/>
      <c r="AP59" s="44"/>
      <c r="AQ59" s="44"/>
      <c r="AR59" s="44"/>
      <c r="AS59" s="44"/>
      <c r="AT59" s="44"/>
      <c r="AU59" s="44"/>
      <c r="AV59" s="44" t="str">
        <f t="shared" si="25"/>
        <v/>
      </c>
      <c r="AW59" s="44"/>
      <c r="AX59" s="44"/>
      <c r="AY59" s="44" t="s">
        <v>9</v>
      </c>
      <c r="AZ59" s="44">
        <v>10</v>
      </c>
      <c r="BA59" s="44" t="str">
        <f t="shared" si="27"/>
        <v>KVNU-10</v>
      </c>
      <c r="BB59" s="44" t="s">
        <v>731</v>
      </c>
      <c r="BC59" s="44" t="str">
        <f t="shared" si="28"/>
        <v>KVNU-10Упругое нерегулируемое</v>
      </c>
      <c r="BD59" s="44"/>
      <c r="BE59" s="44"/>
      <c r="BF59" s="44"/>
      <c r="BG59" s="44">
        <f>COUNTIFS(BH$2:BH59,BH59,BH$2:BH59,BH59)</f>
        <v>2</v>
      </c>
      <c r="BH59" s="44" t="str">
        <f t="shared" si="29"/>
        <v>KVFM-20</v>
      </c>
      <c r="BI59" s="44" t="s">
        <v>59</v>
      </c>
      <c r="BJ59" s="44">
        <v>20</v>
      </c>
      <c r="BK59" s="49" t="s">
        <v>734</v>
      </c>
      <c r="BL59" s="49" t="str">
        <f t="shared" si="30"/>
        <v>KVFM-20Сталь нержавеющая AISI 304 с покрытием твёрдым хромом</v>
      </c>
      <c r="BM59" s="44" t="e">
        <f>VLOOKUP(BH59,#REF!,40,FALSE)</f>
        <v>#REF!</v>
      </c>
      <c r="BN59" s="44"/>
      <c r="BO59" s="44"/>
    </row>
    <row r="60" spans="2:67">
      <c r="B60" s="44"/>
      <c r="D60" s="44" t="str">
        <f>IF(B60="","",IFERROR(VLOOKUP(B60,изображения!A:B,2,FALSE),"добавьте на вкладку изображения"))</f>
        <v/>
      </c>
      <c r="E60" s="44"/>
      <c r="G60" s="44"/>
      <c r="H60" s="48">
        <f>COUNTA($K$2:K60)</f>
        <v>59</v>
      </c>
      <c r="I60" s="48" t="str">
        <f t="shared" si="0"/>
        <v>8-3</v>
      </c>
      <c r="J60" s="44">
        <f>COUNTIFS($L$2:L60,L60,$L$2:L60,L60)</f>
        <v>3</v>
      </c>
      <c r="K60" s="44" t="str">
        <f t="shared" si="1"/>
        <v>KVNU-12</v>
      </c>
      <c r="L60" s="44" t="s">
        <v>9</v>
      </c>
      <c r="M60" s="44">
        <v>12</v>
      </c>
      <c r="N60" s="44" t="e">
        <f>SUMIF(#REF!,K60,#REF!)</f>
        <v>#REF!</v>
      </c>
      <c r="O60" s="44">
        <f t="shared" si="2"/>
        <v>1</v>
      </c>
      <c r="P60" s="44">
        <f>COUNTIF($T$1:T60,T60)</f>
        <v>5</v>
      </c>
      <c r="Q60" s="44" t="str">
        <f t="shared" si="10"/>
        <v>5-KVFM-63</v>
      </c>
      <c r="R60" s="44" t="s">
        <v>59</v>
      </c>
      <c r="S60" s="44">
        <v>63</v>
      </c>
      <c r="T60" s="44" t="str">
        <f t="shared" si="3"/>
        <v>KVFM-63</v>
      </c>
      <c r="U60" s="44">
        <v>125</v>
      </c>
      <c r="V60" s="44" t="str">
        <f t="shared" si="11"/>
        <v>125,</v>
      </c>
      <c r="W60" s="44"/>
      <c r="X60" s="44" t="s">
        <v>57</v>
      </c>
      <c r="Y60" s="44">
        <v>100</v>
      </c>
      <c r="Z60" s="44" t="str">
        <f t="shared" si="26"/>
        <v>KVDA-100</v>
      </c>
      <c r="AA60" s="44">
        <v>5</v>
      </c>
      <c r="AB60" s="44">
        <v>400</v>
      </c>
      <c r="AC60" s="44">
        <v>400</v>
      </c>
      <c r="AD60" s="44">
        <v>70</v>
      </c>
      <c r="AE60" s="44"/>
      <c r="AF60" s="44">
        <f>COUNTIFS(AG$2:AG60,AG60)</f>
        <v>1</v>
      </c>
      <c r="AG60" s="44" t="str">
        <f>CONCATENATE(AH60,"-",AI60)</f>
        <v>KVMAL-16</v>
      </c>
      <c r="AH60" s="44" t="s">
        <v>17</v>
      </c>
      <c r="AI60" s="44">
        <v>16</v>
      </c>
      <c r="AJ60" s="45" t="s">
        <v>10</v>
      </c>
      <c r="AK60" s="44" t="str">
        <f>CONCATENATE(AG60,,AJ60)</f>
        <v>KVMAL-16Наружная</v>
      </c>
      <c r="AL60" s="44" t="e">
        <f>VLOOKUP(AG60,#REF!,40,FALSE)</f>
        <v>#REF!</v>
      </c>
      <c r="AM60" s="44"/>
      <c r="AN60" s="44"/>
      <c r="AO60" s="44"/>
      <c r="AP60" s="44"/>
      <c r="AQ60" s="44"/>
      <c r="AR60" s="44"/>
      <c r="AS60" s="44"/>
      <c r="AT60" s="44"/>
      <c r="AU60" s="44"/>
      <c r="AV60" s="44" t="str">
        <f t="shared" si="25"/>
        <v/>
      </c>
      <c r="AW60" s="44"/>
      <c r="AX60" s="44"/>
      <c r="AY60" s="44" t="s">
        <v>9</v>
      </c>
      <c r="AZ60" s="44">
        <v>12</v>
      </c>
      <c r="BA60" s="44" t="str">
        <f t="shared" si="27"/>
        <v>KVNU-12</v>
      </c>
      <c r="BB60" s="44" t="s">
        <v>731</v>
      </c>
      <c r="BC60" s="44" t="str">
        <f t="shared" si="28"/>
        <v>KVNU-12Упругое нерегулируемое</v>
      </c>
      <c r="BD60" s="44"/>
      <c r="BE60" s="44"/>
      <c r="BF60" s="44"/>
      <c r="BG60" s="44">
        <f>COUNTIFS(BH$2:BH60,BH60,BH$2:BH60,BH60)</f>
        <v>1</v>
      </c>
      <c r="BH60" s="44" t="str">
        <f t="shared" si="29"/>
        <v>KVFM-25</v>
      </c>
      <c r="BI60" s="44" t="s">
        <v>59</v>
      </c>
      <c r="BJ60" s="44">
        <v>25</v>
      </c>
      <c r="BK60" s="49" t="s">
        <v>733</v>
      </c>
      <c r="BL60" s="49" t="str">
        <f t="shared" si="30"/>
        <v>KVFM-25Сталь 45 с покрытием твёрдым хромом</v>
      </c>
      <c r="BM60" s="44" t="e">
        <f>VLOOKUP(BH60,#REF!,40,FALSE)</f>
        <v>#REF!</v>
      </c>
      <c r="BN60" s="44"/>
      <c r="BO60" s="44"/>
    </row>
    <row r="61" spans="2:67">
      <c r="B61" s="44"/>
      <c r="D61" s="44" t="str">
        <f>IF(B61="","",IFERROR(VLOOKUP(B61,изображения!A:B,2,FALSE),"добавьте на вкладку изображения"))</f>
        <v/>
      </c>
      <c r="E61" s="44"/>
      <c r="G61" s="44"/>
      <c r="H61" s="48">
        <f>COUNTA($K$2:K61)</f>
        <v>60</v>
      </c>
      <c r="I61" s="48" t="str">
        <f t="shared" si="0"/>
        <v>8-4</v>
      </c>
      <c r="J61" s="44">
        <f>COUNTIFS($L$2:L61,L61,$L$2:L61,L61)</f>
        <v>4</v>
      </c>
      <c r="K61" s="44" t="str">
        <f t="shared" si="1"/>
        <v>KVNU-16</v>
      </c>
      <c r="L61" s="44" t="s">
        <v>9</v>
      </c>
      <c r="M61" s="44">
        <v>16</v>
      </c>
      <c r="N61" s="44" t="e">
        <f>SUMIF(#REF!,K61,#REF!)</f>
        <v>#REF!</v>
      </c>
      <c r="O61" s="44">
        <f t="shared" si="2"/>
        <v>1</v>
      </c>
      <c r="P61" s="44">
        <f>COUNTIF($T$1:T61,T61)</f>
        <v>6</v>
      </c>
      <c r="Q61" s="44" t="str">
        <f t="shared" si="10"/>
        <v>6-KVFM-63</v>
      </c>
      <c r="R61" s="44" t="s">
        <v>59</v>
      </c>
      <c r="S61" s="44">
        <v>63</v>
      </c>
      <c r="T61" s="44" t="str">
        <f t="shared" si="3"/>
        <v>KVFM-63</v>
      </c>
      <c r="U61" s="44">
        <v>160</v>
      </c>
      <c r="V61" s="44" t="str">
        <f t="shared" si="11"/>
        <v>160,</v>
      </c>
      <c r="W61" s="44"/>
      <c r="X61" s="44" t="s">
        <v>9</v>
      </c>
      <c r="Y61" s="44">
        <v>8</v>
      </c>
      <c r="Z61" s="44" t="str">
        <f t="shared" si="26"/>
        <v>KVNU-8</v>
      </c>
      <c r="AA61" s="44">
        <v>5</v>
      </c>
      <c r="AB61" s="44">
        <v>100</v>
      </c>
      <c r="AC61" s="44">
        <v>100</v>
      </c>
      <c r="AD61" s="44">
        <v>10</v>
      </c>
      <c r="AE61" s="44"/>
      <c r="AF61" s="44">
        <f>COUNTIFS(AG$2:AG61,AG61)</f>
        <v>1</v>
      </c>
      <c r="AG61" s="44" t="str">
        <f>CONCATENATE(AH61,"-",AI61)</f>
        <v>KVMAL-20</v>
      </c>
      <c r="AH61" s="44" t="s">
        <v>17</v>
      </c>
      <c r="AI61" s="44">
        <v>20</v>
      </c>
      <c r="AJ61" s="45" t="s">
        <v>10</v>
      </c>
      <c r="AK61" s="44" t="str">
        <f>CONCATENATE(AG61,,AJ61)</f>
        <v>KVMAL-20Наружная</v>
      </c>
      <c r="AL61" s="44" t="e">
        <f>VLOOKUP(AG61,#REF!,40,FALSE)</f>
        <v>#REF!</v>
      </c>
      <c r="AM61" s="44"/>
      <c r="AN61" s="44"/>
      <c r="AO61" s="44"/>
      <c r="AP61" s="44"/>
      <c r="AQ61" s="44"/>
      <c r="AR61" s="44"/>
      <c r="AS61" s="44"/>
      <c r="AT61" s="44"/>
      <c r="AU61" s="44"/>
      <c r="AV61" s="44" t="str">
        <f t="shared" si="25"/>
        <v/>
      </c>
      <c r="AW61" s="44"/>
      <c r="AX61" s="44"/>
      <c r="AY61" s="44" t="s">
        <v>9</v>
      </c>
      <c r="AZ61" s="44">
        <v>16</v>
      </c>
      <c r="BA61" s="44" t="str">
        <f t="shared" si="27"/>
        <v>KVNU-16</v>
      </c>
      <c r="BB61" s="44" t="s">
        <v>732</v>
      </c>
      <c r="BC61" s="44" t="str">
        <f t="shared" si="28"/>
        <v>KVNU-16Воздушное регулируемое</v>
      </c>
      <c r="BD61" s="44"/>
      <c r="BE61" s="44"/>
      <c r="BF61" s="44"/>
      <c r="BG61" s="44">
        <f>COUNTIFS(BH$2:BH61,BH61,BH$2:BH61,BH61)</f>
        <v>2</v>
      </c>
      <c r="BH61" s="44" t="str">
        <f t="shared" si="29"/>
        <v>KVFM-25</v>
      </c>
      <c r="BI61" s="44" t="s">
        <v>59</v>
      </c>
      <c r="BJ61" s="44">
        <v>25</v>
      </c>
      <c r="BK61" s="49" t="s">
        <v>734</v>
      </c>
      <c r="BL61" s="49" t="str">
        <f t="shared" si="30"/>
        <v>KVFM-25Сталь нержавеющая AISI 304 с покрытием твёрдым хромом</v>
      </c>
      <c r="BM61" s="44" t="e">
        <f>VLOOKUP(BH61,#REF!,40,FALSE)</f>
        <v>#REF!</v>
      </c>
      <c r="BN61" s="44"/>
      <c r="BO61" s="44"/>
    </row>
    <row r="62" spans="2:67">
      <c r="B62" s="44"/>
      <c r="D62" s="44" t="str">
        <f>IF(B62="","",IFERROR(VLOOKUP(B62,изображения!A:B,2,FALSE),"добавьте на вкладку изображения"))</f>
        <v/>
      </c>
      <c r="E62" s="44"/>
      <c r="G62" s="44"/>
      <c r="H62" s="48">
        <f>COUNTA($K$2:K62)</f>
        <v>61</v>
      </c>
      <c r="I62" s="48" t="str">
        <f t="shared" si="0"/>
        <v>8-5</v>
      </c>
      <c r="J62" s="44">
        <f>COUNTIFS($L$2:L62,L62,$L$2:L62,L62)</f>
        <v>5</v>
      </c>
      <c r="K62" s="44" t="str">
        <f t="shared" si="1"/>
        <v>KVNU-20</v>
      </c>
      <c r="L62" s="44" t="s">
        <v>9</v>
      </c>
      <c r="M62" s="44">
        <v>20</v>
      </c>
      <c r="N62" s="44" t="e">
        <f>SUMIF(#REF!,K62,#REF!)</f>
        <v>#REF!</v>
      </c>
      <c r="O62" s="44">
        <f t="shared" si="2"/>
        <v>1</v>
      </c>
      <c r="P62" s="44">
        <f>COUNTIF($T$1:T62,T62)</f>
        <v>7</v>
      </c>
      <c r="Q62" s="44" t="str">
        <f t="shared" si="10"/>
        <v>7-KVFM-63</v>
      </c>
      <c r="R62" s="44" t="s">
        <v>59</v>
      </c>
      <c r="S62" s="44">
        <v>63</v>
      </c>
      <c r="T62" s="44" t="str">
        <f t="shared" si="3"/>
        <v>KVFM-63</v>
      </c>
      <c r="U62" s="44">
        <v>200</v>
      </c>
      <c r="V62" s="44" t="str">
        <f t="shared" si="11"/>
        <v>200</v>
      </c>
      <c r="W62" s="44"/>
      <c r="X62" s="44" t="s">
        <v>9</v>
      </c>
      <c r="Y62" s="44">
        <v>10</v>
      </c>
      <c r="Z62" s="44" t="str">
        <f t="shared" si="26"/>
        <v>KVNU-10</v>
      </c>
      <c r="AA62" s="44">
        <v>5</v>
      </c>
      <c r="AB62" s="44">
        <v>100</v>
      </c>
      <c r="AC62" s="44">
        <v>100</v>
      </c>
      <c r="AD62" s="44">
        <v>10</v>
      </c>
      <c r="AE62" s="44"/>
      <c r="AF62" s="44">
        <f>COUNTIFS(AG$2:AG62,AG62)</f>
        <v>2</v>
      </c>
      <c r="AG62" s="44" t="str">
        <f>CONCATENATE(AH62,"-",AI62)</f>
        <v>KVMAL-20</v>
      </c>
      <c r="AH62" s="44" t="s">
        <v>17</v>
      </c>
      <c r="AI62" s="44">
        <v>20</v>
      </c>
      <c r="AJ62" s="45" t="s">
        <v>16</v>
      </c>
      <c r="AK62" s="44" t="str">
        <f>CONCATENATE(AG62,,AJ62)</f>
        <v>KVMAL-20Внутренняя</v>
      </c>
      <c r="AL62" s="44" t="e">
        <f>VLOOKUP(AG62,#REF!,40,FALSE)</f>
        <v>#REF!</v>
      </c>
      <c r="AM62" s="44"/>
      <c r="AN62" s="44"/>
      <c r="AO62" s="44"/>
      <c r="AP62" s="44"/>
      <c r="AQ62" s="44"/>
      <c r="AR62" s="44"/>
      <c r="AS62" s="44"/>
      <c r="AT62" s="44"/>
      <c r="AU62" s="44"/>
      <c r="AV62" s="44" t="str">
        <f t="shared" si="25"/>
        <v/>
      </c>
      <c r="AW62" s="44"/>
      <c r="AX62" s="44"/>
      <c r="AY62" s="44" t="s">
        <v>9</v>
      </c>
      <c r="AZ62" s="44">
        <v>16</v>
      </c>
      <c r="BA62" s="44" t="str">
        <f t="shared" si="27"/>
        <v>KVNU-16</v>
      </c>
      <c r="BB62" s="44" t="s">
        <v>731</v>
      </c>
      <c r="BC62" s="44" t="str">
        <f t="shared" si="28"/>
        <v>KVNU-16Упругое нерегулируемое</v>
      </c>
      <c r="BD62" s="44"/>
      <c r="BE62" s="44"/>
      <c r="BF62" s="44"/>
      <c r="BG62" s="44">
        <f>COUNTIFS(BH$2:BH62,BH62,BH$2:BH62,BH62)</f>
        <v>1</v>
      </c>
      <c r="BH62" s="44" t="str">
        <f t="shared" si="29"/>
        <v>KVFM-32</v>
      </c>
      <c r="BI62" s="44" t="s">
        <v>59</v>
      </c>
      <c r="BJ62" s="44">
        <v>32</v>
      </c>
      <c r="BK62" s="49" t="s">
        <v>733</v>
      </c>
      <c r="BL62" s="49" t="str">
        <f t="shared" si="30"/>
        <v>KVFM-32Сталь 45 с покрытием твёрдым хромом</v>
      </c>
      <c r="BM62" s="44" t="e">
        <f>VLOOKUP(BH62,#REF!,40,FALSE)</f>
        <v>#REF!</v>
      </c>
      <c r="BN62" s="44"/>
      <c r="BO62" s="44"/>
    </row>
    <row r="63" spans="2:67">
      <c r="B63" s="44"/>
      <c r="D63" s="44" t="str">
        <f>IF(B63="","",IFERROR(VLOOKUP(B63,изображения!A:B,2,FALSE),"добавьте на вкладку изображения"))</f>
        <v/>
      </c>
      <c r="E63" s="44"/>
      <c r="G63" s="44"/>
      <c r="H63" s="48">
        <f>COUNTA($K$2:K63)</f>
        <v>62</v>
      </c>
      <c r="I63" s="48" t="str">
        <f t="shared" si="0"/>
        <v>8-6</v>
      </c>
      <c r="J63" s="44">
        <f>COUNTIFS($L$2:L63,L63,$L$2:L63,L63)</f>
        <v>6</v>
      </c>
      <c r="K63" s="44" t="str">
        <f t="shared" si="1"/>
        <v>KVNU-25</v>
      </c>
      <c r="L63" s="44" t="s">
        <v>9</v>
      </c>
      <c r="M63" s="44">
        <v>25</v>
      </c>
      <c r="N63" s="44" t="e">
        <f>SUMIF(#REF!,K63,#REF!)</f>
        <v>#REF!</v>
      </c>
      <c r="O63" s="44">
        <f t="shared" si="2"/>
        <v>1</v>
      </c>
      <c r="P63" s="44">
        <f>COUNTIF($T$1:T63,T63)</f>
        <v>1</v>
      </c>
      <c r="Q63" s="44" t="str">
        <f t="shared" si="10"/>
        <v>1-KVNG-32</v>
      </c>
      <c r="R63" s="44" t="s">
        <v>18</v>
      </c>
      <c r="S63" s="44">
        <v>32</v>
      </c>
      <c r="T63" s="44" t="str">
        <f t="shared" si="3"/>
        <v>KVNG-32</v>
      </c>
      <c r="U63" s="44">
        <v>25</v>
      </c>
      <c r="V63" s="44" t="str">
        <f t="shared" si="11"/>
        <v>25,</v>
      </c>
      <c r="W63" s="44"/>
      <c r="X63" s="44" t="s">
        <v>9</v>
      </c>
      <c r="Y63" s="44">
        <v>12</v>
      </c>
      <c r="Z63" s="44" t="str">
        <f t="shared" si="26"/>
        <v>KVNU-12</v>
      </c>
      <c r="AA63" s="44">
        <v>5</v>
      </c>
      <c r="AB63" s="44">
        <v>200</v>
      </c>
      <c r="AC63" s="44">
        <v>100</v>
      </c>
      <c r="AD63" s="44">
        <v>10</v>
      </c>
      <c r="AE63" s="44"/>
      <c r="AF63" s="44">
        <f>COUNTIFS(AG$2:AG63,AG63)</f>
        <v>1</v>
      </c>
      <c r="AG63" s="44" t="str">
        <f>CONCATENATE(AH63,"-",AI63)</f>
        <v>KVMAL-25</v>
      </c>
      <c r="AH63" s="44" t="s">
        <v>17</v>
      </c>
      <c r="AI63" s="44">
        <v>25</v>
      </c>
      <c r="AJ63" s="45" t="s">
        <v>10</v>
      </c>
      <c r="AK63" s="44" t="str">
        <f>CONCATENATE(AG63,,AJ63)</f>
        <v>KVMAL-25Наружная</v>
      </c>
      <c r="AL63" s="44" t="e">
        <f>VLOOKUP(AG63,#REF!,40,FALSE)</f>
        <v>#REF!</v>
      </c>
      <c r="AM63" s="44"/>
      <c r="AN63" s="44"/>
      <c r="AO63" s="44"/>
      <c r="AP63" s="44"/>
      <c r="AQ63" s="44"/>
      <c r="AR63" s="44"/>
      <c r="AS63" s="44"/>
      <c r="AT63" s="44"/>
      <c r="AU63" s="44"/>
      <c r="AV63" s="44" t="str">
        <f t="shared" si="25"/>
        <v/>
      </c>
      <c r="AW63" s="44"/>
      <c r="AX63" s="44"/>
      <c r="AY63" s="44" t="s">
        <v>9</v>
      </c>
      <c r="AZ63" s="44">
        <v>20</v>
      </c>
      <c r="BA63" s="44" t="str">
        <f t="shared" si="27"/>
        <v>KVNU-20</v>
      </c>
      <c r="BB63" s="44" t="s">
        <v>732</v>
      </c>
      <c r="BC63" s="44" t="str">
        <f t="shared" si="28"/>
        <v>KVNU-20Воздушное регулируемое</v>
      </c>
      <c r="BD63" s="44"/>
      <c r="BE63" s="44"/>
      <c r="BF63" s="44"/>
      <c r="BG63" s="44">
        <f>COUNTIFS(BH$2:BH63,BH63,BH$2:BH63,BH63)</f>
        <v>2</v>
      </c>
      <c r="BH63" s="44" t="str">
        <f t="shared" si="29"/>
        <v>KVFM-32</v>
      </c>
      <c r="BI63" s="44" t="s">
        <v>59</v>
      </c>
      <c r="BJ63" s="44">
        <v>32</v>
      </c>
      <c r="BK63" s="49" t="s">
        <v>734</v>
      </c>
      <c r="BL63" s="49" t="str">
        <f t="shared" si="30"/>
        <v>KVFM-32Сталь нержавеющая AISI 304 с покрытием твёрдым хромом</v>
      </c>
      <c r="BM63" s="44" t="e">
        <f>VLOOKUP(BH63,#REF!,40,FALSE)</f>
        <v>#REF!</v>
      </c>
      <c r="BN63" s="44"/>
      <c r="BO63" s="44"/>
    </row>
    <row r="64" spans="2:67">
      <c r="B64" s="44"/>
      <c r="D64" s="44" t="str">
        <f>IF(B64="","",IFERROR(VLOOKUP(B64,изображения!A:B,2,FALSE),"добавьте на вкладку изображения"))</f>
        <v/>
      </c>
      <c r="E64" s="44"/>
      <c r="G64" s="44"/>
      <c r="H64" s="48">
        <f>COUNTA($K$2:K64)</f>
        <v>63</v>
      </c>
      <c r="I64" s="48" t="str">
        <f t="shared" si="0"/>
        <v>8-7</v>
      </c>
      <c r="J64" s="44">
        <f>COUNTIFS($L$2:L64,L64,$L$2:L64,L64)</f>
        <v>7</v>
      </c>
      <c r="K64" s="44" t="str">
        <f t="shared" si="1"/>
        <v>KVNU-32</v>
      </c>
      <c r="L64" s="44" t="s">
        <v>9</v>
      </c>
      <c r="M64" s="44">
        <v>32</v>
      </c>
      <c r="N64" s="44" t="e">
        <f>SUMIF(#REF!,K64,#REF!)</f>
        <v>#REF!</v>
      </c>
      <c r="O64" s="44">
        <f t="shared" si="2"/>
        <v>1</v>
      </c>
      <c r="P64" s="44">
        <f>COUNTIF($T$1:T64,T64)</f>
        <v>2</v>
      </c>
      <c r="Q64" s="44" t="str">
        <f t="shared" si="10"/>
        <v>2-KVNG-32</v>
      </c>
      <c r="R64" s="44" t="s">
        <v>18</v>
      </c>
      <c r="S64" s="44">
        <v>32</v>
      </c>
      <c r="T64" s="44" t="str">
        <f t="shared" si="3"/>
        <v>KVNG-32</v>
      </c>
      <c r="U64" s="44">
        <v>40</v>
      </c>
      <c r="V64" s="44" t="str">
        <f t="shared" si="11"/>
        <v>40,</v>
      </c>
      <c r="W64" s="44"/>
      <c r="X64" s="44" t="s">
        <v>9</v>
      </c>
      <c r="Y64" s="44">
        <v>16</v>
      </c>
      <c r="Z64" s="44" t="str">
        <f t="shared" si="26"/>
        <v>KVNU-16</v>
      </c>
      <c r="AA64" s="44">
        <v>5</v>
      </c>
      <c r="AB64" s="44">
        <v>200</v>
      </c>
      <c r="AC64" s="44">
        <v>100</v>
      </c>
      <c r="AD64" s="44">
        <v>10</v>
      </c>
      <c r="AE64" s="44"/>
      <c r="AF64" s="44">
        <f>COUNTIFS(AG$2:AG64,AG64)</f>
        <v>2</v>
      </c>
      <c r="AG64" s="44" t="str">
        <f>CONCATENATE(AH64,"-",AI64)</f>
        <v>KVMAL-25</v>
      </c>
      <c r="AH64" s="44" t="s">
        <v>17</v>
      </c>
      <c r="AI64" s="44">
        <v>25</v>
      </c>
      <c r="AJ64" s="45" t="s">
        <v>16</v>
      </c>
      <c r="AK64" s="44" t="str">
        <f t="shared" ref="AK64:AK104" si="31">CONCATENATE(AG64,,AJ64)</f>
        <v>KVMAL-25Внутренняя</v>
      </c>
      <c r="AL64" s="44" t="e">
        <f>VLOOKUP(AG64,#REF!,40,FALSE)</f>
        <v>#REF!</v>
      </c>
      <c r="AM64" s="44"/>
      <c r="AN64" s="44"/>
      <c r="AO64" s="44"/>
      <c r="AP64" s="44"/>
      <c r="AQ64" s="44"/>
      <c r="AR64" s="44"/>
      <c r="AS64" s="44"/>
      <c r="AT64" s="44"/>
      <c r="AU64" s="44"/>
      <c r="AV64" s="44" t="str">
        <f t="shared" si="25"/>
        <v/>
      </c>
      <c r="AW64" s="44"/>
      <c r="AX64" s="44"/>
      <c r="AY64" s="44" t="s">
        <v>9</v>
      </c>
      <c r="AZ64" s="44">
        <v>20</v>
      </c>
      <c r="BA64" s="44" t="str">
        <f t="shared" si="27"/>
        <v>KVNU-20</v>
      </c>
      <c r="BB64" s="44" t="s">
        <v>731</v>
      </c>
      <c r="BC64" s="44" t="str">
        <f t="shared" si="28"/>
        <v>KVNU-20Упругое нерегулируемое</v>
      </c>
      <c r="BD64" s="44"/>
      <c r="BE64" s="44"/>
      <c r="BF64" s="44"/>
      <c r="BG64" s="44">
        <f>COUNTIFS(BH$2:BH64,BH64,BH$2:BH64,BH64)</f>
        <v>1</v>
      </c>
      <c r="BH64" s="44" t="str">
        <f t="shared" si="29"/>
        <v>KVFM-40</v>
      </c>
      <c r="BI64" s="44" t="s">
        <v>59</v>
      </c>
      <c r="BJ64" s="44">
        <v>40</v>
      </c>
      <c r="BK64" s="49" t="s">
        <v>733</v>
      </c>
      <c r="BL64" s="49" t="str">
        <f t="shared" si="30"/>
        <v>KVFM-40Сталь 45 с покрытием твёрдым хромом</v>
      </c>
      <c r="BM64" s="44" t="e">
        <f>VLOOKUP(BH64,#REF!,40,FALSE)</f>
        <v>#REF!</v>
      </c>
      <c r="BN64" s="44"/>
      <c r="BO64" s="44"/>
    </row>
    <row r="65" spans="2:67">
      <c r="B65" s="44"/>
      <c r="D65" s="44" t="str">
        <f>IF(B65="","",IFERROR(VLOOKUP(B65,изображения!A:B,2,FALSE),"добавьте на вкладку изображения"))</f>
        <v/>
      </c>
      <c r="E65" s="44"/>
      <c r="G65" s="44"/>
      <c r="H65" s="48">
        <f>COUNTA($K$2:K65)</f>
        <v>64</v>
      </c>
      <c r="I65" s="48" t="str">
        <f t="shared" si="0"/>
        <v>8-8</v>
      </c>
      <c r="J65" s="44">
        <f>COUNTIFS($L$2:L65,L65,$L$2:L65,L65)</f>
        <v>8</v>
      </c>
      <c r="K65" s="44" t="str">
        <f t="shared" si="1"/>
        <v>KVNU-40</v>
      </c>
      <c r="L65" s="44" t="s">
        <v>9</v>
      </c>
      <c r="M65" s="44">
        <v>40</v>
      </c>
      <c r="N65" s="44" t="e">
        <f>SUMIF(#REF!,K65,#REF!)</f>
        <v>#REF!</v>
      </c>
      <c r="O65" s="44">
        <f t="shared" si="2"/>
        <v>1</v>
      </c>
      <c r="P65" s="44">
        <f>COUNTIF($T$1:T65,T65)</f>
        <v>3</v>
      </c>
      <c r="Q65" s="44" t="str">
        <f t="shared" si="10"/>
        <v>3-KVNG-32</v>
      </c>
      <c r="R65" s="44" t="s">
        <v>18</v>
      </c>
      <c r="S65" s="44">
        <v>32</v>
      </c>
      <c r="T65" s="44" t="str">
        <f t="shared" si="3"/>
        <v>KVNG-32</v>
      </c>
      <c r="U65" s="44">
        <v>50</v>
      </c>
      <c r="V65" s="44" t="str">
        <f t="shared" si="11"/>
        <v>50,</v>
      </c>
      <c r="W65" s="44"/>
      <c r="X65" s="44" t="s">
        <v>9</v>
      </c>
      <c r="Y65" s="44">
        <v>20</v>
      </c>
      <c r="Z65" s="44" t="str">
        <f t="shared" si="26"/>
        <v>KVNU-20</v>
      </c>
      <c r="AA65" s="44">
        <v>5</v>
      </c>
      <c r="AB65" s="44">
        <v>320</v>
      </c>
      <c r="AC65" s="44">
        <v>200</v>
      </c>
      <c r="AD65" s="44">
        <v>20</v>
      </c>
      <c r="AE65" s="44"/>
      <c r="AF65" s="44">
        <f>COUNTIFS(AG$2:AG65,AG65)</f>
        <v>1</v>
      </c>
      <c r="AG65" s="44" t="str">
        <f t="shared" ref="AG65:AG128" si="32">CONCATENATE(AH65,"-",AI65)</f>
        <v>KVMAL-32</v>
      </c>
      <c r="AH65" s="44" t="s">
        <v>17</v>
      </c>
      <c r="AI65" s="44">
        <v>32</v>
      </c>
      <c r="AJ65" s="45" t="s">
        <v>10</v>
      </c>
      <c r="AK65" s="44" t="str">
        <f t="shared" si="31"/>
        <v>KVMAL-32Наружная</v>
      </c>
      <c r="AL65" s="44" t="e">
        <f>VLOOKUP(AG65,#REF!,40,FALSE)</f>
        <v>#REF!</v>
      </c>
      <c r="AM65" s="44"/>
      <c r="AN65" s="44"/>
      <c r="AO65" s="44"/>
      <c r="AP65" s="44"/>
      <c r="AQ65" s="44"/>
      <c r="AR65" s="44"/>
      <c r="AS65" s="44"/>
      <c r="AT65" s="44"/>
      <c r="AU65" s="44"/>
      <c r="AV65" s="44" t="str">
        <f t="shared" si="25"/>
        <v/>
      </c>
      <c r="AW65" s="44"/>
      <c r="AX65" s="44"/>
      <c r="AY65" s="44" t="s">
        <v>9</v>
      </c>
      <c r="AZ65" s="44">
        <v>25</v>
      </c>
      <c r="BA65" s="44" t="str">
        <f t="shared" si="27"/>
        <v>KVNU-25</v>
      </c>
      <c r="BB65" s="44" t="s">
        <v>732</v>
      </c>
      <c r="BC65" s="44" t="str">
        <f t="shared" si="28"/>
        <v>KVNU-25Воздушное регулируемое</v>
      </c>
      <c r="BD65" s="44"/>
      <c r="BE65" s="44"/>
      <c r="BF65" s="44"/>
      <c r="BG65" s="44">
        <f>COUNTIFS(BH$2:BH65,BH65,BH$2:BH65,BH65)</f>
        <v>2</v>
      </c>
      <c r="BH65" s="44" t="str">
        <f t="shared" si="29"/>
        <v>KVFM-40</v>
      </c>
      <c r="BI65" s="44" t="s">
        <v>59</v>
      </c>
      <c r="BJ65" s="44">
        <v>40</v>
      </c>
      <c r="BK65" s="49" t="s">
        <v>734</v>
      </c>
      <c r="BL65" s="49" t="str">
        <f t="shared" si="30"/>
        <v>KVFM-40Сталь нержавеющая AISI 304 с покрытием твёрдым хромом</v>
      </c>
      <c r="BM65" s="44" t="e">
        <f>VLOOKUP(BH65,#REF!,40,FALSE)</f>
        <v>#REF!</v>
      </c>
      <c r="BN65" s="44"/>
      <c r="BO65" s="44"/>
    </row>
    <row r="66" spans="2:67">
      <c r="B66" s="44"/>
      <c r="D66" s="44" t="str">
        <f>IF(B66="","",IFERROR(VLOOKUP(B66,изображения!A:B,2,FALSE),"добавьте на вкладку изображения"))</f>
        <v/>
      </c>
      <c r="E66" s="44"/>
      <c r="G66" s="44"/>
      <c r="H66" s="48">
        <f>COUNTA($K$2:K66)</f>
        <v>65</v>
      </c>
      <c r="I66" s="48" t="str">
        <f t="shared" ref="I66:I101" si="33">CONCATENATE(VLOOKUP(L66,B:C,2,FALSE),"-",J66)</f>
        <v>8-9</v>
      </c>
      <c r="J66" s="44">
        <f>COUNTIFS($L$2:L66,L66,$L$2:L66,L66)</f>
        <v>9</v>
      </c>
      <c r="K66" s="44" t="str">
        <f t="shared" ref="K66:K104" si="34">CONCATENATE(L66,"-",M66)</f>
        <v>KVNU-50</v>
      </c>
      <c r="L66" s="44" t="s">
        <v>9</v>
      </c>
      <c r="M66" s="44">
        <v>50</v>
      </c>
      <c r="N66" s="44" t="e">
        <f>SUMIF(#REF!,K66,#REF!)</f>
        <v>#REF!</v>
      </c>
      <c r="O66" s="44">
        <f t="shared" ref="O66:O101" si="35">COUNTIF(Z:Z,K66)</f>
        <v>1</v>
      </c>
      <c r="P66" s="44">
        <f>COUNTIF($T$1:T66,T66)</f>
        <v>4</v>
      </c>
      <c r="Q66" s="44" t="str">
        <f t="shared" si="10"/>
        <v>4-KVNG-32</v>
      </c>
      <c r="R66" s="44" t="s">
        <v>18</v>
      </c>
      <c r="S66" s="44">
        <v>32</v>
      </c>
      <c r="T66" s="44" t="str">
        <f t="shared" ref="T66:T80" si="36">CONCATENATE(R66,IF(S66=0,"","-"),S66)</f>
        <v>KVNG-32</v>
      </c>
      <c r="U66" s="44">
        <v>80</v>
      </c>
      <c r="V66" s="44" t="str">
        <f t="shared" si="11"/>
        <v>80,</v>
      </c>
      <c r="W66" s="44"/>
      <c r="X66" s="44" t="s">
        <v>9</v>
      </c>
      <c r="Y66" s="44">
        <v>25</v>
      </c>
      <c r="Z66" s="44" t="str">
        <f t="shared" si="26"/>
        <v>KVNU-25</v>
      </c>
      <c r="AA66" s="44">
        <v>5</v>
      </c>
      <c r="AB66" s="44">
        <v>500</v>
      </c>
      <c r="AC66" s="44">
        <v>200</v>
      </c>
      <c r="AD66" s="44">
        <v>20</v>
      </c>
      <c r="AE66" s="44"/>
      <c r="AF66" s="44">
        <f>COUNTIFS(AG$2:AG66,AG66)</f>
        <v>2</v>
      </c>
      <c r="AG66" s="44" t="str">
        <f t="shared" si="32"/>
        <v>KVMAL-32</v>
      </c>
      <c r="AH66" s="44" t="s">
        <v>17</v>
      </c>
      <c r="AI66" s="44">
        <v>32</v>
      </c>
      <c r="AJ66" s="45" t="s">
        <v>16</v>
      </c>
      <c r="AK66" s="44" t="str">
        <f t="shared" si="31"/>
        <v>KVMAL-32Внутренняя</v>
      </c>
      <c r="AL66" s="44" t="e">
        <f>VLOOKUP(AG66,#REF!,40,FALSE)</f>
        <v>#REF!</v>
      </c>
      <c r="AM66" s="44"/>
      <c r="AN66" s="44"/>
      <c r="AO66" s="44"/>
      <c r="AP66" s="44"/>
      <c r="AQ66" s="44"/>
      <c r="AR66" s="44"/>
      <c r="AS66" s="44"/>
      <c r="AT66" s="44"/>
      <c r="AU66" s="44"/>
      <c r="AV66" s="44" t="str">
        <f t="shared" si="25"/>
        <v/>
      </c>
      <c r="AW66" s="44"/>
      <c r="AX66" s="44"/>
      <c r="AY66" s="44" t="s">
        <v>9</v>
      </c>
      <c r="AZ66" s="44">
        <v>25</v>
      </c>
      <c r="BA66" s="44" t="str">
        <f t="shared" si="27"/>
        <v>KVNU-25</v>
      </c>
      <c r="BB66" s="44" t="s">
        <v>731</v>
      </c>
      <c r="BC66" s="44" t="str">
        <f t="shared" si="28"/>
        <v>KVNU-25Упругое нерегулируемое</v>
      </c>
      <c r="BD66" s="44"/>
      <c r="BE66" s="44"/>
      <c r="BF66" s="44"/>
      <c r="BG66" s="44">
        <f>COUNTIFS(BH$2:BH66,BH66,BH$2:BH66,BH66)</f>
        <v>1</v>
      </c>
      <c r="BH66" s="44" t="str">
        <f t="shared" si="29"/>
        <v>KVFM-50</v>
      </c>
      <c r="BI66" s="44" t="s">
        <v>59</v>
      </c>
      <c r="BJ66" s="44">
        <v>50</v>
      </c>
      <c r="BK66" s="49" t="s">
        <v>733</v>
      </c>
      <c r="BL66" s="49" t="str">
        <f t="shared" si="30"/>
        <v>KVFM-50Сталь 45 с покрытием твёрдым хромом</v>
      </c>
      <c r="BM66" s="44" t="e">
        <f>VLOOKUP(BH66,#REF!,40,FALSE)</f>
        <v>#REF!</v>
      </c>
      <c r="BN66" s="44"/>
      <c r="BO66" s="44"/>
    </row>
    <row r="67" spans="2:67">
      <c r="B67" s="44"/>
      <c r="D67" s="44" t="str">
        <f>IF(B67="","",IFERROR(VLOOKUP(B67,изображения!A:B,2,FALSE),"добавьте на вкладку изображения"))</f>
        <v/>
      </c>
      <c r="E67" s="44"/>
      <c r="G67" s="44"/>
      <c r="H67" s="48">
        <f>COUNTA($K$2:K67)</f>
        <v>66</v>
      </c>
      <c r="I67" s="48" t="str">
        <f t="shared" si="33"/>
        <v>8-10</v>
      </c>
      <c r="J67" s="44">
        <f>COUNTIFS($L$2:L67,L67,$L$2:L67,L67)</f>
        <v>10</v>
      </c>
      <c r="K67" s="44" t="str">
        <f t="shared" si="34"/>
        <v>KVNU-63</v>
      </c>
      <c r="L67" s="44" t="s">
        <v>9</v>
      </c>
      <c r="M67" s="44">
        <v>63</v>
      </c>
      <c r="N67" s="44" t="e">
        <f>SUMIF(#REF!,K67,#REF!)</f>
        <v>#REF!</v>
      </c>
      <c r="O67" s="44">
        <f t="shared" si="35"/>
        <v>1</v>
      </c>
      <c r="P67" s="44">
        <f>COUNTIF($T$1:T67,T67)</f>
        <v>5</v>
      </c>
      <c r="Q67" s="44" t="str">
        <f t="shared" ref="Q67:Q130" si="37">CONCATENATE(P67,"-",T67)</f>
        <v>5-KVNG-32</v>
      </c>
      <c r="R67" s="44" t="s">
        <v>18</v>
      </c>
      <c r="S67" s="44">
        <v>32</v>
      </c>
      <c r="T67" s="44" t="str">
        <f t="shared" si="36"/>
        <v>KVNG-32</v>
      </c>
      <c r="U67" s="44">
        <v>100</v>
      </c>
      <c r="V67" s="44" t="str">
        <f t="shared" ref="V67:V130" si="38">CONCATENATE(U67,IF(P67=COUNTIF(T:T,T67),"",","))</f>
        <v>100,</v>
      </c>
      <c r="W67" s="44"/>
      <c r="X67" s="44" t="s">
        <v>9</v>
      </c>
      <c r="Y67" s="44">
        <v>32</v>
      </c>
      <c r="Z67" s="44" t="str">
        <f t="shared" si="26"/>
        <v>KVNU-32</v>
      </c>
      <c r="AA67" s="44">
        <v>5</v>
      </c>
      <c r="AB67" s="44">
        <v>500</v>
      </c>
      <c r="AC67" s="44">
        <v>200</v>
      </c>
      <c r="AD67" s="44">
        <v>35</v>
      </c>
      <c r="AE67" s="44"/>
      <c r="AF67" s="44">
        <f>COUNTIFS(AG$2:AG67,AG67)</f>
        <v>1</v>
      </c>
      <c r="AG67" s="44" t="str">
        <f t="shared" si="32"/>
        <v>KVMAL-40</v>
      </c>
      <c r="AH67" s="44" t="s">
        <v>17</v>
      </c>
      <c r="AI67" s="44">
        <v>40</v>
      </c>
      <c r="AJ67" s="45" t="s">
        <v>10</v>
      </c>
      <c r="AK67" s="44" t="str">
        <f t="shared" si="31"/>
        <v>KVMAL-40Наружная</v>
      </c>
      <c r="AL67" s="44" t="e">
        <f>VLOOKUP(AG67,#REF!,40,FALSE)</f>
        <v>#REF!</v>
      </c>
      <c r="AM67" s="44"/>
      <c r="AN67" s="44"/>
      <c r="AO67" s="44"/>
      <c r="AP67" s="44"/>
      <c r="AQ67" s="44"/>
      <c r="AR67" s="44"/>
      <c r="AS67" s="44"/>
      <c r="AT67" s="44"/>
      <c r="AU67" s="44"/>
      <c r="AV67" s="44" t="str">
        <f t="shared" si="25"/>
        <v/>
      </c>
      <c r="AW67" s="44"/>
      <c r="AX67" s="44"/>
      <c r="AY67" s="44" t="s">
        <v>9</v>
      </c>
      <c r="AZ67" s="44">
        <v>32</v>
      </c>
      <c r="BA67" s="44" t="str">
        <f t="shared" si="27"/>
        <v>KVNU-32</v>
      </c>
      <c r="BB67" s="44" t="s">
        <v>732</v>
      </c>
      <c r="BC67" s="44" t="str">
        <f t="shared" si="28"/>
        <v>KVNU-32Воздушное регулируемое</v>
      </c>
      <c r="BD67" s="44"/>
      <c r="BE67" s="44"/>
      <c r="BF67" s="44"/>
      <c r="BG67" s="44">
        <f>COUNTIFS(BH$2:BH67,BH67,BH$2:BH67,BH67)</f>
        <v>2</v>
      </c>
      <c r="BH67" s="44" t="str">
        <f t="shared" si="29"/>
        <v>KVFM-50</v>
      </c>
      <c r="BI67" s="44" t="s">
        <v>59</v>
      </c>
      <c r="BJ67" s="44">
        <v>50</v>
      </c>
      <c r="BK67" s="49" t="s">
        <v>734</v>
      </c>
      <c r="BL67" s="49" t="str">
        <f t="shared" si="30"/>
        <v>KVFM-50Сталь нержавеющая AISI 304 с покрытием твёрдым хромом</v>
      </c>
      <c r="BM67" s="44" t="e">
        <f>VLOOKUP(BH67,#REF!,40,FALSE)</f>
        <v>#REF!</v>
      </c>
      <c r="BN67" s="44"/>
      <c r="BO67" s="44"/>
    </row>
    <row r="68" spans="2:67">
      <c r="B68" s="44"/>
      <c r="D68" s="44" t="str">
        <f>IF(B68="","",IFERROR(VLOOKUP(B68,изображения!A:B,2,FALSE),"добавьте на вкладку изображения"))</f>
        <v/>
      </c>
      <c r="E68" s="44"/>
      <c r="G68" s="44"/>
      <c r="H68" s="48">
        <f>COUNTA($K$2:K68)</f>
        <v>67</v>
      </c>
      <c r="I68" s="48" t="str">
        <f t="shared" si="33"/>
        <v>2-1</v>
      </c>
      <c r="J68" s="44">
        <f>COUNTIFS($L$2:L68,L68,$L$2:L68,L68)</f>
        <v>1</v>
      </c>
      <c r="K68" s="44" t="str">
        <f t="shared" si="34"/>
        <v>KVSC-32</v>
      </c>
      <c r="L68" s="44" t="s">
        <v>19</v>
      </c>
      <c r="M68" s="44">
        <v>32</v>
      </c>
      <c r="N68" s="44" t="e">
        <f>SUMIF(#REF!,K68,#REF!)</f>
        <v>#REF!</v>
      </c>
      <c r="O68" s="44">
        <f t="shared" si="35"/>
        <v>1</v>
      </c>
      <c r="P68" s="44">
        <f>COUNTIF($T$1:T68,T68)</f>
        <v>6</v>
      </c>
      <c r="Q68" s="44" t="str">
        <f t="shared" si="37"/>
        <v>6-KVNG-32</v>
      </c>
      <c r="R68" s="44" t="s">
        <v>18</v>
      </c>
      <c r="S68" s="44">
        <v>32</v>
      </c>
      <c r="T68" s="44" t="str">
        <f t="shared" si="36"/>
        <v>KVNG-32</v>
      </c>
      <c r="U68" s="44">
        <v>120</v>
      </c>
      <c r="V68" s="44" t="str">
        <f t="shared" si="38"/>
        <v>120,</v>
      </c>
      <c r="W68" s="44"/>
      <c r="X68" s="44" t="s">
        <v>9</v>
      </c>
      <c r="Y68" s="44">
        <v>40</v>
      </c>
      <c r="Z68" s="44" t="str">
        <f t="shared" si="26"/>
        <v>KVNU-40</v>
      </c>
      <c r="AA68" s="44">
        <v>5</v>
      </c>
      <c r="AB68" s="44">
        <v>500</v>
      </c>
      <c r="AC68" s="44">
        <v>200</v>
      </c>
      <c r="AD68" s="44">
        <v>35</v>
      </c>
      <c r="AE68" s="44"/>
      <c r="AF68" s="44">
        <f>COUNTIFS(AG$2:AG68,AG68)</f>
        <v>2</v>
      </c>
      <c r="AG68" s="44" t="str">
        <f t="shared" si="32"/>
        <v>KVMAL-40</v>
      </c>
      <c r="AH68" s="44" t="s">
        <v>17</v>
      </c>
      <c r="AI68" s="44">
        <v>40</v>
      </c>
      <c r="AJ68" s="45" t="s">
        <v>16</v>
      </c>
      <c r="AK68" s="44" t="str">
        <f t="shared" si="31"/>
        <v>KVMAL-40Внутренняя</v>
      </c>
      <c r="AL68" s="44" t="e">
        <f>VLOOKUP(AG68,#REF!,40,FALSE)</f>
        <v>#REF!</v>
      </c>
      <c r="AM68" s="44"/>
      <c r="AN68" s="44"/>
      <c r="AO68" s="44"/>
      <c r="AP68" s="44"/>
      <c r="AQ68" s="44"/>
      <c r="AR68" s="44"/>
      <c r="AS68" s="44"/>
      <c r="AT68" s="44"/>
      <c r="AU68" s="44"/>
      <c r="AV68" s="44" t="str">
        <f t="shared" si="25"/>
        <v/>
      </c>
      <c r="AW68" s="44"/>
      <c r="AX68" s="44"/>
      <c r="AY68" s="44" t="s">
        <v>9</v>
      </c>
      <c r="AZ68" s="44">
        <v>32</v>
      </c>
      <c r="BA68" s="44" t="str">
        <f t="shared" si="27"/>
        <v>KVNU-32</v>
      </c>
      <c r="BB68" s="44" t="s">
        <v>731</v>
      </c>
      <c r="BC68" s="44" t="str">
        <f t="shared" si="28"/>
        <v>KVNU-32Упругое нерегулируемое</v>
      </c>
      <c r="BD68" s="44"/>
      <c r="BE68" s="44"/>
      <c r="BF68" s="44"/>
      <c r="BG68" s="44">
        <f>COUNTIFS(BH$2:BH68,BH68,BH$2:BH68,BH68)</f>
        <v>1</v>
      </c>
      <c r="BH68" s="44" t="str">
        <f t="shared" si="29"/>
        <v>KVFM-63</v>
      </c>
      <c r="BI68" s="44" t="s">
        <v>59</v>
      </c>
      <c r="BJ68" s="44">
        <v>63</v>
      </c>
      <c r="BK68" s="49" t="s">
        <v>733</v>
      </c>
      <c r="BL68" s="49" t="str">
        <f t="shared" si="30"/>
        <v>KVFM-63Сталь 45 с покрытием твёрдым хромом</v>
      </c>
      <c r="BM68" s="44" t="e">
        <f>VLOOKUP(BH68,#REF!,40,FALSE)</f>
        <v>#REF!</v>
      </c>
      <c r="BN68" s="44"/>
      <c r="BO68" s="44"/>
    </row>
    <row r="69" spans="2:67">
      <c r="B69" s="44"/>
      <c r="D69" s="44" t="str">
        <f>IF(B69="","",IFERROR(VLOOKUP(B69,изображения!A:B,2,FALSE),"добавьте на вкладку изображения"))</f>
        <v/>
      </c>
      <c r="E69" s="44"/>
      <c r="G69" s="44"/>
      <c r="H69" s="48">
        <f>COUNTA($K$2:K69)</f>
        <v>68</v>
      </c>
      <c r="I69" s="48" t="str">
        <f t="shared" si="33"/>
        <v>2-2</v>
      </c>
      <c r="J69" s="44">
        <f>COUNTIFS($L$2:L69,L69,$L$2:L69,L69)</f>
        <v>2</v>
      </c>
      <c r="K69" s="44" t="str">
        <f t="shared" si="34"/>
        <v>KVSC-40</v>
      </c>
      <c r="L69" s="44" t="s">
        <v>19</v>
      </c>
      <c r="M69" s="44">
        <v>40</v>
      </c>
      <c r="N69" s="44" t="e">
        <f>SUMIF(#REF!,K69,#REF!)</f>
        <v>#REF!</v>
      </c>
      <c r="O69" s="44">
        <f t="shared" si="35"/>
        <v>1</v>
      </c>
      <c r="P69" s="44">
        <f>COUNTIF($T$1:T69,T69)</f>
        <v>7</v>
      </c>
      <c r="Q69" s="44" t="str">
        <f t="shared" si="37"/>
        <v>7-KVNG-32</v>
      </c>
      <c r="R69" s="44" t="s">
        <v>18</v>
      </c>
      <c r="S69" s="44">
        <v>32</v>
      </c>
      <c r="T69" s="44" t="str">
        <f t="shared" si="36"/>
        <v>KVNG-32</v>
      </c>
      <c r="U69" s="44">
        <v>160</v>
      </c>
      <c r="V69" s="44" t="str">
        <f t="shared" si="38"/>
        <v>160,</v>
      </c>
      <c r="W69" s="44"/>
      <c r="X69" s="44" t="s">
        <v>9</v>
      </c>
      <c r="Y69" s="44">
        <v>50</v>
      </c>
      <c r="Z69" s="44" t="str">
        <f t="shared" si="26"/>
        <v>KVNU-50</v>
      </c>
      <c r="AA69" s="44">
        <v>5</v>
      </c>
      <c r="AB69" s="44">
        <v>500</v>
      </c>
      <c r="AC69" s="44">
        <v>300</v>
      </c>
      <c r="AD69" s="44">
        <v>70</v>
      </c>
      <c r="AE69" s="44"/>
      <c r="AF69" s="44">
        <f>COUNTIFS(AG$2:AG69,AG69)</f>
        <v>1</v>
      </c>
      <c r="AG69" s="44" t="str">
        <f t="shared" si="32"/>
        <v>KVNC-32</v>
      </c>
      <c r="AH69" s="44" t="s">
        <v>55</v>
      </c>
      <c r="AI69" s="44">
        <v>32</v>
      </c>
      <c r="AJ69" s="45" t="s">
        <v>10</v>
      </c>
      <c r="AK69" s="44" t="str">
        <f t="shared" si="31"/>
        <v>KVNC-32Наружная</v>
      </c>
      <c r="AL69" s="44" t="e">
        <f>VLOOKUP(AG69,#REF!,40,FALSE)</f>
        <v>#REF!</v>
      </c>
      <c r="AM69" s="44"/>
      <c r="AN69" s="44"/>
      <c r="AO69" s="44"/>
      <c r="AP69" s="44"/>
      <c r="AQ69" s="44"/>
      <c r="AR69" s="44"/>
      <c r="AS69" s="44"/>
      <c r="AT69" s="44"/>
      <c r="AU69" s="44"/>
      <c r="AV69" s="44" t="str">
        <f t="shared" si="25"/>
        <v/>
      </c>
      <c r="AW69" s="44"/>
      <c r="AX69" s="44"/>
      <c r="AY69" s="44" t="s">
        <v>9</v>
      </c>
      <c r="AZ69" s="44">
        <v>40</v>
      </c>
      <c r="BA69" s="44" t="str">
        <f t="shared" si="27"/>
        <v>KVNU-40</v>
      </c>
      <c r="BB69" s="44" t="s">
        <v>732</v>
      </c>
      <c r="BC69" s="44" t="str">
        <f t="shared" si="28"/>
        <v>KVNU-40Воздушное регулируемое</v>
      </c>
      <c r="BD69" s="44"/>
      <c r="BE69" s="44"/>
      <c r="BF69" s="44"/>
      <c r="BG69" s="44">
        <f>COUNTIFS(BH$2:BH69,BH69,BH$2:BH69,BH69)</f>
        <v>2</v>
      </c>
      <c r="BH69" s="44" t="str">
        <f t="shared" si="29"/>
        <v>KVFM-63</v>
      </c>
      <c r="BI69" s="44" t="s">
        <v>59</v>
      </c>
      <c r="BJ69" s="44">
        <v>63</v>
      </c>
      <c r="BK69" s="49" t="s">
        <v>734</v>
      </c>
      <c r="BL69" s="49" t="str">
        <f t="shared" si="30"/>
        <v>KVFM-63Сталь нержавеющая AISI 304 с покрытием твёрдым хромом</v>
      </c>
      <c r="BM69" s="44" t="e">
        <f>VLOOKUP(BH69,#REF!,40,FALSE)</f>
        <v>#REF!</v>
      </c>
      <c r="BN69" s="44"/>
      <c r="BO69" s="44"/>
    </row>
    <row r="70" spans="2:67">
      <c r="B70" s="44"/>
      <c r="D70" s="44" t="str">
        <f>IF(B70="","",IFERROR(VLOOKUP(B70,изображения!A:B,2,FALSE),"добавьте на вкладку изображения"))</f>
        <v/>
      </c>
      <c r="E70" s="44"/>
      <c r="G70" s="44"/>
      <c r="H70" s="48">
        <f>COUNTA($K$2:K70)</f>
        <v>69</v>
      </c>
      <c r="I70" s="48" t="str">
        <f t="shared" si="33"/>
        <v>2-3</v>
      </c>
      <c r="J70" s="44">
        <f>COUNTIFS($L$2:L70,L70,$L$2:L70,L70)</f>
        <v>3</v>
      </c>
      <c r="K70" s="44" t="str">
        <f t="shared" si="34"/>
        <v>KVSC-50</v>
      </c>
      <c r="L70" s="44" t="s">
        <v>19</v>
      </c>
      <c r="M70" s="44">
        <v>50</v>
      </c>
      <c r="N70" s="44" t="e">
        <f>SUMIF(#REF!,K70,#REF!)</f>
        <v>#REF!</v>
      </c>
      <c r="O70" s="44">
        <f t="shared" si="35"/>
        <v>1</v>
      </c>
      <c r="P70" s="44">
        <f>COUNTIF($T$1:T70,T70)</f>
        <v>8</v>
      </c>
      <c r="Q70" s="44" t="str">
        <f t="shared" si="37"/>
        <v>8-KVNG-32</v>
      </c>
      <c r="R70" s="44" t="s">
        <v>18</v>
      </c>
      <c r="S70" s="44">
        <v>32</v>
      </c>
      <c r="T70" s="44" t="str">
        <f t="shared" si="36"/>
        <v>KVNG-32</v>
      </c>
      <c r="U70" s="44">
        <v>200</v>
      </c>
      <c r="V70" s="44" t="str">
        <f t="shared" si="38"/>
        <v>200,</v>
      </c>
      <c r="W70" s="44"/>
      <c r="X70" s="44" t="s">
        <v>9</v>
      </c>
      <c r="Y70" s="44">
        <v>63</v>
      </c>
      <c r="Z70" s="44" t="str">
        <f t="shared" si="26"/>
        <v>KVNU-63</v>
      </c>
      <c r="AA70" s="44">
        <v>5</v>
      </c>
      <c r="AB70" s="44">
        <v>500</v>
      </c>
      <c r="AC70" s="44">
        <v>300</v>
      </c>
      <c r="AD70" s="44">
        <v>70</v>
      </c>
      <c r="AE70" s="44"/>
      <c r="AF70" s="44">
        <f>COUNTIFS(AG$2:AG70,AG70)</f>
        <v>2</v>
      </c>
      <c r="AG70" s="44" t="str">
        <f t="shared" si="32"/>
        <v>KVNC-32</v>
      </c>
      <c r="AH70" s="44" t="s">
        <v>55</v>
      </c>
      <c r="AI70" s="44">
        <v>32</v>
      </c>
      <c r="AJ70" s="45" t="s">
        <v>16</v>
      </c>
      <c r="AK70" s="44" t="str">
        <f t="shared" si="31"/>
        <v>KVNC-32Внутренняя</v>
      </c>
      <c r="AL70" s="44" t="e">
        <f>VLOOKUP(AG70,#REF!,40,FALSE)</f>
        <v>#REF!</v>
      </c>
      <c r="AM70" s="44"/>
      <c r="AN70" s="44"/>
      <c r="AO70" s="44"/>
      <c r="AP70" s="44"/>
      <c r="AQ70" s="44"/>
      <c r="AR70" s="44"/>
      <c r="AS70" s="44"/>
      <c r="AT70" s="44"/>
      <c r="AU70" s="44"/>
      <c r="AV70" s="44" t="str">
        <f t="shared" si="25"/>
        <v/>
      </c>
      <c r="AW70" s="44"/>
      <c r="AX70" s="44"/>
      <c r="AY70" s="44" t="s">
        <v>9</v>
      </c>
      <c r="AZ70" s="44">
        <v>40</v>
      </c>
      <c r="BA70" s="44" t="str">
        <f t="shared" si="27"/>
        <v>KVNU-40</v>
      </c>
      <c r="BB70" s="44" t="s">
        <v>731</v>
      </c>
      <c r="BC70" s="44" t="str">
        <f t="shared" si="28"/>
        <v>KVNU-40Упругое нерегулируемое</v>
      </c>
      <c r="BD70" s="44"/>
      <c r="BE70" s="44"/>
      <c r="BF70" s="44"/>
      <c r="BG70" s="44">
        <f>COUNTIFS(BH$2:BH70,BH70,BH$2:BH70,BH70)</f>
        <v>1</v>
      </c>
      <c r="BH70" s="44" t="str">
        <f t="shared" si="29"/>
        <v>KVMAL-16</v>
      </c>
      <c r="BI70" s="44" t="s">
        <v>17</v>
      </c>
      <c r="BJ70" s="44">
        <v>16</v>
      </c>
      <c r="BK70" s="49" t="s">
        <v>733</v>
      </c>
      <c r="BL70" s="49" t="str">
        <f t="shared" ref="BL70:BL82" si="39">CONCATENATE(BH70,BK70)</f>
        <v>KVMAL-16Сталь 45 с покрытием твёрдым хромом</v>
      </c>
      <c r="BM70" s="44" t="e">
        <f>VLOOKUP(BH70,#REF!,40,FALSE)</f>
        <v>#REF!</v>
      </c>
      <c r="BN70" s="44"/>
      <c r="BO70" s="44"/>
    </row>
    <row r="71" spans="2:67">
      <c r="B71" s="44"/>
      <c r="D71" s="44" t="str">
        <f>IF(B71="","",IFERROR(VLOOKUP(B71,изображения!A:B,2,FALSE),"добавьте на вкладку изображения"))</f>
        <v/>
      </c>
      <c r="E71" s="44"/>
      <c r="G71" s="44"/>
      <c r="H71" s="48">
        <f>COUNTA($K$2:K71)</f>
        <v>70</v>
      </c>
      <c r="I71" s="48" t="str">
        <f t="shared" si="33"/>
        <v>2-4</v>
      </c>
      <c r="J71" s="44">
        <f>COUNTIFS($L$2:L71,L71,$L$2:L71,L71)</f>
        <v>4</v>
      </c>
      <c r="K71" s="44" t="str">
        <f t="shared" si="34"/>
        <v>KVSC-63</v>
      </c>
      <c r="L71" s="44" t="s">
        <v>19</v>
      </c>
      <c r="M71" s="44">
        <v>63</v>
      </c>
      <c r="N71" s="44" t="e">
        <f>SUMIF(#REF!,K71,#REF!)</f>
        <v>#REF!</v>
      </c>
      <c r="O71" s="44">
        <f t="shared" si="35"/>
        <v>1</v>
      </c>
      <c r="P71" s="44">
        <f>COUNTIF($T$1:T71,T71)</f>
        <v>9</v>
      </c>
      <c r="Q71" s="44" t="str">
        <f t="shared" si="37"/>
        <v>9-KVNG-32</v>
      </c>
      <c r="R71" s="44" t="s">
        <v>18</v>
      </c>
      <c r="S71" s="44">
        <v>32</v>
      </c>
      <c r="T71" s="44" t="str">
        <f t="shared" si="36"/>
        <v>KVNG-32</v>
      </c>
      <c r="U71" s="44">
        <v>250</v>
      </c>
      <c r="V71" s="44" t="str">
        <f t="shared" si="38"/>
        <v>250,</v>
      </c>
      <c r="W71" s="44"/>
      <c r="X71" s="44" t="s">
        <v>17</v>
      </c>
      <c r="Y71" s="44">
        <v>16</v>
      </c>
      <c r="Z71" s="44" t="str">
        <f t="shared" si="26"/>
        <v>KVMAL-16</v>
      </c>
      <c r="AA71" s="44">
        <v>5</v>
      </c>
      <c r="AB71" s="44">
        <v>200</v>
      </c>
      <c r="AC71" s="44">
        <v>100</v>
      </c>
      <c r="AD71" s="44">
        <v>10</v>
      </c>
      <c r="AE71" s="44"/>
      <c r="AF71" s="44">
        <f>COUNTIFS(AG$2:AG71,AG71)</f>
        <v>1</v>
      </c>
      <c r="AG71" s="44" t="str">
        <f t="shared" si="32"/>
        <v>KVNC-40</v>
      </c>
      <c r="AH71" s="44" t="s">
        <v>55</v>
      </c>
      <c r="AI71" s="44">
        <v>40</v>
      </c>
      <c r="AJ71" s="45" t="s">
        <v>10</v>
      </c>
      <c r="AK71" s="44" t="str">
        <f t="shared" si="31"/>
        <v>KVNC-40Наружная</v>
      </c>
      <c r="AL71" s="44" t="e">
        <f>VLOOKUP(AG71,#REF!,40,FALSE)</f>
        <v>#REF!</v>
      </c>
      <c r="AM71" s="44"/>
      <c r="AN71" s="44"/>
      <c r="AO71" s="44"/>
      <c r="AP71" s="44"/>
      <c r="AQ71" s="44"/>
      <c r="AR71" s="44"/>
      <c r="AS71" s="44"/>
      <c r="AT71" s="44"/>
      <c r="AU71" s="44"/>
      <c r="AV71" s="44" t="str">
        <f t="shared" si="25"/>
        <v/>
      </c>
      <c r="AW71" s="44"/>
      <c r="AX71" s="44"/>
      <c r="AY71" s="44" t="s">
        <v>9</v>
      </c>
      <c r="AZ71" s="44">
        <v>50</v>
      </c>
      <c r="BA71" s="44" t="str">
        <f t="shared" si="27"/>
        <v>KVNU-50</v>
      </c>
      <c r="BB71" s="44" t="s">
        <v>732</v>
      </c>
      <c r="BC71" s="44" t="str">
        <f t="shared" si="28"/>
        <v>KVNU-50Воздушное регулируемое</v>
      </c>
      <c r="BD71" s="44"/>
      <c r="BE71" s="44"/>
      <c r="BF71" s="44"/>
      <c r="BG71" s="44">
        <f>COUNTIFS(BH$2:BH71,BH71,BH$2:BH71,BH71)</f>
        <v>2</v>
      </c>
      <c r="BH71" s="44" t="str">
        <f t="shared" ref="BH71:BH117" si="40">CONCATENATE(BI71,"-",BJ71)</f>
        <v>KVMAL-16</v>
      </c>
      <c r="BI71" s="44" t="s">
        <v>17</v>
      </c>
      <c r="BJ71" s="44">
        <v>16</v>
      </c>
      <c r="BK71" s="49" t="s">
        <v>734</v>
      </c>
      <c r="BL71" s="49" t="str">
        <f t="shared" si="39"/>
        <v>KVMAL-16Сталь нержавеющая AISI 304 с покрытием твёрдым хромом</v>
      </c>
      <c r="BM71" s="44" t="e">
        <f>VLOOKUP(BH71,#REF!,40,FALSE)</f>
        <v>#REF!</v>
      </c>
      <c r="BN71" s="44"/>
      <c r="BO71" s="44"/>
    </row>
    <row r="72" spans="2:67">
      <c r="B72" s="44"/>
      <c r="D72" s="44"/>
      <c r="E72" s="44"/>
      <c r="G72" s="44"/>
      <c r="H72" s="48">
        <f>COUNTA($K$2:K72)</f>
        <v>71</v>
      </c>
      <c r="I72" s="48" t="str">
        <f t="shared" si="33"/>
        <v>2-5</v>
      </c>
      <c r="J72" s="44">
        <f>COUNTIFS($L$2:L72,L72,$L$2:L72,L72)</f>
        <v>5</v>
      </c>
      <c r="K72" s="44" t="str">
        <f t="shared" si="34"/>
        <v>KVSC-80</v>
      </c>
      <c r="L72" s="44" t="s">
        <v>19</v>
      </c>
      <c r="M72" s="44">
        <v>80</v>
      </c>
      <c r="N72" s="44" t="e">
        <f>SUMIF(#REF!,K72,#REF!)</f>
        <v>#REF!</v>
      </c>
      <c r="O72" s="44">
        <f t="shared" si="35"/>
        <v>1</v>
      </c>
      <c r="P72" s="44">
        <f>COUNTIF($T$1:T72,T72)</f>
        <v>10</v>
      </c>
      <c r="Q72" s="44" t="str">
        <f t="shared" si="37"/>
        <v>10-KVNG-32</v>
      </c>
      <c r="R72" s="44" t="s">
        <v>18</v>
      </c>
      <c r="S72" s="44">
        <v>32</v>
      </c>
      <c r="T72" s="44" t="str">
        <f t="shared" si="36"/>
        <v>KVNG-32</v>
      </c>
      <c r="U72" s="44">
        <v>300</v>
      </c>
      <c r="V72" s="44" t="str">
        <f t="shared" si="38"/>
        <v>300,</v>
      </c>
      <c r="W72" s="44"/>
      <c r="X72" s="44" t="s">
        <v>17</v>
      </c>
      <c r="Y72" s="44">
        <v>20</v>
      </c>
      <c r="Z72" s="44" t="str">
        <f t="shared" si="26"/>
        <v>KVMAL-20</v>
      </c>
      <c r="AA72" s="44">
        <v>5</v>
      </c>
      <c r="AB72" s="44">
        <v>200</v>
      </c>
      <c r="AC72" s="44">
        <v>200</v>
      </c>
      <c r="AD72" s="44">
        <v>20</v>
      </c>
      <c r="AE72" s="44"/>
      <c r="AF72" s="44">
        <f>COUNTIFS(AG$2:AG72,AG72)</f>
        <v>2</v>
      </c>
      <c r="AG72" s="44" t="str">
        <f t="shared" si="32"/>
        <v>KVNC-40</v>
      </c>
      <c r="AH72" s="44" t="s">
        <v>55</v>
      </c>
      <c r="AI72" s="44">
        <v>40</v>
      </c>
      <c r="AJ72" s="45" t="s">
        <v>16</v>
      </c>
      <c r="AK72" s="44" t="str">
        <f t="shared" si="31"/>
        <v>KVNC-40Внутренняя</v>
      </c>
      <c r="AL72" s="44" t="e">
        <f>VLOOKUP(AG72,#REF!,40,FALSE)</f>
        <v>#REF!</v>
      </c>
      <c r="AM72" s="44"/>
      <c r="AN72" s="44"/>
      <c r="AO72" s="44"/>
      <c r="AP72" s="44"/>
      <c r="AQ72" s="44"/>
      <c r="AR72" s="44"/>
      <c r="AS72" s="44"/>
      <c r="AT72" s="44"/>
      <c r="AU72" s="44"/>
      <c r="AV72" s="44" t="str">
        <f t="shared" si="25"/>
        <v/>
      </c>
      <c r="AW72" s="44"/>
      <c r="AX72" s="44"/>
      <c r="AY72" s="44" t="s">
        <v>9</v>
      </c>
      <c r="AZ72" s="44">
        <v>63</v>
      </c>
      <c r="BA72" s="44" t="str">
        <f t="shared" si="27"/>
        <v>KVNU-63</v>
      </c>
      <c r="BB72" s="44" t="s">
        <v>732</v>
      </c>
      <c r="BC72" s="44" t="str">
        <f t="shared" si="28"/>
        <v>KVNU-63Воздушное регулируемое</v>
      </c>
      <c r="BD72" s="44"/>
      <c r="BE72" s="44"/>
      <c r="BF72" s="44"/>
      <c r="BG72" s="44">
        <f>COUNTIFS(BH$2:BH72,BH72,BH$2:BH72,BH72)</f>
        <v>1</v>
      </c>
      <c r="BH72" s="44" t="str">
        <f t="shared" si="40"/>
        <v>KVMAL-20</v>
      </c>
      <c r="BI72" s="44" t="s">
        <v>17</v>
      </c>
      <c r="BJ72" s="44">
        <v>20</v>
      </c>
      <c r="BK72" s="49" t="s">
        <v>733</v>
      </c>
      <c r="BL72" s="49" t="str">
        <f t="shared" si="39"/>
        <v>KVMAL-20Сталь 45 с покрытием твёрдым хромом</v>
      </c>
      <c r="BM72" s="44" t="e">
        <f>VLOOKUP(BH72,#REF!,40,FALSE)</f>
        <v>#REF!</v>
      </c>
      <c r="BN72" s="44"/>
      <c r="BO72" s="44"/>
    </row>
    <row r="73" spans="2:67">
      <c r="B73" s="44"/>
      <c r="D73" s="44"/>
      <c r="E73" s="44"/>
      <c r="G73" s="44"/>
      <c r="H73" s="48">
        <f>COUNTA($K$2:K73)</f>
        <v>72</v>
      </c>
      <c r="I73" s="48" t="str">
        <f t="shared" si="33"/>
        <v>2-6</v>
      </c>
      <c r="J73" s="44">
        <f>COUNTIFS($L$2:L73,L73,$L$2:L73,L73)</f>
        <v>6</v>
      </c>
      <c r="K73" s="44" t="str">
        <f t="shared" si="34"/>
        <v>KVSC-100</v>
      </c>
      <c r="L73" s="44" t="s">
        <v>19</v>
      </c>
      <c r="M73" s="44">
        <v>100</v>
      </c>
      <c r="N73" s="44" t="e">
        <f>SUMIF(#REF!,K73,#REF!)</f>
        <v>#REF!</v>
      </c>
      <c r="O73" s="44">
        <f t="shared" si="35"/>
        <v>1</v>
      </c>
      <c r="P73" s="44">
        <f>COUNTIF($T$1:T73,T73)</f>
        <v>11</v>
      </c>
      <c r="Q73" s="44" t="str">
        <f t="shared" si="37"/>
        <v>11-KVNG-32</v>
      </c>
      <c r="R73" s="44" t="s">
        <v>18</v>
      </c>
      <c r="S73" s="44">
        <v>32</v>
      </c>
      <c r="T73" s="44" t="str">
        <f t="shared" si="36"/>
        <v>KVNG-32</v>
      </c>
      <c r="U73" s="44">
        <v>320</v>
      </c>
      <c r="V73" s="44" t="str">
        <f t="shared" si="38"/>
        <v>320,</v>
      </c>
      <c r="W73" s="44"/>
      <c r="X73" s="44" t="s">
        <v>17</v>
      </c>
      <c r="Y73" s="44">
        <v>25</v>
      </c>
      <c r="Z73" s="44" t="str">
        <f t="shared" si="26"/>
        <v>KVMAL-25</v>
      </c>
      <c r="AA73" s="44">
        <v>5</v>
      </c>
      <c r="AB73" s="44">
        <v>200</v>
      </c>
      <c r="AC73" s="44">
        <v>200</v>
      </c>
      <c r="AD73" s="44">
        <v>20</v>
      </c>
      <c r="AE73" s="44"/>
      <c r="AF73" s="44">
        <f>COUNTIFS(AG$2:AG73,AG73)</f>
        <v>1</v>
      </c>
      <c r="AG73" s="44" t="str">
        <f t="shared" si="32"/>
        <v>KVNC-50</v>
      </c>
      <c r="AH73" s="44" t="s">
        <v>55</v>
      </c>
      <c r="AI73" s="44">
        <v>50</v>
      </c>
      <c r="AJ73" s="45" t="s">
        <v>10</v>
      </c>
      <c r="AK73" s="44" t="str">
        <f t="shared" si="31"/>
        <v>KVNC-50Наружная</v>
      </c>
      <c r="AL73" s="44" t="e">
        <f>VLOOKUP(AG73,#REF!,40,FALSE)</f>
        <v>#REF!</v>
      </c>
      <c r="AM73" s="44"/>
      <c r="AN73" s="44"/>
      <c r="AO73" s="44"/>
      <c r="AP73" s="44"/>
      <c r="AQ73" s="44"/>
      <c r="AR73" s="44"/>
      <c r="AS73" s="44"/>
      <c r="AT73" s="44"/>
      <c r="AU73" s="44"/>
      <c r="AV73" s="44" t="str">
        <f t="shared" si="25"/>
        <v/>
      </c>
      <c r="AW73" s="44"/>
      <c r="AX73" s="44"/>
      <c r="AY73" s="44" t="s">
        <v>19</v>
      </c>
      <c r="AZ73" s="44">
        <v>32</v>
      </c>
      <c r="BA73" s="44" t="str">
        <f t="shared" si="27"/>
        <v>KVSC-32</v>
      </c>
      <c r="BB73" s="49" t="s">
        <v>732</v>
      </c>
      <c r="BC73" s="44" t="str">
        <f t="shared" si="28"/>
        <v>KVSC-32Воздушное регулируемое</v>
      </c>
      <c r="BD73" s="44"/>
      <c r="BE73" s="44"/>
      <c r="BF73" s="44"/>
      <c r="BG73" s="44">
        <f>COUNTIFS(BH$2:BH73,BH73,BH$2:BH73,BH73)</f>
        <v>2</v>
      </c>
      <c r="BH73" s="44" t="str">
        <f t="shared" si="40"/>
        <v>KVMAL-20</v>
      </c>
      <c r="BI73" s="44" t="s">
        <v>17</v>
      </c>
      <c r="BJ73" s="44">
        <v>20</v>
      </c>
      <c r="BK73" s="49" t="s">
        <v>734</v>
      </c>
      <c r="BL73" s="49" t="str">
        <f t="shared" si="39"/>
        <v>KVMAL-20Сталь нержавеющая AISI 304 с покрытием твёрдым хромом</v>
      </c>
      <c r="BM73" s="44" t="e">
        <f>VLOOKUP(BH73,#REF!,40,FALSE)</f>
        <v>#REF!</v>
      </c>
      <c r="BN73" s="44"/>
      <c r="BO73" s="44"/>
    </row>
    <row r="74" spans="2:67">
      <c r="B74" s="44"/>
      <c r="D74" s="44"/>
      <c r="E74" s="44"/>
      <c r="G74" s="44"/>
      <c r="H74" s="48">
        <f>COUNTA($K$2:K74)</f>
        <v>73</v>
      </c>
      <c r="I74" s="48" t="str">
        <f t="shared" si="33"/>
        <v>2-7</v>
      </c>
      <c r="J74" s="44">
        <f>COUNTIFS($L$2:L74,L74,$L$2:L74,L74)</f>
        <v>7</v>
      </c>
      <c r="K74" s="44" t="str">
        <f t="shared" si="34"/>
        <v>KVSC-125</v>
      </c>
      <c r="L74" s="44" t="s">
        <v>19</v>
      </c>
      <c r="M74" s="44">
        <v>125</v>
      </c>
      <c r="N74" s="44" t="e">
        <f>SUMIF(#REF!,K74,#REF!)</f>
        <v>#REF!</v>
      </c>
      <c r="O74" s="44">
        <f t="shared" si="35"/>
        <v>1</v>
      </c>
      <c r="P74" s="44">
        <f>COUNTIF($T$1:T74,T74)</f>
        <v>12</v>
      </c>
      <c r="Q74" s="44" t="str">
        <f t="shared" si="37"/>
        <v>12-KVNG-32</v>
      </c>
      <c r="R74" s="44" t="s">
        <v>18</v>
      </c>
      <c r="S74" s="44">
        <v>32</v>
      </c>
      <c r="T74" s="44" t="str">
        <f t="shared" si="36"/>
        <v>KVNG-32</v>
      </c>
      <c r="U74" s="44">
        <v>400</v>
      </c>
      <c r="V74" s="44" t="str">
        <f t="shared" si="38"/>
        <v>400,</v>
      </c>
      <c r="W74" s="44"/>
      <c r="X74" s="44" t="s">
        <v>17</v>
      </c>
      <c r="Y74" s="44">
        <v>32</v>
      </c>
      <c r="Z74" s="44" t="str">
        <f t="shared" si="26"/>
        <v>KVMAL-32</v>
      </c>
      <c r="AA74" s="44">
        <v>5</v>
      </c>
      <c r="AB74" s="44">
        <v>500</v>
      </c>
      <c r="AC74" s="44">
        <v>200</v>
      </c>
      <c r="AD74" s="44">
        <v>35</v>
      </c>
      <c r="AE74" s="44"/>
      <c r="AF74" s="44">
        <f>COUNTIFS(AG$2:AG74,AG74)</f>
        <v>2</v>
      </c>
      <c r="AG74" s="44" t="str">
        <f t="shared" si="32"/>
        <v>KVNC-50</v>
      </c>
      <c r="AH74" s="44" t="s">
        <v>55</v>
      </c>
      <c r="AI74" s="44">
        <v>50</v>
      </c>
      <c r="AJ74" s="45" t="s">
        <v>16</v>
      </c>
      <c r="AK74" s="44" t="str">
        <f t="shared" si="31"/>
        <v>KVNC-50Внутренняя</v>
      </c>
      <c r="AL74" s="44" t="e">
        <f>VLOOKUP(AG74,#REF!,40,FALSE)</f>
        <v>#REF!</v>
      </c>
      <c r="AM74" s="44"/>
      <c r="AN74" s="44"/>
      <c r="AO74" s="44"/>
      <c r="AP74" s="44"/>
      <c r="AQ74" s="44"/>
      <c r="AR74" s="44"/>
      <c r="AS74" s="44"/>
      <c r="AT74" s="44"/>
      <c r="AU74" s="44"/>
      <c r="AV74" s="44" t="str">
        <f t="shared" si="25"/>
        <v/>
      </c>
      <c r="AW74" s="44"/>
      <c r="AX74" s="44"/>
      <c r="AY74" s="44" t="s">
        <v>19</v>
      </c>
      <c r="AZ74" s="44">
        <v>40</v>
      </c>
      <c r="BA74" s="44" t="str">
        <f t="shared" si="27"/>
        <v>KVSC-40</v>
      </c>
      <c r="BB74" s="49" t="s">
        <v>732</v>
      </c>
      <c r="BC74" s="44" t="str">
        <f t="shared" si="28"/>
        <v>KVSC-40Воздушное регулируемое</v>
      </c>
      <c r="BD74" s="44"/>
      <c r="BE74" s="44"/>
      <c r="BF74" s="44"/>
      <c r="BG74" s="44">
        <f>COUNTIFS(BH$2:BH74,BH74,BH$2:BH74,BH74)</f>
        <v>1</v>
      </c>
      <c r="BH74" s="44" t="str">
        <f t="shared" si="40"/>
        <v>KVMAL-25</v>
      </c>
      <c r="BI74" s="44" t="s">
        <v>17</v>
      </c>
      <c r="BJ74" s="44">
        <v>25</v>
      </c>
      <c r="BK74" s="49" t="s">
        <v>733</v>
      </c>
      <c r="BL74" s="49" t="str">
        <f t="shared" si="39"/>
        <v>KVMAL-25Сталь 45 с покрытием твёрдым хромом</v>
      </c>
      <c r="BM74" s="44" t="e">
        <f>VLOOKUP(BH74,#REF!,40,FALSE)</f>
        <v>#REF!</v>
      </c>
      <c r="BN74" s="44"/>
      <c r="BO74" s="44"/>
    </row>
    <row r="75" spans="2:67">
      <c r="B75" s="44"/>
      <c r="D75" s="44"/>
      <c r="E75" s="44"/>
      <c r="G75" s="44"/>
      <c r="H75" s="48">
        <f>COUNTA($K$2:K75)</f>
        <v>74</v>
      </c>
      <c r="I75" s="48" t="str">
        <f t="shared" si="33"/>
        <v>12-1</v>
      </c>
      <c r="J75" s="44">
        <f>COUNTIFS($L$2:L75,L75,$L$2:L75,L75)</f>
        <v>1</v>
      </c>
      <c r="K75" s="44" t="str">
        <f t="shared" si="34"/>
        <v>KVSW-16</v>
      </c>
      <c r="L75" s="44" t="s">
        <v>60</v>
      </c>
      <c r="M75" s="44">
        <v>16</v>
      </c>
      <c r="N75" s="44" t="e">
        <f>SUMIF(#REF!,K75,#REF!)</f>
        <v>#REF!</v>
      </c>
      <c r="O75" s="44">
        <f t="shared" si="35"/>
        <v>1</v>
      </c>
      <c r="P75" s="44">
        <f>COUNTIF($T$1:T75,T75)</f>
        <v>13</v>
      </c>
      <c r="Q75" s="44" t="str">
        <f t="shared" si="37"/>
        <v>13-KVNG-32</v>
      </c>
      <c r="R75" s="44" t="s">
        <v>18</v>
      </c>
      <c r="S75" s="44">
        <v>32</v>
      </c>
      <c r="T75" s="44" t="str">
        <f t="shared" si="36"/>
        <v>KVNG-32</v>
      </c>
      <c r="U75" s="44">
        <v>500</v>
      </c>
      <c r="V75" s="44" t="str">
        <f t="shared" si="38"/>
        <v>500,</v>
      </c>
      <c r="W75" s="44"/>
      <c r="X75" s="44" t="s">
        <v>17</v>
      </c>
      <c r="Y75" s="44">
        <v>40</v>
      </c>
      <c r="Z75" s="44" t="str">
        <f t="shared" si="26"/>
        <v>KVMAL-40</v>
      </c>
      <c r="AA75" s="44">
        <v>5</v>
      </c>
      <c r="AB75" s="44">
        <v>500</v>
      </c>
      <c r="AC75" s="44">
        <v>200</v>
      </c>
      <c r="AD75" s="44">
        <v>35</v>
      </c>
      <c r="AE75" s="44"/>
      <c r="AF75" s="44">
        <f>COUNTIFS(AG$2:AG75,AG75)</f>
        <v>1</v>
      </c>
      <c r="AG75" s="44" t="str">
        <f t="shared" si="32"/>
        <v>KVNC-63</v>
      </c>
      <c r="AH75" s="44" t="s">
        <v>55</v>
      </c>
      <c r="AI75" s="44">
        <v>63</v>
      </c>
      <c r="AJ75" s="45" t="s">
        <v>10</v>
      </c>
      <c r="AK75" s="44" t="str">
        <f t="shared" si="31"/>
        <v>KVNC-63Наружная</v>
      </c>
      <c r="AL75" s="44" t="e">
        <f>VLOOKUP(AG75,#REF!,40,FALSE)</f>
        <v>#REF!</v>
      </c>
      <c r="AM75" s="44"/>
      <c r="AN75" s="44"/>
      <c r="AO75" s="44"/>
      <c r="AP75" s="44"/>
      <c r="AQ75" s="44"/>
      <c r="AR75" s="44"/>
      <c r="AS75" s="44"/>
      <c r="AT75" s="44"/>
      <c r="AU75" s="44"/>
      <c r="AV75" s="44" t="str">
        <f t="shared" si="25"/>
        <v/>
      </c>
      <c r="AW75" s="44"/>
      <c r="AX75" s="44"/>
      <c r="AY75" s="44" t="s">
        <v>19</v>
      </c>
      <c r="AZ75" s="44">
        <v>50</v>
      </c>
      <c r="BA75" s="44" t="str">
        <f t="shared" si="27"/>
        <v>KVSC-50</v>
      </c>
      <c r="BB75" s="49" t="s">
        <v>732</v>
      </c>
      <c r="BC75" s="44" t="str">
        <f t="shared" si="28"/>
        <v>KVSC-50Воздушное регулируемое</v>
      </c>
      <c r="BD75" s="44"/>
      <c r="BE75" s="44"/>
      <c r="BF75" s="44"/>
      <c r="BG75" s="44">
        <f>COUNTIFS(BH$2:BH75,BH75,BH$2:BH75,BH75)</f>
        <v>2</v>
      </c>
      <c r="BH75" s="44" t="str">
        <f t="shared" si="40"/>
        <v>KVMAL-25</v>
      </c>
      <c r="BI75" s="44" t="s">
        <v>17</v>
      </c>
      <c r="BJ75" s="44">
        <v>25</v>
      </c>
      <c r="BK75" s="49" t="s">
        <v>734</v>
      </c>
      <c r="BL75" s="49" t="str">
        <f t="shared" si="39"/>
        <v>KVMAL-25Сталь нержавеющая AISI 304 с покрытием твёрдым хромом</v>
      </c>
      <c r="BM75" s="44" t="e">
        <f>VLOOKUP(BH75,#REF!,40,FALSE)</f>
        <v>#REF!</v>
      </c>
      <c r="BN75" s="44"/>
      <c r="BO75" s="44"/>
    </row>
    <row r="76" spans="2:67">
      <c r="B76" s="44"/>
      <c r="D76" s="44"/>
      <c r="E76" s="44"/>
      <c r="G76" s="44"/>
      <c r="H76" s="48">
        <f>COUNTA($K$2:K76)</f>
        <v>75</v>
      </c>
      <c r="I76" s="48" t="str">
        <f t="shared" si="33"/>
        <v>12-2</v>
      </c>
      <c r="J76" s="44">
        <f>COUNTIFS($L$2:L76,L76,$L$2:L76,L76)</f>
        <v>2</v>
      </c>
      <c r="K76" s="44" t="str">
        <f t="shared" si="34"/>
        <v>KVSW-20</v>
      </c>
      <c r="L76" s="44" t="s">
        <v>60</v>
      </c>
      <c r="M76" s="44">
        <v>20</v>
      </c>
      <c r="N76" s="44" t="e">
        <f>SUMIF(#REF!,K76,#REF!)</f>
        <v>#REF!</v>
      </c>
      <c r="O76" s="44">
        <f t="shared" si="35"/>
        <v>1</v>
      </c>
      <c r="P76" s="44">
        <f>COUNTIF($T$1:T76,T76)</f>
        <v>14</v>
      </c>
      <c r="Q76" s="44" t="str">
        <f t="shared" si="37"/>
        <v>14-KVNG-32</v>
      </c>
      <c r="R76" s="44" t="s">
        <v>18</v>
      </c>
      <c r="S76" s="44">
        <v>32</v>
      </c>
      <c r="T76" s="44" t="str">
        <f t="shared" si="36"/>
        <v>KVNG-32</v>
      </c>
      <c r="U76" s="44">
        <v>600</v>
      </c>
      <c r="V76" s="44" t="str">
        <f t="shared" si="38"/>
        <v>600,</v>
      </c>
      <c r="W76" s="44"/>
      <c r="X76" s="44" t="s">
        <v>20</v>
      </c>
      <c r="Y76" s="44">
        <v>20</v>
      </c>
      <c r="Z76" s="44" t="str">
        <f t="shared" si="26"/>
        <v>KVTDN-20</v>
      </c>
      <c r="AA76" s="44">
        <v>5</v>
      </c>
      <c r="AB76" s="44">
        <v>200</v>
      </c>
      <c r="AC76" s="44">
        <v>0</v>
      </c>
      <c r="AD76" s="44">
        <v>0</v>
      </c>
      <c r="AE76" s="44"/>
      <c r="AF76" s="44">
        <f>COUNTIFS(AG$2:AG76,AG76)</f>
        <v>2</v>
      </c>
      <c r="AG76" s="44" t="str">
        <f t="shared" si="32"/>
        <v>KVNC-63</v>
      </c>
      <c r="AH76" s="44" t="s">
        <v>55</v>
      </c>
      <c r="AI76" s="44">
        <v>63</v>
      </c>
      <c r="AJ76" s="45" t="s">
        <v>16</v>
      </c>
      <c r="AK76" s="44" t="str">
        <f t="shared" si="31"/>
        <v>KVNC-63Внутренняя</v>
      </c>
      <c r="AL76" s="44" t="e">
        <f>VLOOKUP(AG76,#REF!,40,FALSE)</f>
        <v>#REF!</v>
      </c>
      <c r="AM76" s="44"/>
      <c r="AN76" s="44"/>
      <c r="AO76" s="44"/>
      <c r="AP76" s="44"/>
      <c r="AQ76" s="44"/>
      <c r="AR76" s="44"/>
      <c r="AS76" s="44"/>
      <c r="AT76" s="44"/>
      <c r="AU76" s="44"/>
      <c r="AV76" s="44" t="str">
        <f t="shared" si="25"/>
        <v/>
      </c>
      <c r="AW76" s="44"/>
      <c r="AX76" s="44"/>
      <c r="AY76" s="44" t="s">
        <v>19</v>
      </c>
      <c r="AZ76" s="44">
        <v>63</v>
      </c>
      <c r="BA76" s="44" t="str">
        <f t="shared" si="27"/>
        <v>KVSC-63</v>
      </c>
      <c r="BB76" s="49" t="s">
        <v>732</v>
      </c>
      <c r="BC76" s="44" t="str">
        <f t="shared" si="28"/>
        <v>KVSC-63Воздушное регулируемое</v>
      </c>
      <c r="BD76" s="44"/>
      <c r="BE76" s="44"/>
      <c r="BF76" s="44"/>
      <c r="BG76" s="44">
        <f>COUNTIFS(BH$2:BH76,BH76,BH$2:BH76,BH76)</f>
        <v>1</v>
      </c>
      <c r="BH76" s="44" t="str">
        <f t="shared" si="40"/>
        <v>KVMAL-32</v>
      </c>
      <c r="BI76" s="44" t="s">
        <v>17</v>
      </c>
      <c r="BJ76" s="44">
        <v>32</v>
      </c>
      <c r="BK76" s="49" t="s">
        <v>733</v>
      </c>
      <c r="BL76" s="49" t="str">
        <f t="shared" si="39"/>
        <v>KVMAL-32Сталь 45 с покрытием твёрдым хромом</v>
      </c>
      <c r="BM76" s="44" t="e">
        <f>VLOOKUP(BH76,#REF!,40,FALSE)</f>
        <v>#REF!</v>
      </c>
      <c r="BN76" s="44"/>
      <c r="BO76" s="44"/>
    </row>
    <row r="77" spans="2:67">
      <c r="B77" s="44"/>
      <c r="D77" s="44"/>
      <c r="E77" s="44"/>
      <c r="G77" s="44"/>
      <c r="H77" s="48">
        <f>COUNTA($K$2:K77)</f>
        <v>76</v>
      </c>
      <c r="I77" s="48" t="str">
        <f t="shared" si="33"/>
        <v>12-3</v>
      </c>
      <c r="J77" s="44">
        <f>COUNTIFS($L$2:L77,L77,$L$2:L77,L77)</f>
        <v>3</v>
      </c>
      <c r="K77" s="44" t="str">
        <f t="shared" si="34"/>
        <v>KVSW-25</v>
      </c>
      <c r="L77" s="44" t="s">
        <v>60</v>
      </c>
      <c r="M77" s="44">
        <v>25</v>
      </c>
      <c r="N77" s="44" t="e">
        <f>SUMIF(#REF!,K77,#REF!)</f>
        <v>#REF!</v>
      </c>
      <c r="O77" s="44">
        <f t="shared" si="35"/>
        <v>1</v>
      </c>
      <c r="P77" s="44">
        <f>COUNTIF($T$1:T77,T77)</f>
        <v>15</v>
      </c>
      <c r="Q77" s="44" t="str">
        <f t="shared" si="37"/>
        <v>15-KVNG-32</v>
      </c>
      <c r="R77" s="44" t="s">
        <v>18</v>
      </c>
      <c r="S77" s="44">
        <v>32</v>
      </c>
      <c r="T77" s="44" t="str">
        <f t="shared" si="36"/>
        <v>KVNG-32</v>
      </c>
      <c r="U77" s="44">
        <v>700</v>
      </c>
      <c r="V77" s="44" t="str">
        <f t="shared" si="38"/>
        <v>700,</v>
      </c>
      <c r="W77" s="44"/>
      <c r="X77" s="44" t="s">
        <v>20</v>
      </c>
      <c r="Y77" s="44">
        <v>25</v>
      </c>
      <c r="Z77" s="44" t="str">
        <f t="shared" si="26"/>
        <v>KVTDN-25</v>
      </c>
      <c r="AA77" s="44">
        <v>5</v>
      </c>
      <c r="AB77" s="44">
        <v>200</v>
      </c>
      <c r="AC77" s="44">
        <v>0</v>
      </c>
      <c r="AD77" s="44">
        <v>0</v>
      </c>
      <c r="AE77" s="44"/>
      <c r="AF77" s="44">
        <f>COUNTIFS(AG$2:AG77,AG77)</f>
        <v>1</v>
      </c>
      <c r="AG77" s="44" t="str">
        <f t="shared" si="32"/>
        <v>KVNC-80</v>
      </c>
      <c r="AH77" s="44" t="s">
        <v>55</v>
      </c>
      <c r="AI77" s="44">
        <v>80</v>
      </c>
      <c r="AJ77" s="45" t="s">
        <v>10</v>
      </c>
      <c r="AK77" s="44" t="str">
        <f t="shared" si="31"/>
        <v>KVNC-80Наружная</v>
      </c>
      <c r="AL77" s="44" t="e">
        <f>VLOOKUP(AG77,#REF!,40,FALSE)</f>
        <v>#REF!</v>
      </c>
      <c r="AM77" s="44"/>
      <c r="AN77" s="44"/>
      <c r="AO77" s="44"/>
      <c r="AP77" s="44"/>
      <c r="AQ77" s="44"/>
      <c r="AR77" s="44"/>
      <c r="AS77" s="44"/>
      <c r="AT77" s="44"/>
      <c r="AU77" s="44"/>
      <c r="AV77" s="44" t="str">
        <f t="shared" si="25"/>
        <v/>
      </c>
      <c r="AW77" s="44"/>
      <c r="AX77" s="44"/>
      <c r="AY77" s="44" t="s">
        <v>19</v>
      </c>
      <c r="AZ77" s="44">
        <v>80</v>
      </c>
      <c r="BA77" s="44" t="str">
        <f t="shared" si="27"/>
        <v>KVSC-80</v>
      </c>
      <c r="BB77" s="49" t="s">
        <v>732</v>
      </c>
      <c r="BC77" s="44" t="str">
        <f t="shared" si="28"/>
        <v>KVSC-80Воздушное регулируемое</v>
      </c>
      <c r="BD77" s="44"/>
      <c r="BE77" s="44"/>
      <c r="BF77" s="44"/>
      <c r="BG77" s="44">
        <f>COUNTIFS(BH$2:BH77,BH77,BH$2:BH77,BH77)</f>
        <v>2</v>
      </c>
      <c r="BH77" s="44" t="str">
        <f t="shared" si="40"/>
        <v>KVMAL-32</v>
      </c>
      <c r="BI77" s="44" t="s">
        <v>17</v>
      </c>
      <c r="BJ77" s="44">
        <v>32</v>
      </c>
      <c r="BK77" s="49" t="s">
        <v>734</v>
      </c>
      <c r="BL77" s="49" t="str">
        <f t="shared" si="39"/>
        <v>KVMAL-32Сталь нержавеющая AISI 304 с покрытием твёрдым хромом</v>
      </c>
      <c r="BM77" s="44" t="e">
        <f>VLOOKUP(BH77,#REF!,40,FALSE)</f>
        <v>#REF!</v>
      </c>
      <c r="BN77" s="44"/>
      <c r="BO77" s="44"/>
    </row>
    <row r="78" spans="2:67">
      <c r="B78" s="44"/>
      <c r="D78" s="44"/>
      <c r="E78" s="44"/>
      <c r="G78" s="44"/>
      <c r="H78" s="48">
        <f>COUNTA($K$2:K78)</f>
        <v>77</v>
      </c>
      <c r="I78" s="48" t="str">
        <f t="shared" si="33"/>
        <v>12-4</v>
      </c>
      <c r="J78" s="44">
        <f>COUNTIFS($L$2:L78,L78,$L$2:L78,L78)</f>
        <v>4</v>
      </c>
      <c r="K78" s="44" t="str">
        <f t="shared" si="34"/>
        <v>KVSW-32</v>
      </c>
      <c r="L78" s="44" t="s">
        <v>60</v>
      </c>
      <c r="M78" s="44">
        <v>32</v>
      </c>
      <c r="N78" s="44" t="e">
        <f>SUMIF(#REF!,K78,#REF!)</f>
        <v>#REF!</v>
      </c>
      <c r="O78" s="44">
        <f t="shared" si="35"/>
        <v>1</v>
      </c>
      <c r="P78" s="44">
        <f>COUNTIF($T$1:T78,T78)</f>
        <v>16</v>
      </c>
      <c r="Q78" s="44" t="str">
        <f t="shared" si="37"/>
        <v>16-KVNG-32</v>
      </c>
      <c r="R78" s="44" t="s">
        <v>18</v>
      </c>
      <c r="S78" s="44">
        <v>32</v>
      </c>
      <c r="T78" s="44" t="str">
        <f t="shared" si="36"/>
        <v>KVNG-32</v>
      </c>
      <c r="U78" s="44">
        <v>800</v>
      </c>
      <c r="V78" s="44" t="str">
        <f t="shared" si="38"/>
        <v>800,</v>
      </c>
      <c r="W78" s="44"/>
      <c r="X78" s="44" t="s">
        <v>20</v>
      </c>
      <c r="Y78" s="44">
        <v>32</v>
      </c>
      <c r="Z78" s="44" t="str">
        <f t="shared" si="26"/>
        <v>KVTDN-32</v>
      </c>
      <c r="AA78" s="44">
        <v>5</v>
      </c>
      <c r="AB78" s="44">
        <v>300</v>
      </c>
      <c r="AC78" s="44">
        <v>0</v>
      </c>
      <c r="AD78" s="44">
        <v>0</v>
      </c>
      <c r="AE78" s="44"/>
      <c r="AF78" s="44">
        <f>COUNTIFS(AG$2:AG78,AG78)</f>
        <v>2</v>
      </c>
      <c r="AG78" s="44" t="str">
        <f t="shared" si="32"/>
        <v>KVNC-80</v>
      </c>
      <c r="AH78" s="44" t="s">
        <v>55</v>
      </c>
      <c r="AI78" s="44">
        <v>80</v>
      </c>
      <c r="AJ78" s="45" t="s">
        <v>16</v>
      </c>
      <c r="AK78" s="44" t="str">
        <f t="shared" si="31"/>
        <v>KVNC-80Внутренняя</v>
      </c>
      <c r="AL78" s="44" t="e">
        <f>VLOOKUP(AG78,#REF!,40,FALSE)</f>
        <v>#REF!</v>
      </c>
      <c r="AM78" s="44"/>
      <c r="AN78" s="44"/>
      <c r="AO78" s="44"/>
      <c r="AP78" s="44"/>
      <c r="AQ78" s="44"/>
      <c r="AR78" s="44"/>
      <c r="AS78" s="44"/>
      <c r="AT78" s="44"/>
      <c r="AU78" s="44"/>
      <c r="AV78" s="44" t="str">
        <f t="shared" si="25"/>
        <v/>
      </c>
      <c r="AW78" s="44"/>
      <c r="AX78" s="44"/>
      <c r="AY78" s="44" t="s">
        <v>19</v>
      </c>
      <c r="AZ78" s="44">
        <v>100</v>
      </c>
      <c r="BA78" s="44" t="str">
        <f t="shared" si="27"/>
        <v>KVSC-100</v>
      </c>
      <c r="BB78" s="49" t="s">
        <v>732</v>
      </c>
      <c r="BC78" s="44" t="str">
        <f t="shared" si="28"/>
        <v>KVSC-100Воздушное регулируемое</v>
      </c>
      <c r="BD78" s="44"/>
      <c r="BE78" s="44"/>
      <c r="BF78" s="44"/>
      <c r="BG78" s="44">
        <f>COUNTIFS(BH$2:BH78,BH78,BH$2:BH78,BH78)</f>
        <v>1</v>
      </c>
      <c r="BH78" s="44" t="str">
        <f t="shared" si="40"/>
        <v>KVMAL-40</v>
      </c>
      <c r="BI78" s="44" t="s">
        <v>17</v>
      </c>
      <c r="BJ78" s="44">
        <v>40</v>
      </c>
      <c r="BK78" s="49" t="s">
        <v>733</v>
      </c>
      <c r="BL78" s="49" t="str">
        <f t="shared" si="39"/>
        <v>KVMAL-40Сталь 45 с покрытием твёрдым хромом</v>
      </c>
      <c r="BM78" s="44" t="e">
        <f>VLOOKUP(BH78,#REF!,40,FALSE)</f>
        <v>#REF!</v>
      </c>
      <c r="BN78" s="44"/>
      <c r="BO78" s="44"/>
    </row>
    <row r="79" spans="2:67">
      <c r="B79" s="44"/>
      <c r="D79" s="44"/>
      <c r="E79" s="44"/>
      <c r="G79" s="44"/>
      <c r="H79" s="48">
        <f>COUNTA($K$2:K79)</f>
        <v>78</v>
      </c>
      <c r="I79" s="48" t="str">
        <f t="shared" si="33"/>
        <v>10-1</v>
      </c>
      <c r="J79" s="44">
        <f>COUNTIFS($L$2:L79,L79,$L$2:L79,L79)</f>
        <v>1</v>
      </c>
      <c r="K79" s="44" t="str">
        <f t="shared" si="34"/>
        <v>KVTDN-20</v>
      </c>
      <c r="L79" s="44" t="s">
        <v>20</v>
      </c>
      <c r="M79" s="44">
        <v>20</v>
      </c>
      <c r="N79" s="44" t="e">
        <f>SUMIF(#REF!,K79,#REF!)</f>
        <v>#REF!</v>
      </c>
      <c r="O79" s="44">
        <f t="shared" si="35"/>
        <v>1</v>
      </c>
      <c r="P79" s="44">
        <f>COUNTIF($T$1:T79,T79)</f>
        <v>17</v>
      </c>
      <c r="Q79" s="44" t="str">
        <f t="shared" si="37"/>
        <v>17-KVNG-32</v>
      </c>
      <c r="R79" s="44" t="s">
        <v>18</v>
      </c>
      <c r="S79" s="44">
        <v>32</v>
      </c>
      <c r="T79" s="44" t="str">
        <f t="shared" si="36"/>
        <v>KVNG-32</v>
      </c>
      <c r="U79" s="44">
        <v>1000</v>
      </c>
      <c r="V79" s="44" t="str">
        <f t="shared" si="38"/>
        <v>1000,</v>
      </c>
      <c r="W79" s="44"/>
      <c r="X79" s="44" t="s">
        <v>20</v>
      </c>
      <c r="Y79" s="44">
        <v>40</v>
      </c>
      <c r="Z79" s="44" t="str">
        <f t="shared" si="26"/>
        <v>KVTDN-40</v>
      </c>
      <c r="AA79" s="44">
        <v>5</v>
      </c>
      <c r="AB79" s="44">
        <v>300</v>
      </c>
      <c r="AC79" s="44">
        <v>0</v>
      </c>
      <c r="AD79" s="44">
        <v>0</v>
      </c>
      <c r="AE79" s="44"/>
      <c r="AF79" s="44">
        <f>COUNTIFS(AG$2:AG79,AG79)</f>
        <v>1</v>
      </c>
      <c r="AG79" s="44" t="str">
        <f t="shared" si="32"/>
        <v>KVNC-100</v>
      </c>
      <c r="AH79" s="44" t="s">
        <v>55</v>
      </c>
      <c r="AI79" s="44">
        <v>100</v>
      </c>
      <c r="AJ79" s="45" t="s">
        <v>10</v>
      </c>
      <c r="AK79" s="44" t="str">
        <f t="shared" si="31"/>
        <v>KVNC-100Наружная</v>
      </c>
      <c r="AL79" s="44" t="e">
        <f>VLOOKUP(AG79,#REF!,40,FALSE)</f>
        <v>#REF!</v>
      </c>
      <c r="AM79" s="44"/>
      <c r="AN79" s="44"/>
      <c r="AO79" s="44"/>
      <c r="AP79" s="44"/>
      <c r="AQ79" s="44"/>
      <c r="AR79" s="44"/>
      <c r="AS79" s="44"/>
      <c r="AT79" s="44"/>
      <c r="AU79" s="44"/>
      <c r="AV79" s="44" t="str">
        <f t="shared" si="25"/>
        <v/>
      </c>
      <c r="AW79" s="44"/>
      <c r="AX79" s="44"/>
      <c r="AY79" s="44" t="s">
        <v>19</v>
      </c>
      <c r="AZ79" s="44">
        <v>125</v>
      </c>
      <c r="BA79" s="44" t="str">
        <f t="shared" si="27"/>
        <v>KVSC-125</v>
      </c>
      <c r="BB79" s="49" t="s">
        <v>732</v>
      </c>
      <c r="BC79" s="44" t="str">
        <f t="shared" si="28"/>
        <v>KVSC-125Воздушное регулируемое</v>
      </c>
      <c r="BD79" s="44"/>
      <c r="BE79" s="44"/>
      <c r="BF79" s="44"/>
      <c r="BG79" s="44">
        <f>COUNTIFS(BH$2:BH79,BH79,BH$2:BH79,BH79)</f>
        <v>2</v>
      </c>
      <c r="BH79" s="44" t="str">
        <f t="shared" si="40"/>
        <v>KVMAL-40</v>
      </c>
      <c r="BI79" s="44" t="s">
        <v>17</v>
      </c>
      <c r="BJ79" s="44">
        <v>40</v>
      </c>
      <c r="BK79" s="49" t="s">
        <v>734</v>
      </c>
      <c r="BL79" s="49" t="str">
        <f t="shared" si="39"/>
        <v>KVMAL-40Сталь нержавеющая AISI 304 с покрытием твёрдым хромом</v>
      </c>
      <c r="BM79" s="44" t="e">
        <f>VLOOKUP(BH79,#REF!,40,FALSE)</f>
        <v>#REF!</v>
      </c>
      <c r="BN79" s="44"/>
      <c r="BO79" s="44"/>
    </row>
    <row r="80" spans="2:67">
      <c r="B80" s="44"/>
      <c r="D80" s="44"/>
      <c r="E80" s="44"/>
      <c r="G80" s="44"/>
      <c r="H80" s="48">
        <f>COUNTA($K$2:K80)</f>
        <v>79</v>
      </c>
      <c r="I80" s="48" t="str">
        <f t="shared" si="33"/>
        <v>10-2</v>
      </c>
      <c r="J80" s="44">
        <f>COUNTIFS($L$2:L80,L80,$L$2:L80,L80)</f>
        <v>2</v>
      </c>
      <c r="K80" s="44" t="str">
        <f t="shared" si="34"/>
        <v>KVTDN-25</v>
      </c>
      <c r="L80" s="44" t="s">
        <v>20</v>
      </c>
      <c r="M80" s="44">
        <v>25</v>
      </c>
      <c r="N80" s="44" t="e">
        <f>SUMIF(#REF!,K80,#REF!)</f>
        <v>#REF!</v>
      </c>
      <c r="O80" s="44">
        <f t="shared" si="35"/>
        <v>1</v>
      </c>
      <c r="P80" s="44">
        <f>COUNTIF($T$1:T80,T80)</f>
        <v>18</v>
      </c>
      <c r="Q80" s="44" t="str">
        <f t="shared" si="37"/>
        <v>18-KVNG-32</v>
      </c>
      <c r="R80" s="44" t="s">
        <v>18</v>
      </c>
      <c r="S80" s="44">
        <v>32</v>
      </c>
      <c r="T80" s="44" t="str">
        <f t="shared" si="36"/>
        <v>KVNG-32</v>
      </c>
      <c r="U80" s="44">
        <v>1250</v>
      </c>
      <c r="V80" s="44" t="str">
        <f t="shared" si="38"/>
        <v>1250</v>
      </c>
      <c r="W80" s="44"/>
      <c r="X80" s="44" t="s">
        <v>20</v>
      </c>
      <c r="Y80" s="44">
        <v>50</v>
      </c>
      <c r="Z80" s="44" t="str">
        <f t="shared" si="26"/>
        <v>KVTDN-50</v>
      </c>
      <c r="AA80" s="44">
        <v>5</v>
      </c>
      <c r="AB80" s="44">
        <v>300</v>
      </c>
      <c r="AC80" s="44">
        <v>0</v>
      </c>
      <c r="AD80" s="44">
        <v>0</v>
      </c>
      <c r="AE80" s="44"/>
      <c r="AF80" s="44">
        <f>COUNTIFS(AG$2:AG80,AG80)</f>
        <v>2</v>
      </c>
      <c r="AG80" s="44" t="str">
        <f t="shared" si="32"/>
        <v>KVNC-100</v>
      </c>
      <c r="AH80" s="44" t="s">
        <v>55</v>
      </c>
      <c r="AI80" s="44">
        <v>100</v>
      </c>
      <c r="AJ80" s="45" t="s">
        <v>16</v>
      </c>
      <c r="AK80" s="44" t="str">
        <f t="shared" si="31"/>
        <v>KVNC-100Внутренняя</v>
      </c>
      <c r="AL80" s="44" t="e">
        <f>VLOOKUP(AG80,#REF!,40,FALSE)</f>
        <v>#REF!</v>
      </c>
      <c r="AM80" s="44"/>
      <c r="AN80" s="44"/>
      <c r="AO80" s="44"/>
      <c r="AP80" s="44"/>
      <c r="AQ80" s="44"/>
      <c r="AR80" s="44"/>
      <c r="AS80" s="44"/>
      <c r="AT80" s="44"/>
      <c r="AU80" s="44"/>
      <c r="AV80" s="44" t="str">
        <f t="shared" si="25"/>
        <v/>
      </c>
      <c r="AW80" s="44"/>
      <c r="AX80" s="44"/>
      <c r="AY80" s="44" t="s">
        <v>60</v>
      </c>
      <c r="AZ80" s="44">
        <v>16</v>
      </c>
      <c r="BA80" s="44" t="str">
        <f t="shared" si="27"/>
        <v>KVSW-16</v>
      </c>
      <c r="BB80" s="49" t="s">
        <v>731</v>
      </c>
      <c r="BC80" s="44" t="str">
        <f t="shared" si="28"/>
        <v>KVSW-16Упругое нерегулируемое</v>
      </c>
      <c r="BD80" s="44"/>
      <c r="BE80" s="44"/>
      <c r="BF80" s="44"/>
      <c r="BG80" s="44">
        <f>COUNTIFS(BH$2:BH80,BH80,BH$2:BH80,BH80)</f>
        <v>1</v>
      </c>
      <c r="BH80" s="44" t="str">
        <f t="shared" si="40"/>
        <v>KVMAL-M01-32</v>
      </c>
      <c r="BI80" s="44" t="s">
        <v>56</v>
      </c>
      <c r="BJ80" s="44">
        <v>32</v>
      </c>
      <c r="BK80" s="49" t="s">
        <v>733</v>
      </c>
      <c r="BL80" s="49" t="str">
        <f t="shared" si="39"/>
        <v>KVMAL-M01-32Сталь 45 с покрытием твёрдым хромом</v>
      </c>
      <c r="BM80" s="44" t="e">
        <f>VLOOKUP(BH80,#REF!,40,FALSE)</f>
        <v>#REF!</v>
      </c>
      <c r="BN80" s="44"/>
      <c r="BO80" s="44"/>
    </row>
    <row r="81" spans="2:67">
      <c r="B81" s="44"/>
      <c r="D81" s="44"/>
      <c r="E81" s="44"/>
      <c r="G81" s="44"/>
      <c r="H81" s="48">
        <f>COUNTA($K$2:K81)</f>
        <v>80</v>
      </c>
      <c r="I81" s="48" t="str">
        <f t="shared" si="33"/>
        <v>10-3</v>
      </c>
      <c r="J81" s="44">
        <f>COUNTIFS($L$2:L81,L81,$L$2:L81,L81)</f>
        <v>3</v>
      </c>
      <c r="K81" s="44" t="str">
        <f t="shared" si="34"/>
        <v>KVTDN-32</v>
      </c>
      <c r="L81" s="44" t="s">
        <v>20</v>
      </c>
      <c r="M81" s="44">
        <v>32</v>
      </c>
      <c r="N81" s="44" t="e">
        <f>SUMIF(#REF!,K81,#REF!)</f>
        <v>#REF!</v>
      </c>
      <c r="O81" s="44">
        <f t="shared" si="35"/>
        <v>1</v>
      </c>
      <c r="P81" s="44">
        <f>COUNTIF($T$1:T81,T81)</f>
        <v>1</v>
      </c>
      <c r="Q81" s="44" t="str">
        <f t="shared" si="37"/>
        <v>1-KVNG-40</v>
      </c>
      <c r="R81" s="44" t="s">
        <v>18</v>
      </c>
      <c r="S81" s="44">
        <v>40</v>
      </c>
      <c r="T81" s="44" t="str">
        <f>CONCATENATE(R81,IF(S81=0,"","-"),S81)</f>
        <v>KVNG-40</v>
      </c>
      <c r="U81" s="44">
        <v>25</v>
      </c>
      <c r="V81" s="44" t="str">
        <f t="shared" si="38"/>
        <v>25,</v>
      </c>
      <c r="W81" s="44"/>
      <c r="X81" s="44" t="s">
        <v>20</v>
      </c>
      <c r="Y81" s="44">
        <v>63</v>
      </c>
      <c r="Z81" s="44" t="str">
        <f t="shared" si="26"/>
        <v>KVTDN-63</v>
      </c>
      <c r="AA81" s="44">
        <v>5</v>
      </c>
      <c r="AB81" s="44">
        <v>300</v>
      </c>
      <c r="AC81" s="44">
        <v>0</v>
      </c>
      <c r="AD81" s="44">
        <v>0</v>
      </c>
      <c r="AE81" s="44"/>
      <c r="AF81" s="44">
        <f>COUNTIFS(AG$2:AG81,AG81)</f>
        <v>1</v>
      </c>
      <c r="AG81" s="44" t="str">
        <f t="shared" si="32"/>
        <v>KVNC-125</v>
      </c>
      <c r="AH81" s="44" t="s">
        <v>55</v>
      </c>
      <c r="AI81" s="44">
        <v>125</v>
      </c>
      <c r="AJ81" s="45" t="s">
        <v>10</v>
      </c>
      <c r="AK81" s="44" t="str">
        <f t="shared" si="31"/>
        <v>KVNC-125Наружная</v>
      </c>
      <c r="AL81" s="44" t="e">
        <f>VLOOKUP(AG81,#REF!,40,FALSE)</f>
        <v>#REF!</v>
      </c>
      <c r="AM81" s="44"/>
      <c r="AN81" s="44"/>
      <c r="AO81" s="44"/>
      <c r="AP81" s="44"/>
      <c r="AQ81" s="44"/>
      <c r="AR81" s="44"/>
      <c r="AS81" s="44"/>
      <c r="AT81" s="44"/>
      <c r="AU81" s="44"/>
      <c r="AV81" s="44" t="str">
        <f t="shared" si="25"/>
        <v/>
      </c>
      <c r="AW81" s="44"/>
      <c r="AX81" s="44"/>
      <c r="AY81" s="44" t="s">
        <v>60</v>
      </c>
      <c r="AZ81" s="44">
        <v>20</v>
      </c>
      <c r="BA81" s="44" t="str">
        <f t="shared" si="27"/>
        <v>KVSW-20</v>
      </c>
      <c r="BB81" s="49" t="s">
        <v>731</v>
      </c>
      <c r="BC81" s="44" t="str">
        <f t="shared" si="28"/>
        <v>KVSW-20Упругое нерегулируемое</v>
      </c>
      <c r="BD81" s="44"/>
      <c r="BE81" s="44"/>
      <c r="BF81" s="44"/>
      <c r="BG81" s="44">
        <f>COUNTIFS(BH$2:BH81,BH81,BH$2:BH81,BH81)</f>
        <v>2</v>
      </c>
      <c r="BH81" s="44" t="str">
        <f t="shared" si="40"/>
        <v>KVMAL-M01-32</v>
      </c>
      <c r="BI81" s="44" t="s">
        <v>56</v>
      </c>
      <c r="BJ81" s="44">
        <v>32</v>
      </c>
      <c r="BK81" s="49" t="s">
        <v>734</v>
      </c>
      <c r="BL81" s="49" t="str">
        <f t="shared" si="39"/>
        <v>KVMAL-M01-32Сталь нержавеющая AISI 304 с покрытием твёрдым хромом</v>
      </c>
      <c r="BM81" s="44" t="e">
        <f>VLOOKUP(BH81,#REF!,40,FALSE)</f>
        <v>#REF!</v>
      </c>
      <c r="BN81" s="44"/>
      <c r="BO81" s="44"/>
    </row>
    <row r="82" spans="2:67">
      <c r="B82" s="44"/>
      <c r="D82" s="44"/>
      <c r="E82" s="44"/>
      <c r="G82" s="44"/>
      <c r="H82" s="48">
        <f>COUNTA($K$2:K82)</f>
        <v>81</v>
      </c>
      <c r="I82" s="48" t="str">
        <f t="shared" si="33"/>
        <v>10-4</v>
      </c>
      <c r="J82" s="44">
        <f>COUNTIFS($L$2:L82,L82,$L$2:L82,L82)</f>
        <v>4</v>
      </c>
      <c r="K82" s="44" t="str">
        <f t="shared" si="34"/>
        <v>KVTDN-40</v>
      </c>
      <c r="L82" s="44" t="s">
        <v>20</v>
      </c>
      <c r="M82" s="44">
        <v>40</v>
      </c>
      <c r="N82" s="44" t="e">
        <f>SUMIF(#REF!,K82,#REF!)</f>
        <v>#REF!</v>
      </c>
      <c r="O82" s="44">
        <f t="shared" si="35"/>
        <v>1</v>
      </c>
      <c r="P82" s="44">
        <f>COUNTIF($T$1:T82,T82)</f>
        <v>2</v>
      </c>
      <c r="Q82" s="44" t="str">
        <f t="shared" si="37"/>
        <v>2-KVNG-40</v>
      </c>
      <c r="R82" s="44" t="s">
        <v>18</v>
      </c>
      <c r="S82" s="44">
        <v>40</v>
      </c>
      <c r="T82" s="44" t="str">
        <f>CONCATENATE(R82,IF(S82=0,"","-"),S82)</f>
        <v>KVNG-40</v>
      </c>
      <c r="U82" s="44">
        <v>40</v>
      </c>
      <c r="V82" s="44" t="str">
        <f t="shared" si="38"/>
        <v>40,</v>
      </c>
      <c r="W82" s="44"/>
      <c r="X82" s="44" t="s">
        <v>20</v>
      </c>
      <c r="Y82" s="44">
        <v>80</v>
      </c>
      <c r="Z82" s="44" t="str">
        <f t="shared" si="26"/>
        <v>KVTDN-80</v>
      </c>
      <c r="AA82" s="44">
        <v>5</v>
      </c>
      <c r="AB82" s="44">
        <v>400</v>
      </c>
      <c r="AC82" s="44">
        <v>0</v>
      </c>
      <c r="AD82" s="44">
        <v>0</v>
      </c>
      <c r="AE82" s="44"/>
      <c r="AF82" s="44">
        <f>COUNTIFS(AG$2:AG82,AG82)</f>
        <v>2</v>
      </c>
      <c r="AG82" s="44" t="str">
        <f t="shared" si="32"/>
        <v>KVNC-125</v>
      </c>
      <c r="AH82" s="44" t="s">
        <v>55</v>
      </c>
      <c r="AI82" s="44">
        <v>125</v>
      </c>
      <c r="AJ82" s="45" t="s">
        <v>16</v>
      </c>
      <c r="AK82" s="44" t="str">
        <f t="shared" si="31"/>
        <v>KVNC-125Внутренняя</v>
      </c>
      <c r="AL82" s="44" t="e">
        <f>VLOOKUP(AG82,#REF!,40,FALSE)</f>
        <v>#REF!</v>
      </c>
      <c r="AM82" s="44"/>
      <c r="AN82" s="44"/>
      <c r="AO82" s="44"/>
      <c r="AP82" s="44"/>
      <c r="AQ82" s="44"/>
      <c r="AR82" s="44"/>
      <c r="AS82" s="44"/>
      <c r="AT82" s="44"/>
      <c r="AU82" s="44"/>
      <c r="AV82" s="44" t="str">
        <f t="shared" si="25"/>
        <v/>
      </c>
      <c r="AW82" s="44"/>
      <c r="AX82" s="44"/>
      <c r="AY82" s="44" t="s">
        <v>60</v>
      </c>
      <c r="AZ82" s="44">
        <v>25</v>
      </c>
      <c r="BA82" s="44" t="str">
        <f t="shared" si="27"/>
        <v>KVSW-25</v>
      </c>
      <c r="BB82" s="49" t="s">
        <v>731</v>
      </c>
      <c r="BC82" s="44" t="str">
        <f t="shared" si="28"/>
        <v>KVSW-25Упругое нерегулируемое</v>
      </c>
      <c r="BD82" s="44"/>
      <c r="BE82" s="44"/>
      <c r="BF82" s="44"/>
      <c r="BG82" s="44">
        <f>COUNTIFS(BH$2:BH82,BH82,BH$2:BH82,BH82)</f>
        <v>1</v>
      </c>
      <c r="BH82" s="44" t="str">
        <f t="shared" si="40"/>
        <v>KVNC-32</v>
      </c>
      <c r="BI82" s="44" t="s">
        <v>55</v>
      </c>
      <c r="BJ82" s="44">
        <v>32</v>
      </c>
      <c r="BK82" s="49" t="s">
        <v>733</v>
      </c>
      <c r="BL82" s="49" t="str">
        <f t="shared" si="39"/>
        <v>KVNC-32Сталь 45 с покрытием твёрдым хромом</v>
      </c>
      <c r="BM82" s="44" t="e">
        <f>VLOOKUP(BH82,#REF!,40,FALSE)</f>
        <v>#REF!</v>
      </c>
      <c r="BN82" s="44"/>
      <c r="BO82" s="44"/>
    </row>
    <row r="83" spans="2:67">
      <c r="B83" s="44"/>
      <c r="D83" s="44"/>
      <c r="E83" s="44"/>
      <c r="G83" s="44"/>
      <c r="H83" s="48">
        <f>COUNTA($K$2:K83)</f>
        <v>82</v>
      </c>
      <c r="I83" s="48" t="str">
        <f t="shared" si="33"/>
        <v>10-5</v>
      </c>
      <c r="J83" s="44">
        <f>COUNTIFS($L$2:L83,L83,$L$2:L83,L83)</f>
        <v>5</v>
      </c>
      <c r="K83" s="44" t="str">
        <f t="shared" si="34"/>
        <v>KVTDN-50</v>
      </c>
      <c r="L83" s="44" t="s">
        <v>20</v>
      </c>
      <c r="M83" s="44">
        <v>50</v>
      </c>
      <c r="N83" s="44" t="e">
        <f>SUMIF(#REF!,K83,#REF!)</f>
        <v>#REF!</v>
      </c>
      <c r="O83" s="44">
        <f t="shared" si="35"/>
        <v>1</v>
      </c>
      <c r="P83" s="44">
        <f>COUNTIF($T$1:T83,T83)</f>
        <v>3</v>
      </c>
      <c r="Q83" s="44" t="str">
        <f t="shared" si="37"/>
        <v>3-KVNG-40</v>
      </c>
      <c r="R83" s="44" t="s">
        <v>18</v>
      </c>
      <c r="S83" s="44">
        <v>40</v>
      </c>
      <c r="T83" s="44" t="str">
        <f t="shared" ref="T83:T98" si="41">CONCATENATE(R83,IF(S83=0,"","-"),S83)</f>
        <v>KVNG-40</v>
      </c>
      <c r="U83" s="44">
        <v>50</v>
      </c>
      <c r="V83" s="44" t="str">
        <f t="shared" si="38"/>
        <v>50,</v>
      </c>
      <c r="W83" s="44"/>
      <c r="X83" s="44" t="s">
        <v>20</v>
      </c>
      <c r="Y83" s="44">
        <v>100</v>
      </c>
      <c r="Z83" s="44" t="str">
        <f t="shared" si="26"/>
        <v>KVTDN-100</v>
      </c>
      <c r="AA83" s="44">
        <v>5</v>
      </c>
      <c r="AB83" s="44">
        <v>400</v>
      </c>
      <c r="AC83" s="44">
        <v>0</v>
      </c>
      <c r="AD83" s="44">
        <v>0</v>
      </c>
      <c r="AE83" s="44"/>
      <c r="AF83" s="44">
        <f>COUNTIFS(AG$2:AG83,AG83)</f>
        <v>1</v>
      </c>
      <c r="AG83" s="44" t="str">
        <f t="shared" si="32"/>
        <v>KVNG-32</v>
      </c>
      <c r="AH83" s="44" t="s">
        <v>18</v>
      </c>
      <c r="AI83" s="44">
        <v>32</v>
      </c>
      <c r="AJ83" s="45" t="s">
        <v>10</v>
      </c>
      <c r="AK83" s="44" t="str">
        <f t="shared" si="31"/>
        <v>KVNG-32Наружная</v>
      </c>
      <c r="AL83" s="44" t="e">
        <f>VLOOKUP(AG83,#REF!,40,FALSE)</f>
        <v>#REF!</v>
      </c>
      <c r="AM83" s="44"/>
      <c r="AN83" s="44"/>
      <c r="AO83" s="44"/>
      <c r="AP83" s="44"/>
      <c r="AQ83" s="44"/>
      <c r="AR83" s="44"/>
      <c r="AS83" s="44"/>
      <c r="AT83" s="44"/>
      <c r="AU83" s="44"/>
      <c r="AV83" s="44" t="str">
        <f t="shared" si="25"/>
        <v/>
      </c>
      <c r="AW83" s="44"/>
      <c r="AX83" s="44"/>
      <c r="AY83" s="44" t="s">
        <v>60</v>
      </c>
      <c r="AZ83" s="44">
        <v>32</v>
      </c>
      <c r="BA83" s="44" t="str">
        <f t="shared" si="27"/>
        <v>KVSW-32</v>
      </c>
      <c r="BB83" s="49" t="s">
        <v>731</v>
      </c>
      <c r="BC83" s="44" t="str">
        <f t="shared" si="28"/>
        <v>KVSW-32Упругое нерегулируемое</v>
      </c>
      <c r="BD83" s="44"/>
      <c r="BE83" s="44"/>
      <c r="BF83" s="44"/>
      <c r="BG83" s="44">
        <f>COUNTIFS(BH$2:BH83,BH83,BH$2:BH83,BH83)</f>
        <v>2</v>
      </c>
      <c r="BH83" s="44" t="str">
        <f t="shared" si="40"/>
        <v>KVNC-32</v>
      </c>
      <c r="BI83" s="44" t="s">
        <v>55</v>
      </c>
      <c r="BJ83" s="44">
        <v>32</v>
      </c>
      <c r="BK83" s="49" t="s">
        <v>734</v>
      </c>
      <c r="BL83" s="49" t="str">
        <f t="shared" ref="BL83:BL114" si="42">CONCATENATE(BH83,BK83)</f>
        <v>KVNC-32Сталь нержавеющая AISI 304 с покрытием твёрдым хромом</v>
      </c>
      <c r="BM83" s="44" t="e">
        <f>VLOOKUP(BH83,#REF!,40,FALSE)</f>
        <v>#REF!</v>
      </c>
      <c r="BN83" s="44"/>
      <c r="BO83" s="44"/>
    </row>
    <row r="84" spans="2:67">
      <c r="B84" s="44"/>
      <c r="D84" s="44"/>
      <c r="E84" s="44"/>
      <c r="G84" s="44"/>
      <c r="H84" s="48">
        <f>COUNTA($K$2:K84)</f>
        <v>83</v>
      </c>
      <c r="I84" s="48" t="str">
        <f t="shared" si="33"/>
        <v>10-6</v>
      </c>
      <c r="J84" s="44">
        <f>COUNTIFS($L$2:L84,L84,$L$2:L84,L84)</f>
        <v>6</v>
      </c>
      <c r="K84" s="44" t="str">
        <f t="shared" si="34"/>
        <v>KVTDN-63</v>
      </c>
      <c r="L84" s="44" t="s">
        <v>20</v>
      </c>
      <c r="M84" s="44">
        <v>63</v>
      </c>
      <c r="N84" s="44" t="e">
        <f>SUMIF(#REF!,K84,#REF!)</f>
        <v>#REF!</v>
      </c>
      <c r="O84" s="44">
        <f t="shared" si="35"/>
        <v>1</v>
      </c>
      <c r="P84" s="44">
        <f>COUNTIF($T$1:T84,T84)</f>
        <v>4</v>
      </c>
      <c r="Q84" s="44" t="str">
        <f t="shared" si="37"/>
        <v>4-KVNG-40</v>
      </c>
      <c r="R84" s="44" t="s">
        <v>18</v>
      </c>
      <c r="S84" s="44">
        <v>40</v>
      </c>
      <c r="T84" s="44" t="str">
        <f t="shared" si="41"/>
        <v>KVNG-40</v>
      </c>
      <c r="U84" s="44">
        <v>80</v>
      </c>
      <c r="V84" s="44" t="str">
        <f t="shared" si="38"/>
        <v>80,</v>
      </c>
      <c r="W84" s="44"/>
      <c r="X84" s="44" t="s">
        <v>59</v>
      </c>
      <c r="Y84" s="44">
        <v>12</v>
      </c>
      <c r="Z84" s="44" t="str">
        <f t="shared" si="26"/>
        <v>KVFM-12</v>
      </c>
      <c r="AA84" s="44">
        <v>5</v>
      </c>
      <c r="AB84" s="44">
        <v>100</v>
      </c>
      <c r="AC84" s="44">
        <v>0</v>
      </c>
      <c r="AD84" s="44">
        <v>0</v>
      </c>
      <c r="AE84" s="44"/>
      <c r="AF84" s="44">
        <f>COUNTIFS(AG$2:AG84,AG84)</f>
        <v>2</v>
      </c>
      <c r="AG84" s="44" t="str">
        <f t="shared" si="32"/>
        <v>KVNG-32</v>
      </c>
      <c r="AH84" s="44" t="s">
        <v>18</v>
      </c>
      <c r="AI84" s="44">
        <v>32</v>
      </c>
      <c r="AJ84" s="45" t="s">
        <v>16</v>
      </c>
      <c r="AK84" s="44" t="str">
        <f t="shared" si="31"/>
        <v>KVNG-32Внутренняя</v>
      </c>
      <c r="AL84" s="44" t="e">
        <f>VLOOKUP(AG84,#REF!,40,FALSE)</f>
        <v>#REF!</v>
      </c>
      <c r="AM84" s="44"/>
      <c r="AN84" s="44"/>
      <c r="AO84" s="44"/>
      <c r="AP84" s="44"/>
      <c r="AQ84" s="44"/>
      <c r="AR84" s="44"/>
      <c r="AS84" s="44"/>
      <c r="AT84" s="44"/>
      <c r="AU84" s="44"/>
      <c r="AV84" s="44" t="str">
        <f t="shared" si="25"/>
        <v/>
      </c>
      <c r="AW84" s="44"/>
      <c r="AX84" s="44"/>
      <c r="AY84" s="44" t="s">
        <v>20</v>
      </c>
      <c r="AZ84" s="44">
        <v>20</v>
      </c>
      <c r="BA84" s="44" t="str">
        <f t="shared" si="27"/>
        <v>KVTDN-20</v>
      </c>
      <c r="BB84" s="49" t="s">
        <v>731</v>
      </c>
      <c r="BC84" s="44" t="str">
        <f t="shared" si="28"/>
        <v>KVTDN-20Упругое нерегулируемое</v>
      </c>
      <c r="BD84" s="44"/>
      <c r="BE84" s="44"/>
      <c r="BF84" s="44"/>
      <c r="BG84" s="44">
        <f>COUNTIFS(BH$2:BH84,BH84,BH$2:BH84,BH84)</f>
        <v>1</v>
      </c>
      <c r="BH84" s="44" t="str">
        <f t="shared" si="40"/>
        <v>KVNC-40</v>
      </c>
      <c r="BI84" s="44" t="s">
        <v>55</v>
      </c>
      <c r="BJ84" s="44">
        <v>40</v>
      </c>
      <c r="BK84" s="49" t="s">
        <v>733</v>
      </c>
      <c r="BL84" s="49" t="str">
        <f t="shared" si="42"/>
        <v>KVNC-40Сталь 45 с покрытием твёрдым хромом</v>
      </c>
      <c r="BM84" s="44" t="e">
        <f>VLOOKUP(BH84,#REF!,40,FALSE)</f>
        <v>#REF!</v>
      </c>
      <c r="BN84" s="44"/>
      <c r="BO84" s="44"/>
    </row>
    <row r="85" spans="2:67">
      <c r="B85" s="44"/>
      <c r="D85" s="44"/>
      <c r="E85" s="44"/>
      <c r="G85" s="44"/>
      <c r="H85" s="48">
        <f>COUNTA($K$2:K85)</f>
        <v>84</v>
      </c>
      <c r="I85" s="48" t="str">
        <f t="shared" si="33"/>
        <v>10-7</v>
      </c>
      <c r="J85" s="44">
        <f>COUNTIFS($L$2:L85,L85,$L$2:L85,L85)</f>
        <v>7</v>
      </c>
      <c r="K85" s="44" t="str">
        <f t="shared" si="34"/>
        <v>KVTDN-80</v>
      </c>
      <c r="L85" s="44" t="s">
        <v>20</v>
      </c>
      <c r="M85" s="44">
        <v>80</v>
      </c>
      <c r="N85" s="44" t="e">
        <f>SUMIF(#REF!,K85,#REF!)</f>
        <v>#REF!</v>
      </c>
      <c r="O85" s="44">
        <f t="shared" si="35"/>
        <v>1</v>
      </c>
      <c r="P85" s="44">
        <f>COUNTIF($T$1:T85,T85)</f>
        <v>5</v>
      </c>
      <c r="Q85" s="44" t="str">
        <f t="shared" si="37"/>
        <v>5-KVNG-40</v>
      </c>
      <c r="R85" s="44" t="s">
        <v>18</v>
      </c>
      <c r="S85" s="44">
        <v>40</v>
      </c>
      <c r="T85" s="44" t="str">
        <f t="shared" si="41"/>
        <v>KVNG-40</v>
      </c>
      <c r="U85" s="44">
        <v>100</v>
      </c>
      <c r="V85" s="44" t="str">
        <f t="shared" si="38"/>
        <v>100,</v>
      </c>
      <c r="W85" s="44"/>
      <c r="X85" s="44" t="s">
        <v>59</v>
      </c>
      <c r="Y85" s="44">
        <v>16</v>
      </c>
      <c r="Z85" s="44" t="str">
        <f t="shared" si="26"/>
        <v>KVFM-16</v>
      </c>
      <c r="AA85" s="44">
        <v>5</v>
      </c>
      <c r="AB85" s="44">
        <v>100</v>
      </c>
      <c r="AC85" s="44">
        <v>0</v>
      </c>
      <c r="AD85" s="44">
        <v>0</v>
      </c>
      <c r="AE85" s="44"/>
      <c r="AF85" s="44">
        <f>COUNTIFS(AG$2:AG85,AG85)</f>
        <v>1</v>
      </c>
      <c r="AG85" s="44" t="str">
        <f t="shared" si="32"/>
        <v>KVNG-40</v>
      </c>
      <c r="AH85" s="44" t="s">
        <v>18</v>
      </c>
      <c r="AI85" s="44">
        <v>40</v>
      </c>
      <c r="AJ85" s="45" t="s">
        <v>10</v>
      </c>
      <c r="AK85" s="44" t="str">
        <f t="shared" si="31"/>
        <v>KVNG-40Наружная</v>
      </c>
      <c r="AL85" s="44" t="e">
        <f>VLOOKUP(AG85,#REF!,40,FALSE)</f>
        <v>#REF!</v>
      </c>
      <c r="AM85" s="44"/>
      <c r="AN85" s="44"/>
      <c r="AO85" s="44"/>
      <c r="AP85" s="44"/>
      <c r="AQ85" s="44"/>
      <c r="AR85" s="44"/>
      <c r="AS85" s="44"/>
      <c r="AT85" s="44"/>
      <c r="AU85" s="44"/>
      <c r="AV85" s="44" t="str">
        <f t="shared" si="25"/>
        <v/>
      </c>
      <c r="AW85" s="44"/>
      <c r="AX85" s="44"/>
      <c r="AY85" s="44" t="s">
        <v>20</v>
      </c>
      <c r="AZ85" s="44">
        <v>25</v>
      </c>
      <c r="BA85" s="44" t="str">
        <f t="shared" si="27"/>
        <v>KVTDN-25</v>
      </c>
      <c r="BB85" s="49" t="s">
        <v>731</v>
      </c>
      <c r="BC85" s="44" t="str">
        <f t="shared" si="28"/>
        <v>KVTDN-25Упругое нерегулируемое</v>
      </c>
      <c r="BD85" s="44"/>
      <c r="BE85" s="44"/>
      <c r="BF85" s="44"/>
      <c r="BG85" s="44">
        <f>COUNTIFS(BH$2:BH85,BH85,BH$2:BH85,BH85)</f>
        <v>2</v>
      </c>
      <c r="BH85" s="44" t="str">
        <f t="shared" si="40"/>
        <v>KVNC-40</v>
      </c>
      <c r="BI85" s="44" t="s">
        <v>55</v>
      </c>
      <c r="BJ85" s="44">
        <v>40</v>
      </c>
      <c r="BK85" s="49" t="s">
        <v>734</v>
      </c>
      <c r="BL85" s="49" t="str">
        <f t="shared" si="42"/>
        <v>KVNC-40Сталь нержавеющая AISI 304 с покрытием твёрдым хромом</v>
      </c>
      <c r="BM85" s="44" t="e">
        <f>VLOOKUP(BH85,#REF!,40,FALSE)</f>
        <v>#REF!</v>
      </c>
      <c r="BN85" s="44"/>
      <c r="BO85" s="44"/>
    </row>
    <row r="86" spans="2:67">
      <c r="B86" s="44"/>
      <c r="D86" s="44"/>
      <c r="E86" s="44"/>
      <c r="G86" s="44"/>
      <c r="H86" s="48">
        <f>COUNTA($K$2:K86)</f>
        <v>85</v>
      </c>
      <c r="I86" s="48" t="str">
        <f t="shared" si="33"/>
        <v>10-8</v>
      </c>
      <c r="J86" s="44">
        <f>COUNTIFS($L$2:L86,L86,$L$2:L86,L86)</f>
        <v>8</v>
      </c>
      <c r="K86" s="44" t="str">
        <f t="shared" si="34"/>
        <v>KVTDN-100</v>
      </c>
      <c r="L86" s="44" t="s">
        <v>20</v>
      </c>
      <c r="M86" s="44">
        <v>100</v>
      </c>
      <c r="N86" s="44" t="e">
        <f>SUMIF(#REF!,K86,#REF!)</f>
        <v>#REF!</v>
      </c>
      <c r="O86" s="44">
        <f t="shared" si="35"/>
        <v>1</v>
      </c>
      <c r="P86" s="44">
        <f>COUNTIF($T$1:T86,T86)</f>
        <v>6</v>
      </c>
      <c r="Q86" s="44" t="str">
        <f t="shared" si="37"/>
        <v>6-KVNG-40</v>
      </c>
      <c r="R86" s="44" t="s">
        <v>18</v>
      </c>
      <c r="S86" s="44">
        <v>40</v>
      </c>
      <c r="T86" s="44" t="str">
        <f t="shared" si="41"/>
        <v>KVNG-40</v>
      </c>
      <c r="U86" s="44">
        <v>120</v>
      </c>
      <c r="V86" s="44" t="str">
        <f t="shared" si="38"/>
        <v>120,</v>
      </c>
      <c r="W86" s="44"/>
      <c r="X86" s="44" t="s">
        <v>59</v>
      </c>
      <c r="Y86" s="44">
        <v>20</v>
      </c>
      <c r="Z86" s="44" t="str">
        <f t="shared" si="26"/>
        <v>KVFM-20</v>
      </c>
      <c r="AA86" s="44">
        <v>5</v>
      </c>
      <c r="AB86" s="44">
        <v>100</v>
      </c>
      <c r="AC86" s="44">
        <v>0</v>
      </c>
      <c r="AD86" s="44">
        <v>0</v>
      </c>
      <c r="AE86" s="44"/>
      <c r="AF86" s="44">
        <f>COUNTIFS(AG$2:AG86,AG86)</f>
        <v>2</v>
      </c>
      <c r="AG86" s="44" t="str">
        <f t="shared" si="32"/>
        <v>KVNG-40</v>
      </c>
      <c r="AH86" s="44" t="s">
        <v>18</v>
      </c>
      <c r="AI86" s="44">
        <v>40</v>
      </c>
      <c r="AJ86" s="45" t="s">
        <v>16</v>
      </c>
      <c r="AK86" s="44" t="str">
        <f t="shared" si="31"/>
        <v>KVNG-40Внутренняя</v>
      </c>
      <c r="AL86" s="44" t="e">
        <f>VLOOKUP(AG86,#REF!,40,FALSE)</f>
        <v>#REF!</v>
      </c>
      <c r="AM86" s="44"/>
      <c r="AN86" s="44"/>
      <c r="AO86" s="44"/>
      <c r="AP86" s="44"/>
      <c r="AQ86" s="44"/>
      <c r="AR86" s="44"/>
      <c r="AS86" s="44"/>
      <c r="AT86" s="44"/>
      <c r="AU86" s="44"/>
      <c r="AV86" s="44" t="str">
        <f t="shared" si="25"/>
        <v/>
      </c>
      <c r="AW86" s="44"/>
      <c r="AX86" s="44"/>
      <c r="AY86" s="44" t="s">
        <v>20</v>
      </c>
      <c r="AZ86" s="44">
        <v>32</v>
      </c>
      <c r="BA86" s="44" t="str">
        <f t="shared" si="27"/>
        <v>KVTDN-32</v>
      </c>
      <c r="BB86" s="49" t="s">
        <v>731</v>
      </c>
      <c r="BC86" s="44" t="str">
        <f t="shared" si="28"/>
        <v>KVTDN-32Упругое нерегулируемое</v>
      </c>
      <c r="BD86" s="44"/>
      <c r="BE86" s="44"/>
      <c r="BF86" s="44"/>
      <c r="BG86" s="44">
        <f>COUNTIFS(BH$2:BH86,BH86,BH$2:BH86,BH86)</f>
        <v>1</v>
      </c>
      <c r="BH86" s="44" t="str">
        <f t="shared" si="40"/>
        <v>KVNC-50</v>
      </c>
      <c r="BI86" s="44" t="s">
        <v>55</v>
      </c>
      <c r="BJ86" s="44">
        <v>50</v>
      </c>
      <c r="BK86" s="49" t="s">
        <v>733</v>
      </c>
      <c r="BL86" s="49" t="str">
        <f t="shared" si="42"/>
        <v>KVNC-50Сталь 45 с покрытием твёрдым хромом</v>
      </c>
      <c r="BM86" s="44" t="e">
        <f>VLOOKUP(BH86,#REF!,40,FALSE)</f>
        <v>#REF!</v>
      </c>
      <c r="BN86" s="44"/>
      <c r="BO86" s="44"/>
    </row>
    <row r="87" spans="2:67">
      <c r="B87" s="44"/>
      <c r="D87" s="44"/>
      <c r="E87" s="44"/>
      <c r="G87" s="44"/>
      <c r="H87" s="48">
        <f>COUNTA($K$2:K87)</f>
        <v>86</v>
      </c>
      <c r="I87" s="48" t="str">
        <f t="shared" si="33"/>
        <v>6-1</v>
      </c>
      <c r="J87" s="44">
        <f>COUNTIFS($L$2:L87,L87,$L$2:L87,L87)</f>
        <v>1</v>
      </c>
      <c r="K87" s="44" t="str">
        <f t="shared" si="34"/>
        <v>KVVU-16</v>
      </c>
      <c r="L87" s="44" t="s">
        <v>58</v>
      </c>
      <c r="M87" s="44">
        <v>16</v>
      </c>
      <c r="N87" s="44" t="e">
        <f>SUMIF(#REF!,K87,#REF!)</f>
        <v>#REF!</v>
      </c>
      <c r="O87" s="44">
        <f t="shared" si="35"/>
        <v>1</v>
      </c>
      <c r="P87" s="44">
        <f>COUNTIF($T$1:T87,T87)</f>
        <v>7</v>
      </c>
      <c r="Q87" s="44" t="str">
        <f t="shared" si="37"/>
        <v>7-KVNG-40</v>
      </c>
      <c r="R87" s="44" t="s">
        <v>18</v>
      </c>
      <c r="S87" s="44">
        <v>40</v>
      </c>
      <c r="T87" s="44" t="str">
        <f t="shared" si="41"/>
        <v>KVNG-40</v>
      </c>
      <c r="U87" s="44">
        <v>160</v>
      </c>
      <c r="V87" s="44" t="str">
        <f t="shared" si="38"/>
        <v>160,</v>
      </c>
      <c r="W87" s="44"/>
      <c r="X87" s="44" t="s">
        <v>59</v>
      </c>
      <c r="Y87" s="44">
        <v>25</v>
      </c>
      <c r="Z87" s="44" t="str">
        <f t="shared" si="26"/>
        <v>KVFM-25</v>
      </c>
      <c r="AA87" s="44">
        <v>5</v>
      </c>
      <c r="AB87" s="44">
        <v>100</v>
      </c>
      <c r="AC87" s="44">
        <v>0</v>
      </c>
      <c r="AD87" s="44">
        <v>0</v>
      </c>
      <c r="AE87" s="44"/>
      <c r="AF87" s="44">
        <f>COUNTIFS(AG$2:AG87,AG87)</f>
        <v>1</v>
      </c>
      <c r="AG87" s="44" t="str">
        <f t="shared" si="32"/>
        <v>KVNG-50</v>
      </c>
      <c r="AH87" s="44" t="s">
        <v>18</v>
      </c>
      <c r="AI87" s="44">
        <v>50</v>
      </c>
      <c r="AJ87" s="45" t="s">
        <v>10</v>
      </c>
      <c r="AK87" s="44" t="str">
        <f t="shared" si="31"/>
        <v>KVNG-50Наружная</v>
      </c>
      <c r="AL87" s="44" t="e">
        <f>VLOOKUP(AG87,#REF!,40,FALSE)</f>
        <v>#REF!</v>
      </c>
      <c r="AM87" s="44"/>
      <c r="AN87" s="44"/>
      <c r="AO87" s="44"/>
      <c r="AP87" s="44"/>
      <c r="AQ87" s="44"/>
      <c r="AR87" s="44"/>
      <c r="AS87" s="44"/>
      <c r="AT87" s="44"/>
      <c r="AU87" s="44"/>
      <c r="AV87" s="44" t="str">
        <f t="shared" si="25"/>
        <v/>
      </c>
      <c r="AW87" s="44"/>
      <c r="AX87" s="44"/>
      <c r="AY87" s="44" t="s">
        <v>20</v>
      </c>
      <c r="AZ87" s="44">
        <v>40</v>
      </c>
      <c r="BA87" s="44" t="str">
        <f t="shared" si="27"/>
        <v>KVTDN-40</v>
      </c>
      <c r="BB87" s="49" t="s">
        <v>731</v>
      </c>
      <c r="BC87" s="44" t="str">
        <f t="shared" si="28"/>
        <v>KVTDN-40Упругое нерегулируемое</v>
      </c>
      <c r="BD87" s="44"/>
      <c r="BE87" s="44"/>
      <c r="BF87" s="44"/>
      <c r="BG87" s="44">
        <f>COUNTIFS(BH$2:BH87,BH87,BH$2:BH87,BH87)</f>
        <v>2</v>
      </c>
      <c r="BH87" s="44" t="str">
        <f t="shared" si="40"/>
        <v>KVNC-50</v>
      </c>
      <c r="BI87" s="44" t="s">
        <v>55</v>
      </c>
      <c r="BJ87" s="44">
        <v>50</v>
      </c>
      <c r="BK87" s="49" t="s">
        <v>734</v>
      </c>
      <c r="BL87" s="49" t="str">
        <f t="shared" si="42"/>
        <v>KVNC-50Сталь нержавеющая AISI 304 с покрытием твёрдым хромом</v>
      </c>
      <c r="BM87" s="44" t="e">
        <f>VLOOKUP(BH87,#REF!,40,FALSE)</f>
        <v>#REF!</v>
      </c>
      <c r="BN87" s="44"/>
      <c r="BO87" s="44"/>
    </row>
    <row r="88" spans="2:67">
      <c r="B88" s="44"/>
      <c r="D88" s="44"/>
      <c r="E88" s="44"/>
      <c r="G88" s="44"/>
      <c r="H88" s="48">
        <f>COUNTA($K$2:K88)</f>
        <v>87</v>
      </c>
      <c r="I88" s="48" t="str">
        <f t="shared" si="33"/>
        <v>6-2</v>
      </c>
      <c r="J88" s="44">
        <f>COUNTIFS($L$2:L88,L88,$L$2:L88,L88)</f>
        <v>2</v>
      </c>
      <c r="K88" s="44" t="str">
        <f t="shared" si="34"/>
        <v>KVVU-20</v>
      </c>
      <c r="L88" s="44" t="s">
        <v>58</v>
      </c>
      <c r="M88" s="44">
        <v>20</v>
      </c>
      <c r="N88" s="44" t="e">
        <f>SUMIF(#REF!,K88,#REF!)</f>
        <v>#REF!</v>
      </c>
      <c r="O88" s="44">
        <f t="shared" si="35"/>
        <v>1</v>
      </c>
      <c r="P88" s="44">
        <f>COUNTIF($T$1:T88,T88)</f>
        <v>8</v>
      </c>
      <c r="Q88" s="44" t="str">
        <f t="shared" si="37"/>
        <v>8-KVNG-40</v>
      </c>
      <c r="R88" s="44" t="s">
        <v>18</v>
      </c>
      <c r="S88" s="44">
        <v>40</v>
      </c>
      <c r="T88" s="44" t="str">
        <f t="shared" si="41"/>
        <v>KVNG-40</v>
      </c>
      <c r="U88" s="44">
        <v>200</v>
      </c>
      <c r="V88" s="44" t="str">
        <f t="shared" si="38"/>
        <v>200,</v>
      </c>
      <c r="W88" s="44"/>
      <c r="X88" s="44" t="s">
        <v>59</v>
      </c>
      <c r="Y88" s="44">
        <v>32</v>
      </c>
      <c r="Z88" s="44" t="str">
        <f t="shared" si="26"/>
        <v>KVFM-32</v>
      </c>
      <c r="AA88" s="44">
        <v>5</v>
      </c>
      <c r="AB88" s="44">
        <v>200</v>
      </c>
      <c r="AC88" s="44">
        <v>0</v>
      </c>
      <c r="AD88" s="44">
        <v>0</v>
      </c>
      <c r="AE88" s="44"/>
      <c r="AF88" s="44">
        <f>COUNTIFS(AG$2:AG88,AG88)</f>
        <v>2</v>
      </c>
      <c r="AG88" s="44" t="str">
        <f t="shared" si="32"/>
        <v>KVNG-50</v>
      </c>
      <c r="AH88" s="44" t="s">
        <v>18</v>
      </c>
      <c r="AI88" s="44">
        <v>50</v>
      </c>
      <c r="AJ88" s="45" t="s">
        <v>16</v>
      </c>
      <c r="AK88" s="44" t="str">
        <f t="shared" si="31"/>
        <v>KVNG-50Внутренняя</v>
      </c>
      <c r="AL88" s="44" t="e">
        <f>VLOOKUP(AG88,#REF!,40,FALSE)</f>
        <v>#REF!</v>
      </c>
      <c r="AM88" s="44"/>
      <c r="AN88" s="44"/>
      <c r="AO88" s="44"/>
      <c r="AP88" s="44"/>
      <c r="AQ88" s="44"/>
      <c r="AR88" s="44"/>
      <c r="AS88" s="44"/>
      <c r="AT88" s="44"/>
      <c r="AU88" s="44"/>
      <c r="AV88" s="44" t="str">
        <f t="shared" si="25"/>
        <v/>
      </c>
      <c r="AW88" s="44"/>
      <c r="AX88" s="44"/>
      <c r="AY88" s="44" t="s">
        <v>20</v>
      </c>
      <c r="AZ88" s="44">
        <v>50</v>
      </c>
      <c r="BA88" s="44" t="str">
        <f t="shared" si="27"/>
        <v>KVTDN-50</v>
      </c>
      <c r="BB88" s="49" t="s">
        <v>731</v>
      </c>
      <c r="BC88" s="44" t="str">
        <f t="shared" si="28"/>
        <v>KVTDN-50Упругое нерегулируемое</v>
      </c>
      <c r="BD88" s="44"/>
      <c r="BE88" s="44"/>
      <c r="BF88" s="44"/>
      <c r="BG88" s="44">
        <f>COUNTIFS(BH$2:BH88,BH88,BH$2:BH88,BH88)</f>
        <v>1</v>
      </c>
      <c r="BH88" s="44" t="str">
        <f t="shared" si="40"/>
        <v>KVNC-63</v>
      </c>
      <c r="BI88" s="44" t="s">
        <v>55</v>
      </c>
      <c r="BJ88" s="44">
        <v>63</v>
      </c>
      <c r="BK88" s="49" t="s">
        <v>733</v>
      </c>
      <c r="BL88" s="49" t="str">
        <f t="shared" si="42"/>
        <v>KVNC-63Сталь 45 с покрытием твёрдым хромом</v>
      </c>
      <c r="BM88" s="44" t="e">
        <f>VLOOKUP(BH88,#REF!,40,FALSE)</f>
        <v>#REF!</v>
      </c>
      <c r="BN88" s="44"/>
      <c r="BO88" s="44"/>
    </row>
    <row r="89" spans="2:67">
      <c r="B89" s="44"/>
      <c r="D89" s="44"/>
      <c r="E89" s="44"/>
      <c r="G89" s="44"/>
      <c r="H89" s="48">
        <f>COUNTA($K$2:K89)</f>
        <v>88</v>
      </c>
      <c r="I89" s="48" t="str">
        <f t="shared" si="33"/>
        <v>6-3</v>
      </c>
      <c r="J89" s="44">
        <f>COUNTIFS($L$2:L89,L89,$L$2:L89,L89)</f>
        <v>3</v>
      </c>
      <c r="K89" s="44" t="str">
        <f t="shared" si="34"/>
        <v>KVVU-25</v>
      </c>
      <c r="L89" s="44" t="s">
        <v>58</v>
      </c>
      <c r="M89" s="44">
        <v>25</v>
      </c>
      <c r="N89" s="44" t="e">
        <f>SUMIF(#REF!,K89,#REF!)</f>
        <v>#REF!</v>
      </c>
      <c r="O89" s="44">
        <f t="shared" si="35"/>
        <v>1</v>
      </c>
      <c r="P89" s="44">
        <f>COUNTIF($T$1:T89,T89)</f>
        <v>9</v>
      </c>
      <c r="Q89" s="44" t="str">
        <f t="shared" si="37"/>
        <v>9-KVNG-40</v>
      </c>
      <c r="R89" s="44" t="s">
        <v>18</v>
      </c>
      <c r="S89" s="44">
        <v>40</v>
      </c>
      <c r="T89" s="44" t="str">
        <f t="shared" si="41"/>
        <v>KVNG-40</v>
      </c>
      <c r="U89" s="44">
        <v>250</v>
      </c>
      <c r="V89" s="44" t="str">
        <f t="shared" si="38"/>
        <v>250,</v>
      </c>
      <c r="W89" s="44"/>
      <c r="X89" s="44" t="s">
        <v>59</v>
      </c>
      <c r="Y89" s="44">
        <v>40</v>
      </c>
      <c r="Z89" s="44" t="str">
        <f t="shared" si="26"/>
        <v>KVFM-40</v>
      </c>
      <c r="AA89" s="44">
        <v>5</v>
      </c>
      <c r="AB89" s="44">
        <v>200</v>
      </c>
      <c r="AC89" s="44">
        <v>0</v>
      </c>
      <c r="AD89" s="44">
        <v>0</v>
      </c>
      <c r="AE89" s="44"/>
      <c r="AF89" s="44">
        <f>COUNTIFS(AG$2:AG89,AG89)</f>
        <v>1</v>
      </c>
      <c r="AG89" s="44" t="str">
        <f t="shared" si="32"/>
        <v>KVNG-63</v>
      </c>
      <c r="AH89" s="44" t="s">
        <v>18</v>
      </c>
      <c r="AI89" s="44">
        <v>63</v>
      </c>
      <c r="AJ89" s="45" t="s">
        <v>10</v>
      </c>
      <c r="AK89" s="44" t="str">
        <f t="shared" si="31"/>
        <v>KVNG-63Наружная</v>
      </c>
      <c r="AL89" s="44" t="e">
        <f>VLOOKUP(AG89,#REF!,40,FALSE)</f>
        <v>#REF!</v>
      </c>
      <c r="AM89" s="44"/>
      <c r="AN89" s="44"/>
      <c r="AO89" s="44"/>
      <c r="AP89" s="44"/>
      <c r="AQ89" s="44"/>
      <c r="AR89" s="44"/>
      <c r="AS89" s="44"/>
      <c r="AT89" s="44"/>
      <c r="AU89" s="44"/>
      <c r="AV89" s="44" t="str">
        <f t="shared" si="25"/>
        <v/>
      </c>
      <c r="AW89" s="44"/>
      <c r="AX89" s="44"/>
      <c r="AY89" s="44" t="s">
        <v>20</v>
      </c>
      <c r="AZ89" s="44">
        <v>63</v>
      </c>
      <c r="BA89" s="44" t="str">
        <f t="shared" si="27"/>
        <v>KVTDN-63</v>
      </c>
      <c r="BB89" s="49" t="s">
        <v>731</v>
      </c>
      <c r="BC89" s="44" t="str">
        <f t="shared" si="28"/>
        <v>KVTDN-63Упругое нерегулируемое</v>
      </c>
      <c r="BD89" s="44"/>
      <c r="BE89" s="44"/>
      <c r="BF89" s="44"/>
      <c r="BG89" s="44">
        <f>COUNTIFS(BH$2:BH89,BH89,BH$2:BH89,BH89)</f>
        <v>2</v>
      </c>
      <c r="BH89" s="44" t="str">
        <f t="shared" si="40"/>
        <v>KVNC-63</v>
      </c>
      <c r="BI89" s="44" t="s">
        <v>55</v>
      </c>
      <c r="BJ89" s="44">
        <v>63</v>
      </c>
      <c r="BK89" s="49" t="s">
        <v>734</v>
      </c>
      <c r="BL89" s="49" t="str">
        <f t="shared" si="42"/>
        <v>KVNC-63Сталь нержавеющая AISI 304 с покрытием твёрдым хромом</v>
      </c>
      <c r="BM89" s="44" t="e">
        <f>VLOOKUP(BH89,#REF!,40,FALSE)</f>
        <v>#REF!</v>
      </c>
      <c r="BN89" s="44"/>
      <c r="BO89" s="44"/>
    </row>
    <row r="90" spans="2:67">
      <c r="B90" s="44"/>
      <c r="D90" s="44"/>
      <c r="E90" s="44"/>
      <c r="G90" s="44"/>
      <c r="H90" s="48">
        <f>COUNTA($K$2:K90)</f>
        <v>89</v>
      </c>
      <c r="I90" s="48" t="str">
        <f t="shared" si="33"/>
        <v>6-4</v>
      </c>
      <c r="J90" s="44">
        <f>COUNTIFS($L$2:L90,L90,$L$2:L90,L90)</f>
        <v>4</v>
      </c>
      <c r="K90" s="44" t="str">
        <f t="shared" si="34"/>
        <v>KVVU-32</v>
      </c>
      <c r="L90" s="44" t="s">
        <v>58</v>
      </c>
      <c r="M90" s="44">
        <v>32</v>
      </c>
      <c r="N90" s="44" t="e">
        <f>SUMIF(#REF!,K90,#REF!)</f>
        <v>#REF!</v>
      </c>
      <c r="O90" s="44">
        <f t="shared" si="35"/>
        <v>1</v>
      </c>
      <c r="P90" s="44">
        <f>COUNTIF($T$1:T90,T90)</f>
        <v>10</v>
      </c>
      <c r="Q90" s="44" t="str">
        <f t="shared" si="37"/>
        <v>10-KVNG-40</v>
      </c>
      <c r="R90" s="44" t="s">
        <v>18</v>
      </c>
      <c r="S90" s="44">
        <v>40</v>
      </c>
      <c r="T90" s="44" t="str">
        <f t="shared" si="41"/>
        <v>KVNG-40</v>
      </c>
      <c r="U90" s="44">
        <v>300</v>
      </c>
      <c r="V90" s="44" t="str">
        <f t="shared" si="38"/>
        <v>300,</v>
      </c>
      <c r="W90" s="44"/>
      <c r="X90" s="44" t="s">
        <v>59</v>
      </c>
      <c r="Y90" s="44">
        <v>50</v>
      </c>
      <c r="Z90" s="44" t="str">
        <f t="shared" si="26"/>
        <v>KVFM-50</v>
      </c>
      <c r="AA90" s="44">
        <v>5</v>
      </c>
      <c r="AB90" s="44">
        <v>200</v>
      </c>
      <c r="AC90" s="44">
        <v>0</v>
      </c>
      <c r="AD90" s="44">
        <v>0</v>
      </c>
      <c r="AE90" s="44"/>
      <c r="AF90" s="44">
        <f>COUNTIFS(AG$2:AG90,AG90)</f>
        <v>2</v>
      </c>
      <c r="AG90" s="44" t="str">
        <f t="shared" si="32"/>
        <v>KVNG-63</v>
      </c>
      <c r="AH90" s="44" t="s">
        <v>18</v>
      </c>
      <c r="AI90" s="44">
        <v>63</v>
      </c>
      <c r="AJ90" s="45" t="s">
        <v>16</v>
      </c>
      <c r="AK90" s="44" t="str">
        <f t="shared" si="31"/>
        <v>KVNG-63Внутренняя</v>
      </c>
      <c r="AL90" s="44" t="e">
        <f>VLOOKUP(AG90,#REF!,40,FALSE)</f>
        <v>#REF!</v>
      </c>
      <c r="AM90" s="44"/>
      <c r="AN90" s="44"/>
      <c r="AO90" s="44"/>
      <c r="AP90" s="44"/>
      <c r="AQ90" s="44"/>
      <c r="AR90" s="44"/>
      <c r="AS90" s="44"/>
      <c r="AT90" s="44"/>
      <c r="AU90" s="44"/>
      <c r="AV90" s="44" t="str">
        <f t="shared" si="25"/>
        <v/>
      </c>
      <c r="AW90" s="44"/>
      <c r="AX90" s="44"/>
      <c r="AY90" s="44" t="s">
        <v>20</v>
      </c>
      <c r="AZ90" s="44">
        <v>80</v>
      </c>
      <c r="BA90" s="44" t="str">
        <f t="shared" si="27"/>
        <v>KVTDN-80</v>
      </c>
      <c r="BB90" s="49" t="s">
        <v>731</v>
      </c>
      <c r="BC90" s="44" t="str">
        <f t="shared" si="28"/>
        <v>KVTDN-80Упругое нерегулируемое</v>
      </c>
      <c r="BD90" s="44"/>
      <c r="BE90" s="44"/>
      <c r="BF90" s="44"/>
      <c r="BG90" s="44">
        <f>COUNTIFS(BH$2:BH90,BH90,BH$2:BH90,BH90)</f>
        <v>1</v>
      </c>
      <c r="BH90" s="44" t="str">
        <f t="shared" si="40"/>
        <v>KVNC-80</v>
      </c>
      <c r="BI90" s="44" t="s">
        <v>55</v>
      </c>
      <c r="BJ90" s="44">
        <v>80</v>
      </c>
      <c r="BK90" s="49" t="s">
        <v>733</v>
      </c>
      <c r="BL90" s="49" t="str">
        <f t="shared" si="42"/>
        <v>KVNC-80Сталь 45 с покрытием твёрдым хромом</v>
      </c>
      <c r="BM90" s="44" t="e">
        <f>VLOOKUP(BH90,#REF!,40,FALSE)</f>
        <v>#REF!</v>
      </c>
      <c r="BN90" s="44"/>
      <c r="BO90" s="44"/>
    </row>
    <row r="91" spans="2:67">
      <c r="B91" s="44"/>
      <c r="D91" s="44"/>
      <c r="E91" s="44"/>
      <c r="G91" s="44"/>
      <c r="H91" s="48">
        <f>COUNTA($K$2:K91)</f>
        <v>90</v>
      </c>
      <c r="I91" s="48" t="str">
        <f t="shared" si="33"/>
        <v>6-5</v>
      </c>
      <c r="J91" s="44">
        <f>COUNTIFS($L$2:L91,L91,$L$2:L91,L91)</f>
        <v>5</v>
      </c>
      <c r="K91" s="44" t="str">
        <f t="shared" si="34"/>
        <v>KVVU-40</v>
      </c>
      <c r="L91" s="44" t="s">
        <v>58</v>
      </c>
      <c r="M91" s="44">
        <v>40</v>
      </c>
      <c r="N91" s="44" t="e">
        <f>SUMIF(#REF!,K91,#REF!)</f>
        <v>#REF!</v>
      </c>
      <c r="O91" s="44">
        <f t="shared" si="35"/>
        <v>1</v>
      </c>
      <c r="P91" s="44">
        <f>COUNTIF($T$1:T91,T91)</f>
        <v>11</v>
      </c>
      <c r="Q91" s="44" t="str">
        <f t="shared" si="37"/>
        <v>11-KVNG-40</v>
      </c>
      <c r="R91" s="44" t="s">
        <v>18</v>
      </c>
      <c r="S91" s="44">
        <v>40</v>
      </c>
      <c r="T91" s="44" t="str">
        <f t="shared" si="41"/>
        <v>KVNG-40</v>
      </c>
      <c r="U91" s="44">
        <v>320</v>
      </c>
      <c r="V91" s="44" t="str">
        <f t="shared" si="38"/>
        <v>320,</v>
      </c>
      <c r="W91" s="44"/>
      <c r="X91" s="44" t="s">
        <v>59</v>
      </c>
      <c r="Y91" s="44">
        <v>63</v>
      </c>
      <c r="Z91" s="44" t="str">
        <f t="shared" si="26"/>
        <v>KVFM-63</v>
      </c>
      <c r="AA91" s="44">
        <v>5</v>
      </c>
      <c r="AB91" s="44">
        <v>200</v>
      </c>
      <c r="AC91" s="44">
        <v>0</v>
      </c>
      <c r="AD91" s="44">
        <v>0</v>
      </c>
      <c r="AE91" s="44"/>
      <c r="AF91" s="44">
        <f>COUNTIFS(AG$2:AG91,AG91)</f>
        <v>1</v>
      </c>
      <c r="AG91" s="44" t="str">
        <f t="shared" si="32"/>
        <v>KVNG-80</v>
      </c>
      <c r="AH91" s="44" t="s">
        <v>18</v>
      </c>
      <c r="AI91" s="44">
        <v>80</v>
      </c>
      <c r="AJ91" s="45" t="s">
        <v>10</v>
      </c>
      <c r="AK91" s="44" t="str">
        <f t="shared" si="31"/>
        <v>KVNG-80Наружная</v>
      </c>
      <c r="AL91" s="44" t="e">
        <f>VLOOKUP(AG91,#REF!,40,FALSE)</f>
        <v>#REF!</v>
      </c>
      <c r="AM91" s="44"/>
      <c r="AN91" s="44"/>
      <c r="AO91" s="44"/>
      <c r="AP91" s="44"/>
      <c r="AQ91" s="44"/>
      <c r="AR91" s="44"/>
      <c r="AS91" s="44"/>
      <c r="AT91" s="44"/>
      <c r="AU91" s="44"/>
      <c r="AV91" s="44" t="str">
        <f t="shared" si="25"/>
        <v/>
      </c>
      <c r="AW91" s="44"/>
      <c r="AX91" s="44"/>
      <c r="AY91" s="44" t="s">
        <v>20</v>
      </c>
      <c r="AZ91" s="44">
        <v>100</v>
      </c>
      <c r="BA91" s="44" t="str">
        <f t="shared" si="27"/>
        <v>KVTDN-100</v>
      </c>
      <c r="BB91" s="49" t="s">
        <v>731</v>
      </c>
      <c r="BC91" s="44" t="str">
        <f t="shared" si="28"/>
        <v>KVTDN-100Упругое нерегулируемое</v>
      </c>
      <c r="BD91" s="44"/>
      <c r="BE91" s="44"/>
      <c r="BF91" s="44"/>
      <c r="BG91" s="44">
        <f>COUNTIFS(BH$2:BH91,BH91,BH$2:BH91,BH91)</f>
        <v>2</v>
      </c>
      <c r="BH91" s="44" t="str">
        <f t="shared" si="40"/>
        <v>KVNC-80</v>
      </c>
      <c r="BI91" s="44" t="s">
        <v>55</v>
      </c>
      <c r="BJ91" s="44">
        <v>80</v>
      </c>
      <c r="BK91" s="49" t="s">
        <v>734</v>
      </c>
      <c r="BL91" s="49" t="str">
        <f t="shared" si="42"/>
        <v>KVNC-80Сталь нержавеющая AISI 304 с покрытием твёрдым хромом</v>
      </c>
      <c r="BM91" s="44" t="e">
        <f>VLOOKUP(BH91,#REF!,40,FALSE)</f>
        <v>#REF!</v>
      </c>
      <c r="BN91" s="44"/>
      <c r="BO91" s="44"/>
    </row>
    <row r="92" spans="2:67">
      <c r="B92" s="44"/>
      <c r="D92" s="44"/>
      <c r="E92" s="44"/>
      <c r="G92" s="44"/>
      <c r="H92" s="48">
        <f>COUNTA($K$2:K92)</f>
        <v>91</v>
      </c>
      <c r="I92" s="48" t="str">
        <f t="shared" si="33"/>
        <v>6-6</v>
      </c>
      <c r="J92" s="44">
        <f>COUNTIFS($L$2:L92,L92,$L$2:L92,L92)</f>
        <v>6</v>
      </c>
      <c r="K92" s="44" t="str">
        <f t="shared" si="34"/>
        <v>KVVU-50</v>
      </c>
      <c r="L92" s="44" t="s">
        <v>58</v>
      </c>
      <c r="M92" s="44">
        <v>50</v>
      </c>
      <c r="N92" s="44" t="e">
        <f>SUMIF(#REF!,K92,#REF!)</f>
        <v>#REF!</v>
      </c>
      <c r="O92" s="44">
        <f t="shared" si="35"/>
        <v>1</v>
      </c>
      <c r="P92" s="44">
        <f>COUNTIF($T$1:T92,T92)</f>
        <v>12</v>
      </c>
      <c r="Q92" s="44" t="str">
        <f t="shared" si="37"/>
        <v>12-KVNG-40</v>
      </c>
      <c r="R92" s="44" t="s">
        <v>18</v>
      </c>
      <c r="S92" s="44">
        <v>40</v>
      </c>
      <c r="T92" s="44" t="str">
        <f t="shared" si="41"/>
        <v>KVNG-40</v>
      </c>
      <c r="U92" s="44">
        <v>400</v>
      </c>
      <c r="V92" s="44" t="str">
        <f t="shared" si="38"/>
        <v>400,</v>
      </c>
      <c r="W92" s="44"/>
      <c r="X92" s="44" t="s">
        <v>60</v>
      </c>
      <c r="Y92" s="44">
        <v>16</v>
      </c>
      <c r="Z92" s="44" t="str">
        <f t="shared" si="26"/>
        <v>KVSW-16</v>
      </c>
      <c r="AA92" s="44">
        <v>50</v>
      </c>
      <c r="AB92" s="44">
        <v>500</v>
      </c>
      <c r="AC92" s="44">
        <v>0</v>
      </c>
      <c r="AD92" s="44">
        <v>0</v>
      </c>
      <c r="AE92" s="44"/>
      <c r="AF92" s="44">
        <f>COUNTIFS(AG$2:AG92,AG92)</f>
        <v>2</v>
      </c>
      <c r="AG92" s="44" t="str">
        <f t="shared" si="32"/>
        <v>KVNG-80</v>
      </c>
      <c r="AH92" s="44" t="s">
        <v>18</v>
      </c>
      <c r="AI92" s="44">
        <v>80</v>
      </c>
      <c r="AJ92" s="45" t="s">
        <v>16</v>
      </c>
      <c r="AK92" s="44" t="str">
        <f t="shared" si="31"/>
        <v>KVNG-80Внутренняя</v>
      </c>
      <c r="AL92" s="44" t="e">
        <f>VLOOKUP(AG92,#REF!,40,FALSE)</f>
        <v>#REF!</v>
      </c>
      <c r="AM92" s="44"/>
      <c r="AN92" s="44"/>
      <c r="AO92" s="44"/>
      <c r="AP92" s="44"/>
      <c r="AQ92" s="44"/>
      <c r="AR92" s="44"/>
      <c r="AS92" s="44"/>
      <c r="AT92" s="44"/>
      <c r="AU92" s="44"/>
      <c r="AV92" s="44" t="str">
        <f t="shared" ref="AV92:AV93" si="43">CONCATENATE(AT92,AU92)</f>
        <v/>
      </c>
      <c r="AW92" s="44"/>
      <c r="AX92" s="44"/>
      <c r="AY92" s="44" t="s">
        <v>58</v>
      </c>
      <c r="AZ92" s="44">
        <v>16</v>
      </c>
      <c r="BA92" s="44" t="str">
        <f t="shared" si="27"/>
        <v>KVVU-16</v>
      </c>
      <c r="BB92" s="49" t="s">
        <v>731</v>
      </c>
      <c r="BC92" s="44" t="str">
        <f t="shared" si="28"/>
        <v>KVVU-16Упругое нерегулируемое</v>
      </c>
      <c r="BD92" s="44"/>
      <c r="BE92" s="44"/>
      <c r="BF92" s="44"/>
      <c r="BG92" s="44">
        <f>COUNTIFS(BH$2:BH92,BH92,BH$2:BH92,BH92)</f>
        <v>1</v>
      </c>
      <c r="BH92" s="44" t="str">
        <f t="shared" si="40"/>
        <v>KVNC-100</v>
      </c>
      <c r="BI92" s="44" t="s">
        <v>55</v>
      </c>
      <c r="BJ92" s="44">
        <v>100</v>
      </c>
      <c r="BK92" s="49" t="s">
        <v>733</v>
      </c>
      <c r="BL92" s="49" t="str">
        <f t="shared" si="42"/>
        <v>KVNC-100Сталь 45 с покрытием твёрдым хромом</v>
      </c>
      <c r="BM92" s="44" t="e">
        <f>VLOOKUP(BH92,#REF!,40,FALSE)</f>
        <v>#REF!</v>
      </c>
      <c r="BN92" s="44"/>
      <c r="BO92" s="44"/>
    </row>
    <row r="93" spans="2:67">
      <c r="B93" s="44"/>
      <c r="D93" s="44"/>
      <c r="E93" s="44"/>
      <c r="G93" s="44"/>
      <c r="H93" s="48">
        <f>COUNTA($K$2:K93)</f>
        <v>92</v>
      </c>
      <c r="I93" s="48" t="str">
        <f t="shared" si="33"/>
        <v>6-7</v>
      </c>
      <c r="J93" s="44">
        <f>COUNTIFS($L$2:L93,L93,$L$2:L93,L93)</f>
        <v>7</v>
      </c>
      <c r="K93" s="44" t="str">
        <f t="shared" si="34"/>
        <v>KVVU-63</v>
      </c>
      <c r="L93" s="44" t="s">
        <v>58</v>
      </c>
      <c r="M93" s="44">
        <v>63</v>
      </c>
      <c r="N93" s="44" t="e">
        <f>SUMIF(#REF!,K93,#REF!)</f>
        <v>#REF!</v>
      </c>
      <c r="O93" s="44">
        <f t="shared" si="35"/>
        <v>1</v>
      </c>
      <c r="P93" s="44">
        <f>COUNTIF($T$1:T93,T93)</f>
        <v>13</v>
      </c>
      <c r="Q93" s="44" t="str">
        <f t="shared" si="37"/>
        <v>13-KVNG-40</v>
      </c>
      <c r="R93" s="44" t="s">
        <v>18</v>
      </c>
      <c r="S93" s="44">
        <v>40</v>
      </c>
      <c r="T93" s="44" t="str">
        <f t="shared" si="41"/>
        <v>KVNG-40</v>
      </c>
      <c r="U93" s="44">
        <v>500</v>
      </c>
      <c r="V93" s="44" t="str">
        <f t="shared" si="38"/>
        <v>500,</v>
      </c>
      <c r="W93" s="44"/>
      <c r="X93" s="44" t="s">
        <v>60</v>
      </c>
      <c r="Y93" s="44">
        <v>20</v>
      </c>
      <c r="Z93" s="44" t="str">
        <f t="shared" ref="Z93:Z156" si="44">CONCATENATE(X93,"-",Y93)</f>
        <v>KVSW-20</v>
      </c>
      <c r="AA93" s="44">
        <v>50</v>
      </c>
      <c r="AB93" s="44">
        <v>800</v>
      </c>
      <c r="AC93" s="44">
        <v>0</v>
      </c>
      <c r="AD93" s="44">
        <v>0</v>
      </c>
      <c r="AE93" s="44"/>
      <c r="AF93" s="44">
        <f>COUNTIFS(AG$2:AG93,AG93)</f>
        <v>1</v>
      </c>
      <c r="AG93" s="44" t="str">
        <f t="shared" si="32"/>
        <v>KVNG-100</v>
      </c>
      <c r="AH93" s="44" t="s">
        <v>18</v>
      </c>
      <c r="AI93" s="44">
        <v>100</v>
      </c>
      <c r="AJ93" s="45" t="s">
        <v>10</v>
      </c>
      <c r="AK93" s="44" t="str">
        <f t="shared" si="31"/>
        <v>KVNG-100Наружная</v>
      </c>
      <c r="AL93" s="44" t="e">
        <f>VLOOKUP(AG93,#REF!,40,FALSE)</f>
        <v>#REF!</v>
      </c>
      <c r="AM93" s="44"/>
      <c r="AN93" s="44"/>
      <c r="AO93" s="44"/>
      <c r="AP93" s="44"/>
      <c r="AQ93" s="44"/>
      <c r="AR93" s="44"/>
      <c r="AS93" s="44"/>
      <c r="AT93" s="44"/>
      <c r="AU93" s="44"/>
      <c r="AV93" s="44" t="str">
        <f t="shared" si="43"/>
        <v/>
      </c>
      <c r="AW93" s="44"/>
      <c r="AX93" s="44"/>
      <c r="AY93" s="44" t="s">
        <v>58</v>
      </c>
      <c r="AZ93" s="44">
        <v>20</v>
      </c>
      <c r="BA93" s="44" t="str">
        <f t="shared" si="27"/>
        <v>KVVU-20</v>
      </c>
      <c r="BB93" s="49" t="s">
        <v>731</v>
      </c>
      <c r="BC93" s="44" t="str">
        <f t="shared" si="28"/>
        <v>KVVU-20Упругое нерегулируемое</v>
      </c>
      <c r="BD93" s="44"/>
      <c r="BE93" s="44"/>
      <c r="BF93" s="44"/>
      <c r="BG93" s="44">
        <f>COUNTIFS(BH$2:BH93,BH93,BH$2:BH93,BH93)</f>
        <v>2</v>
      </c>
      <c r="BH93" s="44" t="str">
        <f t="shared" si="40"/>
        <v>KVNC-100</v>
      </c>
      <c r="BI93" s="44" t="s">
        <v>55</v>
      </c>
      <c r="BJ93" s="44">
        <v>100</v>
      </c>
      <c r="BK93" s="49" t="s">
        <v>734</v>
      </c>
      <c r="BL93" s="49" t="str">
        <f t="shared" si="42"/>
        <v>KVNC-100Сталь нержавеющая AISI 304 с покрытием твёрдым хромом</v>
      </c>
      <c r="BM93" s="44" t="e">
        <f>VLOOKUP(BH93,#REF!,40,FALSE)</f>
        <v>#REF!</v>
      </c>
      <c r="BN93" s="44"/>
      <c r="BO93" s="44"/>
    </row>
    <row r="94" spans="2:67">
      <c r="B94" s="44"/>
      <c r="D94" s="44"/>
      <c r="E94" s="44"/>
      <c r="G94" s="44"/>
      <c r="H94" s="48">
        <f>COUNTA($K$2:K94)</f>
        <v>93</v>
      </c>
      <c r="I94" s="48" t="str">
        <f t="shared" si="33"/>
        <v>6-8</v>
      </c>
      <c r="J94" s="44">
        <f>COUNTIFS($L$2:L94,L94,$L$2:L94,L94)</f>
        <v>8</v>
      </c>
      <c r="K94" s="44" t="str">
        <f t="shared" si="34"/>
        <v>KVVU-80</v>
      </c>
      <c r="L94" s="44" t="s">
        <v>58</v>
      </c>
      <c r="M94" s="44">
        <v>80</v>
      </c>
      <c r="N94" s="44" t="e">
        <f>SUMIF(#REF!,K94,#REF!)</f>
        <v>#REF!</v>
      </c>
      <c r="O94" s="44">
        <f t="shared" si="35"/>
        <v>1</v>
      </c>
      <c r="P94" s="44">
        <f>COUNTIF($T$1:T94,T94)</f>
        <v>14</v>
      </c>
      <c r="Q94" s="44" t="str">
        <f t="shared" si="37"/>
        <v>14-KVNG-40</v>
      </c>
      <c r="R94" s="44" t="s">
        <v>18</v>
      </c>
      <c r="S94" s="44">
        <v>40</v>
      </c>
      <c r="T94" s="44" t="str">
        <f t="shared" si="41"/>
        <v>KVNG-40</v>
      </c>
      <c r="U94" s="44">
        <v>600</v>
      </c>
      <c r="V94" s="44" t="str">
        <f t="shared" si="38"/>
        <v>600,</v>
      </c>
      <c r="W94" s="44"/>
      <c r="X94" s="44" t="s">
        <v>60</v>
      </c>
      <c r="Y94" s="44">
        <v>25</v>
      </c>
      <c r="Z94" s="44" t="str">
        <f t="shared" si="44"/>
        <v>KVSW-25</v>
      </c>
      <c r="AA94" s="44">
        <v>50</v>
      </c>
      <c r="AB94" s="44">
        <v>1000</v>
      </c>
      <c r="AC94" s="44">
        <v>0</v>
      </c>
      <c r="AD94" s="44">
        <v>0</v>
      </c>
      <c r="AE94" s="44"/>
      <c r="AF94" s="44">
        <f>COUNTIFS(AG$2:AG94,AG94)</f>
        <v>2</v>
      </c>
      <c r="AG94" s="44" t="str">
        <f t="shared" si="32"/>
        <v>KVNG-100</v>
      </c>
      <c r="AH94" s="44" t="s">
        <v>18</v>
      </c>
      <c r="AI94" s="44">
        <v>100</v>
      </c>
      <c r="AJ94" s="45" t="s">
        <v>16</v>
      </c>
      <c r="AK94" s="44" t="str">
        <f t="shared" si="31"/>
        <v>KVNG-100Внутренняя</v>
      </c>
      <c r="AL94" s="44" t="e">
        <f>VLOOKUP(AG94,#REF!,40,FALSE)</f>
        <v>#REF!</v>
      </c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 t="s">
        <v>58</v>
      </c>
      <c r="AZ94" s="44">
        <v>25</v>
      </c>
      <c r="BA94" s="44" t="str">
        <f t="shared" si="27"/>
        <v>KVVU-25</v>
      </c>
      <c r="BB94" s="49" t="s">
        <v>731</v>
      </c>
      <c r="BC94" s="44" t="str">
        <f t="shared" si="28"/>
        <v>KVVU-25Упругое нерегулируемое</v>
      </c>
      <c r="BD94" s="44"/>
      <c r="BE94" s="44"/>
      <c r="BF94" s="44"/>
      <c r="BG94" s="44">
        <f>COUNTIFS(BH$2:BH94,BH94,BH$2:BH94,BH94)</f>
        <v>1</v>
      </c>
      <c r="BH94" s="44" t="str">
        <f t="shared" si="40"/>
        <v>KVNC-125</v>
      </c>
      <c r="BI94" s="44" t="s">
        <v>55</v>
      </c>
      <c r="BJ94" s="44">
        <v>125</v>
      </c>
      <c r="BK94" s="49" t="s">
        <v>733</v>
      </c>
      <c r="BL94" s="49" t="str">
        <f t="shared" si="42"/>
        <v>KVNC-125Сталь 45 с покрытием твёрдым хромом</v>
      </c>
      <c r="BM94" s="44" t="e">
        <f>VLOOKUP(BH94,#REF!,40,FALSE)</f>
        <v>#REF!</v>
      </c>
      <c r="BN94" s="44"/>
      <c r="BO94" s="44"/>
    </row>
    <row r="95" spans="2:67">
      <c r="B95" s="44"/>
      <c r="D95" s="44"/>
      <c r="E95" s="44"/>
      <c r="G95" s="44"/>
      <c r="H95" s="48">
        <f>COUNTA($K$2:K95)</f>
        <v>94</v>
      </c>
      <c r="I95" s="48" t="str">
        <f t="shared" si="33"/>
        <v>13-1</v>
      </c>
      <c r="J95" s="44">
        <f>COUNTIFS($L$2:L95,L95,$L$2:L95,L95)</f>
        <v>1</v>
      </c>
      <c r="K95" s="44" t="str">
        <f t="shared" si="34"/>
        <v>KVENG-32</v>
      </c>
      <c r="L95" s="44" t="s">
        <v>726</v>
      </c>
      <c r="M95" s="44">
        <v>32</v>
      </c>
      <c r="N95" s="44" t="e">
        <f>SUMIF(#REF!,K95,#REF!)</f>
        <v>#REF!</v>
      </c>
      <c r="O95" s="44">
        <f t="shared" si="35"/>
        <v>1</v>
      </c>
      <c r="P95" s="44">
        <f>COUNTIF($T$1:T95,T95)</f>
        <v>15</v>
      </c>
      <c r="Q95" s="44" t="str">
        <f t="shared" si="37"/>
        <v>15-KVNG-40</v>
      </c>
      <c r="R95" s="44" t="s">
        <v>18</v>
      </c>
      <c r="S95" s="44">
        <v>40</v>
      </c>
      <c r="T95" s="44" t="str">
        <f t="shared" si="41"/>
        <v>KVNG-40</v>
      </c>
      <c r="U95" s="44">
        <v>700</v>
      </c>
      <c r="V95" s="44" t="str">
        <f t="shared" si="38"/>
        <v>700,</v>
      </c>
      <c r="W95" s="44"/>
      <c r="X95" s="44" t="s">
        <v>60</v>
      </c>
      <c r="Y95" s="44">
        <v>32</v>
      </c>
      <c r="Z95" s="44" t="str">
        <f t="shared" si="44"/>
        <v>KVSW-32</v>
      </c>
      <c r="AA95" s="44">
        <v>50</v>
      </c>
      <c r="AB95" s="44">
        <v>2300</v>
      </c>
      <c r="AC95" s="44">
        <v>0</v>
      </c>
      <c r="AD95" s="44">
        <v>0</v>
      </c>
      <c r="AE95" s="44"/>
      <c r="AF95" s="44">
        <f>COUNTIFS(AG$2:AG95,AG95)</f>
        <v>1</v>
      </c>
      <c r="AG95" s="44" t="str">
        <f t="shared" si="32"/>
        <v>KVNG-125</v>
      </c>
      <c r="AH95" s="44" t="s">
        <v>18</v>
      </c>
      <c r="AI95" s="44">
        <v>125</v>
      </c>
      <c r="AJ95" s="45" t="s">
        <v>10</v>
      </c>
      <c r="AK95" s="44" t="str">
        <f t="shared" si="31"/>
        <v>KVNG-125Наружная</v>
      </c>
      <c r="AL95" s="44" t="e">
        <f>VLOOKUP(AG95,#REF!,40,FALSE)</f>
        <v>#REF!</v>
      </c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 t="s">
        <v>58</v>
      </c>
      <c r="AZ95" s="44">
        <v>32</v>
      </c>
      <c r="BA95" s="44" t="str">
        <f t="shared" si="27"/>
        <v>KVVU-32</v>
      </c>
      <c r="BB95" s="49" t="s">
        <v>731</v>
      </c>
      <c r="BC95" s="44" t="str">
        <f t="shared" si="28"/>
        <v>KVVU-32Упругое нерегулируемое</v>
      </c>
      <c r="BD95" s="44"/>
      <c r="BE95" s="44"/>
      <c r="BF95" s="44"/>
      <c r="BG95" s="44">
        <f>COUNTIFS(BH$2:BH95,BH95,BH$2:BH95,BH95)</f>
        <v>2</v>
      </c>
      <c r="BH95" s="44" t="str">
        <f t="shared" si="40"/>
        <v>KVNC-125</v>
      </c>
      <c r="BI95" s="44" t="s">
        <v>55</v>
      </c>
      <c r="BJ95" s="44">
        <v>125</v>
      </c>
      <c r="BK95" s="49" t="s">
        <v>734</v>
      </c>
      <c r="BL95" s="49" t="str">
        <f t="shared" si="42"/>
        <v>KVNC-125Сталь нержавеющая AISI 304 с покрытием твёрдым хромом</v>
      </c>
      <c r="BM95" s="44" t="e">
        <f>VLOOKUP(BH95,#REF!,40,FALSE)</f>
        <v>#REF!</v>
      </c>
      <c r="BN95" s="44"/>
      <c r="BO95" s="44"/>
    </row>
    <row r="96" spans="2:67">
      <c r="B96" s="44"/>
      <c r="D96" s="44"/>
      <c r="E96" s="44"/>
      <c r="G96" s="44"/>
      <c r="H96" s="48">
        <f>COUNTA($K$2:K96)</f>
        <v>95</v>
      </c>
      <c r="I96" s="48" t="str">
        <f t="shared" si="33"/>
        <v>13-2</v>
      </c>
      <c r="J96" s="44">
        <f>COUNTIFS($L$2:L96,L96,$L$2:L96,L96)</f>
        <v>2</v>
      </c>
      <c r="K96" s="44" t="str">
        <f t="shared" si="34"/>
        <v>KVENG-40</v>
      </c>
      <c r="L96" s="44" t="s">
        <v>726</v>
      </c>
      <c r="M96" s="44">
        <v>40</v>
      </c>
      <c r="N96" s="44" t="e">
        <f>SUMIF(#REF!,K96,#REF!)</f>
        <v>#REF!</v>
      </c>
      <c r="O96" s="44">
        <f t="shared" si="35"/>
        <v>1</v>
      </c>
      <c r="P96" s="44">
        <f>COUNTIF($T$1:T96,T96)</f>
        <v>16</v>
      </c>
      <c r="Q96" s="44" t="str">
        <f t="shared" si="37"/>
        <v>16-KVNG-40</v>
      </c>
      <c r="R96" s="44" t="s">
        <v>18</v>
      </c>
      <c r="S96" s="44">
        <v>40</v>
      </c>
      <c r="T96" s="44" t="str">
        <f t="shared" si="41"/>
        <v>KVNG-40</v>
      </c>
      <c r="U96" s="44">
        <v>800</v>
      </c>
      <c r="V96" s="44" t="str">
        <f t="shared" si="38"/>
        <v>800,</v>
      </c>
      <c r="W96" s="44"/>
      <c r="X96" s="44" t="s">
        <v>726</v>
      </c>
      <c r="Y96" s="44">
        <v>32</v>
      </c>
      <c r="Z96" s="44" t="str">
        <f t="shared" si="44"/>
        <v>KVENG-32</v>
      </c>
      <c r="AA96" s="44">
        <v>10</v>
      </c>
      <c r="AB96" s="44">
        <v>500</v>
      </c>
      <c r="AC96" s="44">
        <v>0</v>
      </c>
      <c r="AD96" s="44">
        <v>0</v>
      </c>
      <c r="AE96" s="44"/>
      <c r="AF96" s="44">
        <f>COUNTIFS(AG$2:AG96,AG96)</f>
        <v>2</v>
      </c>
      <c r="AG96" s="44" t="str">
        <f t="shared" si="32"/>
        <v>KVNG-125</v>
      </c>
      <c r="AH96" s="44" t="s">
        <v>18</v>
      </c>
      <c r="AI96" s="44">
        <v>125</v>
      </c>
      <c r="AJ96" s="45" t="s">
        <v>16</v>
      </c>
      <c r="AK96" s="44" t="str">
        <f t="shared" si="31"/>
        <v>KVNG-125Внутренняя</v>
      </c>
      <c r="AL96" s="44" t="e">
        <f>VLOOKUP(AG96,#REF!,40,FALSE)</f>
        <v>#REF!</v>
      </c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 t="s">
        <v>58</v>
      </c>
      <c r="AZ96" s="44">
        <v>40</v>
      </c>
      <c r="BA96" s="44" t="str">
        <f t="shared" si="27"/>
        <v>KVVU-40</v>
      </c>
      <c r="BB96" s="49" t="s">
        <v>731</v>
      </c>
      <c r="BC96" s="44" t="str">
        <f t="shared" si="28"/>
        <v>KVVU-40Упругое нерегулируемое</v>
      </c>
      <c r="BD96" s="44"/>
      <c r="BE96" s="44"/>
      <c r="BF96" s="44"/>
      <c r="BG96" s="44">
        <f>COUNTIFS(BH$2:BH96,BH96,BH$2:BH96,BH96)</f>
        <v>1</v>
      </c>
      <c r="BH96" s="44" t="str">
        <f t="shared" si="40"/>
        <v>KVNG-32</v>
      </c>
      <c r="BI96" s="44" t="s">
        <v>18</v>
      </c>
      <c r="BJ96" s="44">
        <v>32</v>
      </c>
      <c r="BK96" s="49" t="s">
        <v>733</v>
      </c>
      <c r="BL96" s="49" t="str">
        <f t="shared" si="42"/>
        <v>KVNG-32Сталь 45 с покрытием твёрдым хромом</v>
      </c>
      <c r="BM96" s="44" t="e">
        <f>VLOOKUP(BH96,#REF!,40,FALSE)</f>
        <v>#REF!</v>
      </c>
      <c r="BN96" s="44"/>
      <c r="BO96" s="44"/>
    </row>
    <row r="97" spans="2:67">
      <c r="B97" s="44"/>
      <c r="D97" s="44"/>
      <c r="E97" s="44"/>
      <c r="G97" s="44"/>
      <c r="H97" s="48">
        <f>COUNTA($K$2:K97)</f>
        <v>96</v>
      </c>
      <c r="I97" s="48" t="str">
        <f t="shared" si="33"/>
        <v>13-3</v>
      </c>
      <c r="J97" s="44">
        <f>COUNTIFS($L$2:L97,L97,$L$2:L97,L97)</f>
        <v>3</v>
      </c>
      <c r="K97" s="44" t="str">
        <f t="shared" si="34"/>
        <v>KVENG-50</v>
      </c>
      <c r="L97" s="44" t="s">
        <v>726</v>
      </c>
      <c r="M97" s="44">
        <v>50</v>
      </c>
      <c r="N97" s="44" t="e">
        <f>SUMIF(#REF!,K97,#REF!)</f>
        <v>#REF!</v>
      </c>
      <c r="O97" s="44">
        <f t="shared" si="35"/>
        <v>1</v>
      </c>
      <c r="P97" s="44">
        <f>COUNTIF($T$1:T97,T97)</f>
        <v>17</v>
      </c>
      <c r="Q97" s="44" t="str">
        <f t="shared" si="37"/>
        <v>17-KVNG-40</v>
      </c>
      <c r="R97" s="44" t="s">
        <v>18</v>
      </c>
      <c r="S97" s="44">
        <v>40</v>
      </c>
      <c r="T97" s="44" t="str">
        <f t="shared" si="41"/>
        <v>KVNG-40</v>
      </c>
      <c r="U97" s="44">
        <v>1000</v>
      </c>
      <c r="V97" s="44" t="str">
        <f t="shared" si="38"/>
        <v>1000,</v>
      </c>
      <c r="W97" s="44"/>
      <c r="X97" s="44" t="s">
        <v>726</v>
      </c>
      <c r="Y97" s="44">
        <v>40</v>
      </c>
      <c r="Z97" s="44" t="str">
        <f t="shared" si="44"/>
        <v>KVENG-40</v>
      </c>
      <c r="AA97" s="44">
        <v>10</v>
      </c>
      <c r="AB97" s="44">
        <v>500</v>
      </c>
      <c r="AC97" s="44">
        <v>0</v>
      </c>
      <c r="AD97" s="44">
        <v>0</v>
      </c>
      <c r="AE97" s="44"/>
      <c r="AF97" s="44">
        <f>COUNTIFS(AG$2:AG97,AG97)</f>
        <v>1</v>
      </c>
      <c r="AG97" s="44" t="str">
        <f t="shared" si="32"/>
        <v>KVNG-160</v>
      </c>
      <c r="AH97" s="44" t="s">
        <v>18</v>
      </c>
      <c r="AI97" s="50">
        <v>160</v>
      </c>
      <c r="AJ97" s="45" t="s">
        <v>10</v>
      </c>
      <c r="AK97" s="44" t="str">
        <f t="shared" si="31"/>
        <v>KVNG-160Наружная</v>
      </c>
      <c r="AL97" s="44" t="e">
        <f>VLOOKUP(AG97,#REF!,40,FALSE)</f>
        <v>#REF!</v>
      </c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 t="s">
        <v>58</v>
      </c>
      <c r="AZ97" s="44">
        <v>50</v>
      </c>
      <c r="BA97" s="44" t="str">
        <f t="shared" si="27"/>
        <v>KVVU-50</v>
      </c>
      <c r="BB97" s="49" t="s">
        <v>731</v>
      </c>
      <c r="BC97" s="44" t="str">
        <f t="shared" si="28"/>
        <v>KVVU-50Упругое нерегулируемое</v>
      </c>
      <c r="BD97" s="44"/>
      <c r="BE97" s="44"/>
      <c r="BF97" s="44"/>
      <c r="BG97" s="44">
        <f>COUNTIFS(BH$2:BH97,BH97,BH$2:BH97,BH97)</f>
        <v>2</v>
      </c>
      <c r="BH97" s="44" t="str">
        <f t="shared" si="40"/>
        <v>KVNG-32</v>
      </c>
      <c r="BI97" s="44" t="s">
        <v>18</v>
      </c>
      <c r="BJ97" s="44">
        <v>32</v>
      </c>
      <c r="BK97" s="49" t="s">
        <v>734</v>
      </c>
      <c r="BL97" s="49" t="str">
        <f t="shared" si="42"/>
        <v>KVNG-32Сталь нержавеющая AISI 304 с покрытием твёрдым хромом</v>
      </c>
      <c r="BM97" s="44" t="e">
        <f>VLOOKUP(BH97,#REF!,40,FALSE)</f>
        <v>#REF!</v>
      </c>
      <c r="BN97" s="44"/>
      <c r="BO97" s="44"/>
    </row>
    <row r="98" spans="2:67">
      <c r="B98" s="44"/>
      <c r="D98" s="44"/>
      <c r="E98" s="44"/>
      <c r="G98" s="44"/>
      <c r="H98" s="48">
        <f>COUNTA($K$2:K98)</f>
        <v>97</v>
      </c>
      <c r="I98" s="48" t="str">
        <f t="shared" si="33"/>
        <v>13-4</v>
      </c>
      <c r="J98" s="44">
        <f>COUNTIFS($L$2:L98,L98,$L$2:L98,L98)</f>
        <v>4</v>
      </c>
      <c r="K98" s="44" t="str">
        <f t="shared" si="34"/>
        <v>KVENG-63</v>
      </c>
      <c r="L98" s="44" t="s">
        <v>726</v>
      </c>
      <c r="M98" s="44">
        <v>63</v>
      </c>
      <c r="N98" s="44" t="e">
        <f>SUMIF(#REF!,K98,#REF!)</f>
        <v>#REF!</v>
      </c>
      <c r="O98" s="44">
        <f t="shared" si="35"/>
        <v>1</v>
      </c>
      <c r="P98" s="44">
        <f>COUNTIF($T$1:T98,T98)</f>
        <v>18</v>
      </c>
      <c r="Q98" s="44" t="str">
        <f t="shared" si="37"/>
        <v>18-KVNG-40</v>
      </c>
      <c r="R98" s="44" t="s">
        <v>18</v>
      </c>
      <c r="S98" s="44">
        <v>40</v>
      </c>
      <c r="T98" s="44" t="str">
        <f t="shared" si="41"/>
        <v>KVNG-40</v>
      </c>
      <c r="U98" s="44">
        <v>1250</v>
      </c>
      <c r="V98" s="44" t="str">
        <f t="shared" si="38"/>
        <v>1250</v>
      </c>
      <c r="W98" s="44"/>
      <c r="X98" s="44" t="s">
        <v>726</v>
      </c>
      <c r="Y98" s="44">
        <v>50</v>
      </c>
      <c r="Z98" s="44" t="str">
        <f t="shared" si="44"/>
        <v>KVENG-50</v>
      </c>
      <c r="AA98" s="44">
        <v>10</v>
      </c>
      <c r="AB98" s="44">
        <v>500</v>
      </c>
      <c r="AC98" s="44">
        <v>0</v>
      </c>
      <c r="AD98" s="44">
        <v>0</v>
      </c>
      <c r="AE98" s="44"/>
      <c r="AF98" s="44">
        <f>COUNTIFS(AG$2:AG98,AG98)</f>
        <v>2</v>
      </c>
      <c r="AG98" s="44" t="str">
        <f t="shared" si="32"/>
        <v>KVNG-160</v>
      </c>
      <c r="AH98" s="44" t="s">
        <v>18</v>
      </c>
      <c r="AI98" s="50">
        <v>160</v>
      </c>
      <c r="AJ98" s="45" t="s">
        <v>16</v>
      </c>
      <c r="AK98" s="44" t="str">
        <f t="shared" si="31"/>
        <v>KVNG-160Внутренняя</v>
      </c>
      <c r="AL98" s="44" t="e">
        <f>VLOOKUP(AG98,#REF!,40,FALSE)</f>
        <v>#REF!</v>
      </c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 t="s">
        <v>58</v>
      </c>
      <c r="AZ98" s="44">
        <v>63</v>
      </c>
      <c r="BA98" s="44" t="str">
        <f t="shared" si="27"/>
        <v>KVVU-63</v>
      </c>
      <c r="BB98" s="49" t="s">
        <v>731</v>
      </c>
      <c r="BC98" s="44" t="str">
        <f t="shared" si="28"/>
        <v>KVVU-63Упругое нерегулируемое</v>
      </c>
      <c r="BD98" s="44"/>
      <c r="BE98" s="44"/>
      <c r="BF98" s="44"/>
      <c r="BG98" s="44">
        <f>COUNTIFS(BH$2:BH98,BH98,BH$2:BH98,BH98)</f>
        <v>1</v>
      </c>
      <c r="BH98" s="44" t="str">
        <f t="shared" si="40"/>
        <v>KVNG-40</v>
      </c>
      <c r="BI98" s="44" t="s">
        <v>18</v>
      </c>
      <c r="BJ98" s="44">
        <v>40</v>
      </c>
      <c r="BK98" s="49" t="s">
        <v>733</v>
      </c>
      <c r="BL98" s="49" t="str">
        <f t="shared" si="42"/>
        <v>KVNG-40Сталь 45 с покрытием твёрдым хромом</v>
      </c>
      <c r="BM98" s="44" t="e">
        <f>VLOOKUP(BH98,#REF!,40,FALSE)</f>
        <v>#REF!</v>
      </c>
      <c r="BN98" s="44"/>
      <c r="BO98" s="44"/>
    </row>
    <row r="99" spans="2:67">
      <c r="B99" s="44"/>
      <c r="D99" s="44"/>
      <c r="E99" s="44"/>
      <c r="G99" s="44"/>
      <c r="H99" s="48">
        <f>COUNTA($K$2:K99)</f>
        <v>98</v>
      </c>
      <c r="I99" s="48" t="str">
        <f t="shared" si="33"/>
        <v>13-5</v>
      </c>
      <c r="J99" s="44">
        <f>COUNTIFS($L$2:L99,L99,$L$2:L99,L99)</f>
        <v>5</v>
      </c>
      <c r="K99" s="44" t="str">
        <f t="shared" si="34"/>
        <v>KVENG-80</v>
      </c>
      <c r="L99" s="44" t="s">
        <v>726</v>
      </c>
      <c r="M99" s="44">
        <v>80</v>
      </c>
      <c r="N99" s="44" t="e">
        <f>SUMIF(#REF!,K99,#REF!)</f>
        <v>#REF!</v>
      </c>
      <c r="O99" s="44">
        <f t="shared" si="35"/>
        <v>1</v>
      </c>
      <c r="P99" s="44">
        <f>COUNTIF($T$1:T99,T99)</f>
        <v>1</v>
      </c>
      <c r="Q99" s="44" t="str">
        <f t="shared" si="37"/>
        <v>1-KVNG-50</v>
      </c>
      <c r="R99" s="44" t="s">
        <v>18</v>
      </c>
      <c r="S99" s="44">
        <v>50</v>
      </c>
      <c r="T99" s="44" t="str">
        <f>CONCATENATE(R99,IF(S99=0,"","-"),S99)</f>
        <v>KVNG-50</v>
      </c>
      <c r="U99" s="44">
        <v>25</v>
      </c>
      <c r="V99" s="44" t="str">
        <f t="shared" si="38"/>
        <v>25,</v>
      </c>
      <c r="W99" s="44"/>
      <c r="X99" s="44" t="s">
        <v>726</v>
      </c>
      <c r="Y99" s="44">
        <v>63</v>
      </c>
      <c r="Z99" s="44" t="str">
        <f t="shared" si="44"/>
        <v>KVENG-63</v>
      </c>
      <c r="AA99" s="44">
        <v>10</v>
      </c>
      <c r="AB99" s="44">
        <v>500</v>
      </c>
      <c r="AC99" s="44">
        <v>0</v>
      </c>
      <c r="AD99" s="44">
        <v>0</v>
      </c>
      <c r="AE99" s="44"/>
      <c r="AF99" s="44">
        <f>COUNTIFS(AG$2:AG99,AG99)</f>
        <v>1</v>
      </c>
      <c r="AG99" s="44" t="str">
        <f t="shared" si="32"/>
        <v>KVNG-200</v>
      </c>
      <c r="AH99" s="44" t="s">
        <v>18</v>
      </c>
      <c r="AI99" s="44">
        <v>200</v>
      </c>
      <c r="AJ99" s="45" t="s">
        <v>10</v>
      </c>
      <c r="AK99" s="44" t="str">
        <f t="shared" si="31"/>
        <v>KVNG-200Наружная</v>
      </c>
      <c r="AL99" s="44" t="e">
        <f>VLOOKUP(AG99,#REF!,40,FALSE)</f>
        <v>#REF!</v>
      </c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 t="s">
        <v>58</v>
      </c>
      <c r="AZ99" s="44">
        <v>80</v>
      </c>
      <c r="BA99" s="44" t="str">
        <f t="shared" si="27"/>
        <v>KVVU-80</v>
      </c>
      <c r="BB99" s="49" t="s">
        <v>731</v>
      </c>
      <c r="BC99" s="44" t="str">
        <f t="shared" si="28"/>
        <v>KVVU-80Упругое нерегулируемое</v>
      </c>
      <c r="BD99" s="44"/>
      <c r="BE99" s="44"/>
      <c r="BF99" s="44"/>
      <c r="BG99" s="44">
        <f>COUNTIFS(BH$2:BH99,BH99,BH$2:BH99,BH99)</f>
        <v>2</v>
      </c>
      <c r="BH99" s="44" t="str">
        <f t="shared" si="40"/>
        <v>KVNG-40</v>
      </c>
      <c r="BI99" s="44" t="s">
        <v>18</v>
      </c>
      <c r="BJ99" s="44">
        <v>40</v>
      </c>
      <c r="BK99" s="49" t="s">
        <v>734</v>
      </c>
      <c r="BL99" s="49" t="str">
        <f t="shared" si="42"/>
        <v>KVNG-40Сталь нержавеющая AISI 304 с покрытием твёрдым хромом</v>
      </c>
      <c r="BM99" s="44" t="e">
        <f>VLOOKUP(BH99,#REF!,40,FALSE)</f>
        <v>#REF!</v>
      </c>
      <c r="BN99" s="44"/>
      <c r="BO99" s="44"/>
    </row>
    <row r="100" spans="2:67">
      <c r="B100" s="44"/>
      <c r="D100" s="44"/>
      <c r="E100" s="44"/>
      <c r="G100" s="44"/>
      <c r="H100" s="48">
        <f>COUNTA($K$2:K100)</f>
        <v>99</v>
      </c>
      <c r="I100" s="48" t="str">
        <f t="shared" si="33"/>
        <v>13-6</v>
      </c>
      <c r="J100" s="44">
        <f>COUNTIFS($L$2:L100,L100,$L$2:L100,L100)</f>
        <v>6</v>
      </c>
      <c r="K100" s="44" t="str">
        <f t="shared" si="34"/>
        <v>KVENG-100</v>
      </c>
      <c r="L100" s="44" t="s">
        <v>726</v>
      </c>
      <c r="M100" s="44">
        <v>100</v>
      </c>
      <c r="N100" s="44" t="e">
        <f>SUMIF(#REF!,K100,#REF!)</f>
        <v>#REF!</v>
      </c>
      <c r="O100" s="44">
        <f t="shared" si="35"/>
        <v>1</v>
      </c>
      <c r="P100" s="44">
        <f>COUNTIF($T$1:T100,T100)</f>
        <v>2</v>
      </c>
      <c r="Q100" s="44" t="str">
        <f t="shared" si="37"/>
        <v>2-KVNG-50</v>
      </c>
      <c r="R100" s="44" t="s">
        <v>18</v>
      </c>
      <c r="S100" s="44">
        <v>50</v>
      </c>
      <c r="T100" s="44" t="str">
        <f>CONCATENATE(R100,IF(S100=0,"","-"),S100)</f>
        <v>KVNG-50</v>
      </c>
      <c r="U100" s="44">
        <v>40</v>
      </c>
      <c r="V100" s="44" t="str">
        <f t="shared" si="38"/>
        <v>40,</v>
      </c>
      <c r="W100" s="44"/>
      <c r="X100" s="44" t="s">
        <v>726</v>
      </c>
      <c r="Y100" s="44">
        <v>80</v>
      </c>
      <c r="Z100" s="44" t="str">
        <f t="shared" si="44"/>
        <v>KVENG-80</v>
      </c>
      <c r="AA100" s="44">
        <v>10</v>
      </c>
      <c r="AB100" s="44">
        <v>500</v>
      </c>
      <c r="AC100" s="44">
        <v>0</v>
      </c>
      <c r="AD100" s="44">
        <v>0</v>
      </c>
      <c r="AE100" s="44"/>
      <c r="AF100" s="44">
        <f>COUNTIFS(AG$2:AG100,AG100)</f>
        <v>2</v>
      </c>
      <c r="AG100" s="44" t="str">
        <f t="shared" si="32"/>
        <v>KVNG-200</v>
      </c>
      <c r="AH100" s="44" t="s">
        <v>18</v>
      </c>
      <c r="AI100" s="44">
        <v>200</v>
      </c>
      <c r="AJ100" s="45" t="s">
        <v>16</v>
      </c>
      <c r="AK100" s="44" t="str">
        <f t="shared" si="31"/>
        <v>KVNG-200Внутренняя</v>
      </c>
      <c r="AL100" s="44" t="e">
        <f>VLOOKUP(AG100,#REF!,40,FALSE)</f>
        <v>#REF!</v>
      </c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 t="s">
        <v>726</v>
      </c>
      <c r="AZ100" s="44">
        <v>32</v>
      </c>
      <c r="BA100" s="44" t="str">
        <f t="shared" si="27"/>
        <v>KVENG-32</v>
      </c>
      <c r="BB100" s="44" t="s">
        <v>735</v>
      </c>
      <c r="BC100" s="44" t="str">
        <f t="shared" si="28"/>
        <v>KVENG-32нет</v>
      </c>
      <c r="BD100" s="44"/>
      <c r="BE100" s="44"/>
      <c r="BF100" s="44"/>
      <c r="BG100" s="44">
        <f>COUNTIFS(BH$2:BH100,BH100,BH$2:BH100,BH100)</f>
        <v>1</v>
      </c>
      <c r="BH100" s="44" t="str">
        <f t="shared" si="40"/>
        <v>KVNG-50</v>
      </c>
      <c r="BI100" s="44" t="s">
        <v>18</v>
      </c>
      <c r="BJ100" s="44">
        <v>50</v>
      </c>
      <c r="BK100" s="49" t="s">
        <v>733</v>
      </c>
      <c r="BL100" s="49" t="str">
        <f t="shared" si="42"/>
        <v>KVNG-50Сталь 45 с покрытием твёрдым хромом</v>
      </c>
      <c r="BM100" s="44" t="e">
        <f>VLOOKUP(BH100,#REF!,40,FALSE)</f>
        <v>#REF!</v>
      </c>
      <c r="BN100" s="44"/>
      <c r="BO100" s="44"/>
    </row>
    <row r="101" spans="2:67">
      <c r="B101" s="44"/>
      <c r="D101" s="44"/>
      <c r="E101" s="44"/>
      <c r="G101" s="44"/>
      <c r="H101" s="48">
        <f>COUNTA($K$2:K101)</f>
        <v>100</v>
      </c>
      <c r="I101" s="48" t="e">
        <f t="shared" si="33"/>
        <v>#N/A</v>
      </c>
      <c r="J101" s="44">
        <f>COUNTIFS($L$2:L101,L101,$L$2:L101,L101)</f>
        <v>1</v>
      </c>
      <c r="K101" s="44" t="str">
        <f t="shared" si="34"/>
        <v>KVMAL-M01-32</v>
      </c>
      <c r="L101" s="44" t="s">
        <v>56</v>
      </c>
      <c r="M101" s="44">
        <v>32</v>
      </c>
      <c r="N101" s="44" t="e">
        <f>SUMIF(#REF!,K101,#REF!)</f>
        <v>#REF!</v>
      </c>
      <c r="O101" s="44">
        <f t="shared" si="35"/>
        <v>0</v>
      </c>
      <c r="P101" s="44">
        <f>COUNTIF($T$1:T101,T101)</f>
        <v>3</v>
      </c>
      <c r="Q101" s="44" t="str">
        <f t="shared" si="37"/>
        <v>3-KVNG-50</v>
      </c>
      <c r="R101" s="44" t="s">
        <v>18</v>
      </c>
      <c r="S101" s="44">
        <v>50</v>
      </c>
      <c r="T101" s="44" t="str">
        <f t="shared" ref="T101:T116" si="45">CONCATENATE(R101,IF(S101=0,"","-"),S101)</f>
        <v>KVNG-50</v>
      </c>
      <c r="U101" s="44">
        <v>50</v>
      </c>
      <c r="V101" s="44" t="str">
        <f t="shared" si="38"/>
        <v>50,</v>
      </c>
      <c r="W101" s="44"/>
      <c r="X101" s="44" t="s">
        <v>726</v>
      </c>
      <c r="Y101" s="44">
        <v>100</v>
      </c>
      <c r="Z101" s="44" t="str">
        <f t="shared" si="44"/>
        <v>KVENG-100</v>
      </c>
      <c r="AA101" s="44">
        <v>10</v>
      </c>
      <c r="AB101" s="44">
        <v>500</v>
      </c>
      <c r="AC101" s="44">
        <v>0</v>
      </c>
      <c r="AD101" s="44">
        <v>0</v>
      </c>
      <c r="AE101" s="44"/>
      <c r="AF101" s="44">
        <f>COUNTIFS(AG$2:AG101,AG101)</f>
        <v>1</v>
      </c>
      <c r="AG101" s="44" t="str">
        <f t="shared" si="32"/>
        <v>KVNG-250</v>
      </c>
      <c r="AH101" s="44" t="s">
        <v>18</v>
      </c>
      <c r="AI101" s="50">
        <v>250</v>
      </c>
      <c r="AJ101" s="45" t="s">
        <v>10</v>
      </c>
      <c r="AK101" s="44" t="str">
        <f t="shared" si="31"/>
        <v>KVNG-250Наружная</v>
      </c>
      <c r="AL101" s="44" t="e">
        <f>VLOOKUP(AG101,#REF!,40,FALSE)</f>
        <v>#REF!</v>
      </c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 t="s">
        <v>726</v>
      </c>
      <c r="AZ101" s="44">
        <v>40</v>
      </c>
      <c r="BA101" s="44" t="str">
        <f t="shared" ref="BA101:BA106" si="46">CONCATENATE(AY101,"-",AZ101)</f>
        <v>KVENG-40</v>
      </c>
      <c r="BB101" s="44" t="s">
        <v>735</v>
      </c>
      <c r="BC101" s="44" t="str">
        <f t="shared" ref="BC101:BC106" si="47">CONCATENATE(BA101,BB101)</f>
        <v>KVENG-40нет</v>
      </c>
      <c r="BD101" s="44"/>
      <c r="BE101" s="44"/>
      <c r="BF101" s="44"/>
      <c r="BG101" s="44">
        <f>COUNTIFS(BH$2:BH101,BH101,BH$2:BH101,BH101)</f>
        <v>2</v>
      </c>
      <c r="BH101" s="44" t="str">
        <f t="shared" si="40"/>
        <v>KVNG-50</v>
      </c>
      <c r="BI101" s="44" t="s">
        <v>18</v>
      </c>
      <c r="BJ101" s="44">
        <v>50</v>
      </c>
      <c r="BK101" s="49" t="s">
        <v>734</v>
      </c>
      <c r="BL101" s="49" t="str">
        <f t="shared" si="42"/>
        <v>KVNG-50Сталь нержавеющая AISI 304 с покрытием твёрдым хромом</v>
      </c>
      <c r="BM101" s="44" t="e">
        <f>VLOOKUP(BH101,#REF!,40,FALSE)</f>
        <v>#REF!</v>
      </c>
      <c r="BN101" s="44"/>
      <c r="BO101" s="44"/>
    </row>
    <row r="102" spans="2:67">
      <c r="B102" s="44"/>
      <c r="D102" s="44"/>
      <c r="E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>
        <f>COUNTIF($T$1:T102,T102)</f>
        <v>4</v>
      </c>
      <c r="Q102" s="44" t="str">
        <f t="shared" si="37"/>
        <v>4-KVNG-50</v>
      </c>
      <c r="R102" s="44" t="s">
        <v>18</v>
      </c>
      <c r="S102" s="44">
        <v>50</v>
      </c>
      <c r="T102" s="44" t="str">
        <f t="shared" si="45"/>
        <v>KVNG-50</v>
      </c>
      <c r="U102" s="44">
        <v>80</v>
      </c>
      <c r="V102" s="44" t="str">
        <f t="shared" si="38"/>
        <v>80,</v>
      </c>
      <c r="W102" s="44"/>
      <c r="X102" s="44"/>
      <c r="Y102" s="44"/>
      <c r="Z102" s="44" t="str">
        <f t="shared" si="44"/>
        <v>-</v>
      </c>
      <c r="AA102" s="44"/>
      <c r="AB102" s="44"/>
      <c r="AC102" s="44"/>
      <c r="AD102" s="44"/>
      <c r="AE102" s="44"/>
      <c r="AF102" s="44">
        <f>COUNTIFS(AG$2:AG102,AG102)</f>
        <v>2</v>
      </c>
      <c r="AG102" s="44" t="str">
        <f t="shared" si="32"/>
        <v>KVNG-250</v>
      </c>
      <c r="AH102" s="44" t="s">
        <v>18</v>
      </c>
      <c r="AI102" s="50">
        <v>250</v>
      </c>
      <c r="AJ102" s="45" t="s">
        <v>16</v>
      </c>
      <c r="AK102" s="44" t="str">
        <f t="shared" si="31"/>
        <v>KVNG-250Внутренняя</v>
      </c>
      <c r="AL102" s="44" t="e">
        <f>VLOOKUP(AG102,#REF!,40,FALSE)</f>
        <v>#REF!</v>
      </c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 t="s">
        <v>726</v>
      </c>
      <c r="AZ102" s="44">
        <v>50</v>
      </c>
      <c r="BA102" s="44" t="str">
        <f t="shared" si="46"/>
        <v>KVENG-50</v>
      </c>
      <c r="BB102" s="44" t="s">
        <v>735</v>
      </c>
      <c r="BC102" s="44" t="str">
        <f t="shared" si="47"/>
        <v>KVENG-50нет</v>
      </c>
      <c r="BD102" s="44"/>
      <c r="BE102" s="44"/>
      <c r="BF102" s="44"/>
      <c r="BG102" s="44">
        <f>COUNTIFS(BH$2:BH102,BH102,BH$2:BH102,BH102)</f>
        <v>1</v>
      </c>
      <c r="BH102" s="44" t="str">
        <f t="shared" si="40"/>
        <v>KVNG-63</v>
      </c>
      <c r="BI102" s="44" t="s">
        <v>18</v>
      </c>
      <c r="BJ102" s="44">
        <v>63</v>
      </c>
      <c r="BK102" s="49" t="s">
        <v>733</v>
      </c>
      <c r="BL102" s="49" t="str">
        <f t="shared" si="42"/>
        <v>KVNG-63Сталь 45 с покрытием твёрдым хромом</v>
      </c>
      <c r="BM102" s="44" t="e">
        <f>VLOOKUP(BH102,#REF!,40,FALSE)</f>
        <v>#REF!</v>
      </c>
      <c r="BN102" s="44"/>
      <c r="BO102" s="44"/>
    </row>
    <row r="103" spans="2:67">
      <c r="B103" s="44"/>
      <c r="D103" s="44"/>
      <c r="E103" s="44"/>
      <c r="G103" s="44"/>
      <c r="H103" s="44"/>
      <c r="I103" s="44"/>
      <c r="J103" s="44"/>
      <c r="K103" s="44" t="str">
        <f t="shared" si="34"/>
        <v>-</v>
      </c>
      <c r="L103" s="44"/>
      <c r="M103" s="44"/>
      <c r="N103" s="44"/>
      <c r="O103" s="44"/>
      <c r="P103" s="44">
        <f>COUNTIF($T$1:T103,T103)</f>
        <v>5</v>
      </c>
      <c r="Q103" s="44" t="str">
        <f t="shared" si="37"/>
        <v>5-KVNG-50</v>
      </c>
      <c r="R103" s="44" t="s">
        <v>18</v>
      </c>
      <c r="S103" s="44">
        <v>50</v>
      </c>
      <c r="T103" s="44" t="str">
        <f t="shared" si="45"/>
        <v>KVNG-50</v>
      </c>
      <c r="U103" s="44">
        <v>100</v>
      </c>
      <c r="V103" s="44" t="str">
        <f t="shared" si="38"/>
        <v>100,</v>
      </c>
      <c r="W103" s="44"/>
      <c r="X103" s="44"/>
      <c r="Y103" s="44"/>
      <c r="Z103" s="44" t="str">
        <f t="shared" si="44"/>
        <v>-</v>
      </c>
      <c r="AA103" s="44"/>
      <c r="AB103" s="44"/>
      <c r="AC103" s="44"/>
      <c r="AD103" s="44"/>
      <c r="AE103" s="44"/>
      <c r="AF103" s="44">
        <f>COUNTIFS(AG$2:AG103,AG103)</f>
        <v>1</v>
      </c>
      <c r="AG103" s="44" t="str">
        <f t="shared" si="32"/>
        <v>KVNG-320</v>
      </c>
      <c r="AH103" s="44" t="s">
        <v>18</v>
      </c>
      <c r="AI103" s="44">
        <v>320</v>
      </c>
      <c r="AJ103" s="45" t="s">
        <v>10</v>
      </c>
      <c r="AK103" s="44" t="str">
        <f t="shared" si="31"/>
        <v>KVNG-320Наружная</v>
      </c>
      <c r="AL103" s="44" t="e">
        <f>VLOOKUP(AG103,#REF!,40,FALSE)</f>
        <v>#REF!</v>
      </c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 t="s">
        <v>726</v>
      </c>
      <c r="AZ103" s="44">
        <v>63</v>
      </c>
      <c r="BA103" s="44" t="str">
        <f t="shared" si="46"/>
        <v>KVENG-63</v>
      </c>
      <c r="BB103" s="44" t="s">
        <v>735</v>
      </c>
      <c r="BC103" s="44" t="str">
        <f t="shared" si="47"/>
        <v>KVENG-63нет</v>
      </c>
      <c r="BD103" s="44"/>
      <c r="BE103" s="44"/>
      <c r="BF103" s="44"/>
      <c r="BG103" s="44">
        <f>COUNTIFS(BH$2:BH103,BH103,BH$2:BH103,BH103)</f>
        <v>2</v>
      </c>
      <c r="BH103" s="44" t="str">
        <f t="shared" si="40"/>
        <v>KVNG-63</v>
      </c>
      <c r="BI103" s="44" t="s">
        <v>18</v>
      </c>
      <c r="BJ103" s="44">
        <v>63</v>
      </c>
      <c r="BK103" s="49" t="s">
        <v>734</v>
      </c>
      <c r="BL103" s="49" t="str">
        <f t="shared" si="42"/>
        <v>KVNG-63Сталь нержавеющая AISI 304 с покрытием твёрдым хромом</v>
      </c>
      <c r="BM103" s="44" t="e">
        <f>VLOOKUP(BH103,#REF!,40,FALSE)</f>
        <v>#REF!</v>
      </c>
      <c r="BN103" s="44"/>
      <c r="BO103" s="44"/>
    </row>
    <row r="104" spans="2:67">
      <c r="B104" s="44"/>
      <c r="D104" s="44"/>
      <c r="E104" s="44"/>
      <c r="G104" s="44"/>
      <c r="H104" s="44"/>
      <c r="I104" s="44"/>
      <c r="J104" s="44"/>
      <c r="K104" s="44" t="str">
        <f t="shared" si="34"/>
        <v>-</v>
      </c>
      <c r="L104" s="44"/>
      <c r="M104" s="44"/>
      <c r="N104" s="44"/>
      <c r="O104" s="44"/>
      <c r="P104" s="44">
        <f>COUNTIF($T$1:T104,T104)</f>
        <v>6</v>
      </c>
      <c r="Q104" s="44" t="str">
        <f t="shared" si="37"/>
        <v>6-KVNG-50</v>
      </c>
      <c r="R104" s="44" t="s">
        <v>18</v>
      </c>
      <c r="S104" s="44">
        <v>50</v>
      </c>
      <c r="T104" s="44" t="str">
        <f t="shared" si="45"/>
        <v>KVNG-50</v>
      </c>
      <c r="U104" s="44">
        <v>120</v>
      </c>
      <c r="V104" s="44" t="str">
        <f t="shared" si="38"/>
        <v>120,</v>
      </c>
      <c r="W104" s="44"/>
      <c r="X104" s="44"/>
      <c r="Y104" s="44"/>
      <c r="Z104" s="44" t="str">
        <f t="shared" si="44"/>
        <v>-</v>
      </c>
      <c r="AA104" s="44"/>
      <c r="AB104" s="44"/>
      <c r="AC104" s="44"/>
      <c r="AD104" s="44"/>
      <c r="AE104" s="44"/>
      <c r="AF104" s="44">
        <f>COUNTIFS(AG$2:AG104,AG104)</f>
        <v>2</v>
      </c>
      <c r="AG104" s="44" t="str">
        <f t="shared" si="32"/>
        <v>KVNG-320</v>
      </c>
      <c r="AH104" s="44" t="s">
        <v>18</v>
      </c>
      <c r="AI104" s="44">
        <v>320</v>
      </c>
      <c r="AJ104" s="45" t="s">
        <v>16</v>
      </c>
      <c r="AK104" s="44" t="str">
        <f t="shared" si="31"/>
        <v>KVNG-320Внутренняя</v>
      </c>
      <c r="AL104" s="44" t="e">
        <f>VLOOKUP(AG104,#REF!,40,FALSE)</f>
        <v>#REF!</v>
      </c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 t="s">
        <v>726</v>
      </c>
      <c r="AZ104" s="44">
        <v>80</v>
      </c>
      <c r="BA104" s="44" t="str">
        <f t="shared" si="46"/>
        <v>KVENG-80</v>
      </c>
      <c r="BB104" s="44" t="s">
        <v>735</v>
      </c>
      <c r="BC104" s="44" t="str">
        <f t="shared" si="47"/>
        <v>KVENG-80нет</v>
      </c>
      <c r="BD104" s="44"/>
      <c r="BE104" s="44"/>
      <c r="BF104" s="44"/>
      <c r="BG104" s="44">
        <f>COUNTIFS(BH$2:BH104,BH104,BH$2:BH104,BH104)</f>
        <v>1</v>
      </c>
      <c r="BH104" s="44" t="str">
        <f t="shared" si="40"/>
        <v>KVNG-80</v>
      </c>
      <c r="BI104" s="44" t="s">
        <v>18</v>
      </c>
      <c r="BJ104" s="44">
        <v>80</v>
      </c>
      <c r="BK104" s="49" t="s">
        <v>733</v>
      </c>
      <c r="BL104" s="49" t="str">
        <f t="shared" si="42"/>
        <v>KVNG-80Сталь 45 с покрытием твёрдым хромом</v>
      </c>
      <c r="BM104" s="44" t="e">
        <f>VLOOKUP(BH104,#REF!,40,FALSE)</f>
        <v>#REF!</v>
      </c>
      <c r="BN104" s="44"/>
      <c r="BO104" s="44"/>
    </row>
    <row r="105" spans="2:67">
      <c r="B105" s="44"/>
      <c r="D105" s="44"/>
      <c r="E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>
        <f>COUNTIF($T$1:T105,T105)</f>
        <v>7</v>
      </c>
      <c r="Q105" s="44" t="str">
        <f t="shared" si="37"/>
        <v>7-KVNG-50</v>
      </c>
      <c r="R105" s="44" t="s">
        <v>18</v>
      </c>
      <c r="S105" s="44">
        <v>50</v>
      </c>
      <c r="T105" s="44" t="str">
        <f t="shared" si="45"/>
        <v>KVNG-50</v>
      </c>
      <c r="U105" s="44">
        <v>160</v>
      </c>
      <c r="V105" s="44" t="str">
        <f t="shared" si="38"/>
        <v>160,</v>
      </c>
      <c r="W105" s="44"/>
      <c r="X105" s="44"/>
      <c r="Y105" s="44"/>
      <c r="Z105" s="44" t="str">
        <f t="shared" si="44"/>
        <v>-</v>
      </c>
      <c r="AA105" s="44"/>
      <c r="AB105" s="44"/>
      <c r="AC105" s="44"/>
      <c r="AD105" s="44"/>
      <c r="AE105" s="44"/>
      <c r="AF105" s="44">
        <f>COUNTIFS(AG$2:AG105,AG105)</f>
        <v>1</v>
      </c>
      <c r="AG105" s="44" t="str">
        <f t="shared" si="32"/>
        <v>KVNU-8</v>
      </c>
      <c r="AH105" s="44" t="s">
        <v>9</v>
      </c>
      <c r="AI105" s="50">
        <v>8</v>
      </c>
      <c r="AJ105" s="45" t="s">
        <v>10</v>
      </c>
      <c r="AK105" s="44" t="str">
        <f>CONCATENATE(AG105,,AJ105)</f>
        <v>KVNU-8Наружная</v>
      </c>
      <c r="AL105" s="44" t="e">
        <f>VLOOKUP(AG105,#REF!,40,FALSE)</f>
        <v>#REF!</v>
      </c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 t="s">
        <v>726</v>
      </c>
      <c r="AZ105" s="44">
        <v>100</v>
      </c>
      <c r="BA105" s="44" t="str">
        <f t="shared" si="46"/>
        <v>KVENG-100</v>
      </c>
      <c r="BB105" s="44" t="s">
        <v>735</v>
      </c>
      <c r="BC105" s="44" t="str">
        <f t="shared" si="47"/>
        <v>KVENG-100нет</v>
      </c>
      <c r="BD105" s="44"/>
      <c r="BE105" s="44"/>
      <c r="BF105" s="44"/>
      <c r="BG105" s="44">
        <f>COUNTIFS(BH$2:BH105,BH105,BH$2:BH105,BH105)</f>
        <v>2</v>
      </c>
      <c r="BH105" s="44" t="str">
        <f t="shared" si="40"/>
        <v>KVNG-80</v>
      </c>
      <c r="BI105" s="44" t="s">
        <v>18</v>
      </c>
      <c r="BJ105" s="44">
        <v>80</v>
      </c>
      <c r="BK105" s="49" t="s">
        <v>734</v>
      </c>
      <c r="BL105" s="49" t="str">
        <f t="shared" si="42"/>
        <v>KVNG-80Сталь нержавеющая AISI 304 с покрытием твёрдым хромом</v>
      </c>
      <c r="BM105" s="44" t="e">
        <f>VLOOKUP(BH105,#REF!,40,FALSE)</f>
        <v>#REF!</v>
      </c>
      <c r="BN105" s="44"/>
      <c r="BO105" s="44"/>
    </row>
    <row r="106" spans="2:67">
      <c r="B106" s="44"/>
      <c r="D106" s="44"/>
      <c r="E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>
        <f>COUNTIF($T$1:T106,T106)</f>
        <v>8</v>
      </c>
      <c r="Q106" s="44" t="str">
        <f t="shared" si="37"/>
        <v>8-KVNG-50</v>
      </c>
      <c r="R106" s="44" t="s">
        <v>18</v>
      </c>
      <c r="S106" s="44">
        <v>50</v>
      </c>
      <c r="T106" s="44" t="str">
        <f t="shared" si="45"/>
        <v>KVNG-50</v>
      </c>
      <c r="U106" s="44">
        <v>200</v>
      </c>
      <c r="V106" s="44" t="str">
        <f t="shared" si="38"/>
        <v>200,</v>
      </c>
      <c r="W106" s="44"/>
      <c r="X106" s="44"/>
      <c r="Y106" s="44"/>
      <c r="Z106" s="44" t="str">
        <f t="shared" si="44"/>
        <v>-</v>
      </c>
      <c r="AA106" s="44"/>
      <c r="AB106" s="44"/>
      <c r="AC106" s="44"/>
      <c r="AD106" s="44"/>
      <c r="AE106" s="44"/>
      <c r="AF106" s="44">
        <f>COUNTIFS(AG$2:AG106,AG106)</f>
        <v>1</v>
      </c>
      <c r="AG106" s="44" t="str">
        <f t="shared" si="32"/>
        <v>KVNU-10</v>
      </c>
      <c r="AH106" s="44" t="s">
        <v>9</v>
      </c>
      <c r="AI106" s="44">
        <v>10</v>
      </c>
      <c r="AJ106" s="45" t="s">
        <v>10</v>
      </c>
      <c r="AK106" s="44" t="str">
        <f t="shared" ref="AK106:AK168" si="48">CONCATENATE(AG106,,AJ106)</f>
        <v>KVNU-10Наружная</v>
      </c>
      <c r="AL106" s="44" t="e">
        <f>VLOOKUP(AG106,#REF!,40,FALSE)</f>
        <v>#REF!</v>
      </c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 t="s">
        <v>56</v>
      </c>
      <c r="AZ106" s="44">
        <v>32</v>
      </c>
      <c r="BA106" s="44" t="str">
        <f t="shared" si="46"/>
        <v>KVMAL-M01-32</v>
      </c>
      <c r="BB106" s="49" t="s">
        <v>731</v>
      </c>
      <c r="BC106" s="44" t="str">
        <f t="shared" si="47"/>
        <v>KVMAL-M01-32Упругое нерегулируемое</v>
      </c>
      <c r="BD106" s="44"/>
      <c r="BE106" s="44"/>
      <c r="BF106" s="44"/>
      <c r="BG106" s="44">
        <f>COUNTIFS(BH$2:BH106,BH106,BH$2:BH106,BH106)</f>
        <v>1</v>
      </c>
      <c r="BH106" s="44" t="str">
        <f t="shared" si="40"/>
        <v>KVNG-100</v>
      </c>
      <c r="BI106" s="44" t="s">
        <v>18</v>
      </c>
      <c r="BJ106" s="44">
        <v>100</v>
      </c>
      <c r="BK106" s="49" t="s">
        <v>733</v>
      </c>
      <c r="BL106" s="49" t="str">
        <f t="shared" si="42"/>
        <v>KVNG-100Сталь 45 с покрытием твёрдым хромом</v>
      </c>
      <c r="BM106" s="44" t="e">
        <f>VLOOKUP(BH106,#REF!,40,FALSE)</f>
        <v>#REF!</v>
      </c>
      <c r="BN106" s="44"/>
      <c r="BO106" s="44"/>
    </row>
    <row r="107" spans="2:67">
      <c r="B107" s="44"/>
      <c r="D107" s="44"/>
      <c r="E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>
        <f>COUNTIF($T$1:T107,T107)</f>
        <v>9</v>
      </c>
      <c r="Q107" s="44" t="str">
        <f t="shared" si="37"/>
        <v>9-KVNG-50</v>
      </c>
      <c r="R107" s="44" t="s">
        <v>18</v>
      </c>
      <c r="S107" s="44">
        <v>50</v>
      </c>
      <c r="T107" s="44" t="str">
        <f t="shared" si="45"/>
        <v>KVNG-50</v>
      </c>
      <c r="U107" s="44">
        <v>250</v>
      </c>
      <c r="V107" s="44" t="str">
        <f t="shared" si="38"/>
        <v>250,</v>
      </c>
      <c r="W107" s="44"/>
      <c r="X107" s="44"/>
      <c r="Y107" s="44"/>
      <c r="Z107" s="44" t="str">
        <f t="shared" si="44"/>
        <v>-</v>
      </c>
      <c r="AA107" s="44"/>
      <c r="AB107" s="44"/>
      <c r="AC107" s="44"/>
      <c r="AD107" s="44"/>
      <c r="AE107" s="44"/>
      <c r="AF107" s="44">
        <f>COUNTIFS(AG$2:AG107,AG107)</f>
        <v>1</v>
      </c>
      <c r="AG107" s="44" t="str">
        <f t="shared" si="32"/>
        <v>KVNU-12</v>
      </c>
      <c r="AH107" s="44" t="s">
        <v>9</v>
      </c>
      <c r="AI107" s="44">
        <v>12</v>
      </c>
      <c r="AJ107" s="45" t="s">
        <v>10</v>
      </c>
      <c r="AK107" s="44" t="str">
        <f t="shared" si="48"/>
        <v>KVNU-12Наружная</v>
      </c>
      <c r="AL107" s="44" t="e">
        <f>VLOOKUP(AG107,#REF!,40,FALSE)</f>
        <v>#REF!</v>
      </c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>
        <f>COUNTIFS(BH$2:BH107,BH107,BH$2:BH107,BH107)</f>
        <v>2</v>
      </c>
      <c r="BH107" s="44" t="str">
        <f t="shared" si="40"/>
        <v>KVNG-100</v>
      </c>
      <c r="BI107" s="44" t="s">
        <v>18</v>
      </c>
      <c r="BJ107" s="44">
        <v>100</v>
      </c>
      <c r="BK107" s="49" t="s">
        <v>734</v>
      </c>
      <c r="BL107" s="49" t="str">
        <f t="shared" si="42"/>
        <v>KVNG-100Сталь нержавеющая AISI 304 с покрытием твёрдым хромом</v>
      </c>
      <c r="BM107" s="44" t="e">
        <f>VLOOKUP(BH107,#REF!,40,FALSE)</f>
        <v>#REF!</v>
      </c>
      <c r="BN107" s="44"/>
      <c r="BO107" s="44"/>
    </row>
    <row r="108" spans="2:67">
      <c r="B108" s="44"/>
      <c r="D108" s="44"/>
      <c r="E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>
        <f>COUNTIF($T$1:T108,T108)</f>
        <v>10</v>
      </c>
      <c r="Q108" s="44" t="str">
        <f t="shared" si="37"/>
        <v>10-KVNG-50</v>
      </c>
      <c r="R108" s="44" t="s">
        <v>18</v>
      </c>
      <c r="S108" s="44">
        <v>50</v>
      </c>
      <c r="T108" s="44" t="str">
        <f t="shared" si="45"/>
        <v>KVNG-50</v>
      </c>
      <c r="U108" s="44">
        <v>300</v>
      </c>
      <c r="V108" s="44" t="str">
        <f t="shared" si="38"/>
        <v>300,</v>
      </c>
      <c r="W108" s="44"/>
      <c r="X108" s="44"/>
      <c r="Y108" s="44"/>
      <c r="Z108" s="44" t="str">
        <f t="shared" si="44"/>
        <v>-</v>
      </c>
      <c r="AA108" s="44"/>
      <c r="AB108" s="44"/>
      <c r="AC108" s="44"/>
      <c r="AD108" s="44"/>
      <c r="AE108" s="44"/>
      <c r="AF108" s="44">
        <f>COUNTIFS(AG$2:AG108,AG108)</f>
        <v>1</v>
      </c>
      <c r="AG108" s="44" t="str">
        <f t="shared" si="32"/>
        <v>KVNU-16</v>
      </c>
      <c r="AH108" s="44" t="s">
        <v>9</v>
      </c>
      <c r="AI108" s="44">
        <v>16</v>
      </c>
      <c r="AJ108" s="45" t="s">
        <v>10</v>
      </c>
      <c r="AK108" s="44" t="str">
        <f t="shared" si="48"/>
        <v>KVNU-16Наружная</v>
      </c>
      <c r="AL108" s="44" t="e">
        <f>VLOOKUP(AG108,#REF!,40,FALSE)</f>
        <v>#REF!</v>
      </c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>
        <f>COUNTIFS(BH$2:BH108,BH108,BH$2:BH108,BH108)</f>
        <v>1</v>
      </c>
      <c r="BH108" s="44" t="str">
        <f t="shared" si="40"/>
        <v>KVNG-125</v>
      </c>
      <c r="BI108" s="44" t="s">
        <v>18</v>
      </c>
      <c r="BJ108" s="44">
        <v>125</v>
      </c>
      <c r="BK108" s="49" t="s">
        <v>733</v>
      </c>
      <c r="BL108" s="49" t="str">
        <f t="shared" si="42"/>
        <v>KVNG-125Сталь 45 с покрытием твёрдым хромом</v>
      </c>
      <c r="BM108" s="44" t="e">
        <f>VLOOKUP(BH108,#REF!,40,FALSE)</f>
        <v>#REF!</v>
      </c>
      <c r="BN108" s="44"/>
      <c r="BO108" s="44"/>
    </row>
    <row r="109" spans="2:67">
      <c r="B109" s="44"/>
      <c r="D109" s="44"/>
      <c r="E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>
        <f>COUNTIF($T$1:T109,T109)</f>
        <v>11</v>
      </c>
      <c r="Q109" s="44" t="str">
        <f t="shared" si="37"/>
        <v>11-KVNG-50</v>
      </c>
      <c r="R109" s="44" t="s">
        <v>18</v>
      </c>
      <c r="S109" s="44">
        <v>50</v>
      </c>
      <c r="T109" s="44" t="str">
        <f t="shared" si="45"/>
        <v>KVNG-50</v>
      </c>
      <c r="U109" s="44">
        <v>320</v>
      </c>
      <c r="V109" s="44" t="str">
        <f t="shared" si="38"/>
        <v>320,</v>
      </c>
      <c r="W109" s="44"/>
      <c r="X109" s="44"/>
      <c r="Y109" s="44"/>
      <c r="Z109" s="44" t="str">
        <f t="shared" si="44"/>
        <v>-</v>
      </c>
      <c r="AA109" s="44"/>
      <c r="AB109" s="44"/>
      <c r="AC109" s="44"/>
      <c r="AD109" s="44"/>
      <c r="AE109" s="44"/>
      <c r="AF109" s="44">
        <f>COUNTIFS(AG$2:AG109,AG109)</f>
        <v>1</v>
      </c>
      <c r="AG109" s="44" t="str">
        <f t="shared" si="32"/>
        <v>KVNU-20</v>
      </c>
      <c r="AH109" s="44" t="s">
        <v>9</v>
      </c>
      <c r="AI109" s="44">
        <v>20</v>
      </c>
      <c r="AJ109" s="45" t="s">
        <v>10</v>
      </c>
      <c r="AK109" s="44" t="str">
        <f t="shared" si="48"/>
        <v>KVNU-20Наружная</v>
      </c>
      <c r="AL109" s="44" t="e">
        <f>VLOOKUP(AG109,#REF!,40,FALSE)</f>
        <v>#REF!</v>
      </c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>
        <f>COUNTIFS(BH$2:BH109,BH109,BH$2:BH109,BH109)</f>
        <v>2</v>
      </c>
      <c r="BH109" s="44" t="str">
        <f t="shared" si="40"/>
        <v>KVNG-125</v>
      </c>
      <c r="BI109" s="44" t="s">
        <v>18</v>
      </c>
      <c r="BJ109" s="44">
        <v>125</v>
      </c>
      <c r="BK109" s="49" t="s">
        <v>734</v>
      </c>
      <c r="BL109" s="49" t="str">
        <f t="shared" si="42"/>
        <v>KVNG-125Сталь нержавеющая AISI 304 с покрытием твёрдым хромом</v>
      </c>
      <c r="BM109" s="44" t="e">
        <f>VLOOKUP(BH109,#REF!,40,FALSE)</f>
        <v>#REF!</v>
      </c>
      <c r="BN109" s="44"/>
      <c r="BO109" s="44"/>
    </row>
    <row r="110" spans="2:67">
      <c r="B110" s="44"/>
      <c r="D110" s="44"/>
      <c r="E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>
        <f>COUNTIF($T$1:T110,T110)</f>
        <v>12</v>
      </c>
      <c r="Q110" s="44" t="str">
        <f t="shared" si="37"/>
        <v>12-KVNG-50</v>
      </c>
      <c r="R110" s="44" t="s">
        <v>18</v>
      </c>
      <c r="S110" s="44">
        <v>50</v>
      </c>
      <c r="T110" s="44" t="str">
        <f t="shared" si="45"/>
        <v>KVNG-50</v>
      </c>
      <c r="U110" s="44">
        <v>400</v>
      </c>
      <c r="V110" s="44" t="str">
        <f t="shared" si="38"/>
        <v>400,</v>
      </c>
      <c r="W110" s="44"/>
      <c r="X110" s="44"/>
      <c r="Y110" s="44"/>
      <c r="Z110" s="44" t="str">
        <f t="shared" si="44"/>
        <v>-</v>
      </c>
      <c r="AA110" s="44"/>
      <c r="AB110" s="44"/>
      <c r="AC110" s="44"/>
      <c r="AD110" s="44"/>
      <c r="AE110" s="44"/>
      <c r="AF110" s="44">
        <f>COUNTIFS(AG$2:AG110,AG110)</f>
        <v>2</v>
      </c>
      <c r="AG110" s="44" t="str">
        <f t="shared" si="32"/>
        <v>KVNU-20</v>
      </c>
      <c r="AH110" s="44" t="s">
        <v>9</v>
      </c>
      <c r="AI110" s="44">
        <v>20</v>
      </c>
      <c r="AJ110" s="45" t="s">
        <v>16</v>
      </c>
      <c r="AK110" s="44" t="str">
        <f t="shared" si="48"/>
        <v>KVNU-20Внутренняя</v>
      </c>
      <c r="AL110" s="44" t="e">
        <f>VLOOKUP(AG110,#REF!,40,FALSE)</f>
        <v>#REF!</v>
      </c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>
        <f>COUNTIFS(BH$2:BH110,BH110,BH$2:BH110,BH110)</f>
        <v>1</v>
      </c>
      <c r="BH110" s="44" t="str">
        <f t="shared" si="40"/>
        <v>KVNG-160</v>
      </c>
      <c r="BI110" s="44" t="s">
        <v>18</v>
      </c>
      <c r="BJ110" s="44">
        <v>160</v>
      </c>
      <c r="BK110" s="49" t="s">
        <v>733</v>
      </c>
      <c r="BL110" s="49" t="str">
        <f t="shared" si="42"/>
        <v>KVNG-160Сталь 45 с покрытием твёрдым хромом</v>
      </c>
      <c r="BM110" s="44" t="e">
        <f>VLOOKUP(BH110,#REF!,40,FALSE)</f>
        <v>#REF!</v>
      </c>
      <c r="BN110" s="44"/>
      <c r="BO110" s="44"/>
    </row>
    <row r="111" spans="2:67">
      <c r="B111" s="44"/>
      <c r="D111" s="44"/>
      <c r="E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>
        <f>COUNTIF($T$1:T111,T111)</f>
        <v>13</v>
      </c>
      <c r="Q111" s="44" t="str">
        <f t="shared" si="37"/>
        <v>13-KVNG-50</v>
      </c>
      <c r="R111" s="44" t="s">
        <v>18</v>
      </c>
      <c r="S111" s="44">
        <v>50</v>
      </c>
      <c r="T111" s="44" t="str">
        <f t="shared" si="45"/>
        <v>KVNG-50</v>
      </c>
      <c r="U111" s="44">
        <v>500</v>
      </c>
      <c r="V111" s="44" t="str">
        <f t="shared" si="38"/>
        <v>500,</v>
      </c>
      <c r="W111" s="44"/>
      <c r="X111" s="44"/>
      <c r="Y111" s="44"/>
      <c r="Z111" s="44" t="str">
        <f t="shared" si="44"/>
        <v>-</v>
      </c>
      <c r="AA111" s="44"/>
      <c r="AB111" s="44"/>
      <c r="AC111" s="44"/>
      <c r="AD111" s="44"/>
      <c r="AE111" s="44"/>
      <c r="AF111" s="44">
        <f>COUNTIFS(AG$2:AG111,AG111)</f>
        <v>1</v>
      </c>
      <c r="AG111" s="44" t="str">
        <f t="shared" si="32"/>
        <v>KVNU-25</v>
      </c>
      <c r="AH111" s="44" t="s">
        <v>9</v>
      </c>
      <c r="AI111" s="44">
        <v>25</v>
      </c>
      <c r="AJ111" s="45" t="s">
        <v>10</v>
      </c>
      <c r="AK111" s="44" t="str">
        <f t="shared" si="48"/>
        <v>KVNU-25Наружная</v>
      </c>
      <c r="AL111" s="44" t="e">
        <f>VLOOKUP(AG111,#REF!,40,FALSE)</f>
        <v>#REF!</v>
      </c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>
        <f>COUNTIFS(BH$2:BH111,BH111,BH$2:BH111,BH111)</f>
        <v>2</v>
      </c>
      <c r="BH111" s="44" t="str">
        <f t="shared" si="40"/>
        <v>KVNG-160</v>
      </c>
      <c r="BI111" s="44" t="s">
        <v>18</v>
      </c>
      <c r="BJ111" s="44">
        <v>160</v>
      </c>
      <c r="BK111" s="49" t="s">
        <v>734</v>
      </c>
      <c r="BL111" s="49" t="str">
        <f t="shared" si="42"/>
        <v>KVNG-160Сталь нержавеющая AISI 304 с покрытием твёрдым хромом</v>
      </c>
      <c r="BM111" s="44" t="e">
        <f>VLOOKUP(BH111,#REF!,40,FALSE)</f>
        <v>#REF!</v>
      </c>
      <c r="BN111" s="44"/>
      <c r="BO111" s="44"/>
    </row>
    <row r="112" spans="2:67">
      <c r="B112" s="44"/>
      <c r="D112" s="44"/>
      <c r="E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>
        <f>COUNTIF($T$1:T112,T112)</f>
        <v>14</v>
      </c>
      <c r="Q112" s="44" t="str">
        <f t="shared" si="37"/>
        <v>14-KVNG-50</v>
      </c>
      <c r="R112" s="44" t="s">
        <v>18</v>
      </c>
      <c r="S112" s="44">
        <v>50</v>
      </c>
      <c r="T112" s="44" t="str">
        <f t="shared" si="45"/>
        <v>KVNG-50</v>
      </c>
      <c r="U112" s="44">
        <v>600</v>
      </c>
      <c r="V112" s="44" t="str">
        <f t="shared" si="38"/>
        <v>600,</v>
      </c>
      <c r="W112" s="44"/>
      <c r="X112" s="44"/>
      <c r="Y112" s="44"/>
      <c r="Z112" s="44" t="str">
        <f t="shared" si="44"/>
        <v>-</v>
      </c>
      <c r="AA112" s="44"/>
      <c r="AB112" s="44"/>
      <c r="AC112" s="44"/>
      <c r="AD112" s="44"/>
      <c r="AE112" s="44"/>
      <c r="AF112" s="44">
        <f>COUNTIFS(AG$2:AG112,AG112)</f>
        <v>2</v>
      </c>
      <c r="AG112" s="44" t="str">
        <f t="shared" si="32"/>
        <v>KVNU-25</v>
      </c>
      <c r="AH112" s="44" t="s">
        <v>9</v>
      </c>
      <c r="AI112" s="44">
        <v>25</v>
      </c>
      <c r="AJ112" s="45" t="s">
        <v>16</v>
      </c>
      <c r="AK112" s="44" t="str">
        <f t="shared" si="48"/>
        <v>KVNU-25Внутренняя</v>
      </c>
      <c r="AL112" s="44" t="e">
        <f>VLOOKUP(AG112,#REF!,40,FALSE)</f>
        <v>#REF!</v>
      </c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>
        <f>COUNTIFS(BH$2:BH112,BH112,BH$2:BH112,BH112)</f>
        <v>1</v>
      </c>
      <c r="BH112" s="44" t="str">
        <f t="shared" si="40"/>
        <v>KVNG-200</v>
      </c>
      <c r="BI112" s="44" t="s">
        <v>18</v>
      </c>
      <c r="BJ112" s="44">
        <v>200</v>
      </c>
      <c r="BK112" s="49" t="s">
        <v>733</v>
      </c>
      <c r="BL112" s="49" t="str">
        <f t="shared" si="42"/>
        <v>KVNG-200Сталь 45 с покрытием твёрдым хромом</v>
      </c>
      <c r="BM112" s="44" t="e">
        <f>VLOOKUP(BH112,#REF!,40,FALSE)</f>
        <v>#REF!</v>
      </c>
      <c r="BN112" s="44"/>
      <c r="BO112" s="44"/>
    </row>
    <row r="113" spans="2:67">
      <c r="B113" s="44"/>
      <c r="D113" s="44"/>
      <c r="E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>
        <f>COUNTIF($T$1:T113,T113)</f>
        <v>15</v>
      </c>
      <c r="Q113" s="44" t="str">
        <f t="shared" si="37"/>
        <v>15-KVNG-50</v>
      </c>
      <c r="R113" s="44" t="s">
        <v>18</v>
      </c>
      <c r="S113" s="44">
        <v>50</v>
      </c>
      <c r="T113" s="44" t="str">
        <f t="shared" si="45"/>
        <v>KVNG-50</v>
      </c>
      <c r="U113" s="44">
        <v>700</v>
      </c>
      <c r="V113" s="44" t="str">
        <f t="shared" si="38"/>
        <v>700,</v>
      </c>
      <c r="W113" s="44"/>
      <c r="X113" s="44"/>
      <c r="Y113" s="44"/>
      <c r="Z113" s="44" t="str">
        <f t="shared" si="44"/>
        <v>-</v>
      </c>
      <c r="AA113" s="44"/>
      <c r="AB113" s="44"/>
      <c r="AC113" s="44"/>
      <c r="AD113" s="44"/>
      <c r="AE113" s="44"/>
      <c r="AF113" s="44">
        <f>COUNTIFS(AG$2:AG113,AG113)</f>
        <v>1</v>
      </c>
      <c r="AG113" s="44" t="str">
        <f t="shared" si="32"/>
        <v>KVNU-32</v>
      </c>
      <c r="AH113" s="44" t="s">
        <v>9</v>
      </c>
      <c r="AI113" s="44">
        <v>32</v>
      </c>
      <c r="AJ113" s="45" t="s">
        <v>10</v>
      </c>
      <c r="AK113" s="44" t="str">
        <f t="shared" si="48"/>
        <v>KVNU-32Наружная</v>
      </c>
      <c r="AL113" s="44" t="e">
        <f>VLOOKUP(AG113,#REF!,40,FALSE)</f>
        <v>#REF!</v>
      </c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>
        <f>COUNTIFS(BH$2:BH113,BH113,BH$2:BH113,BH113)</f>
        <v>2</v>
      </c>
      <c r="BH113" s="44" t="str">
        <f t="shared" si="40"/>
        <v>KVNG-200</v>
      </c>
      <c r="BI113" s="44" t="s">
        <v>18</v>
      </c>
      <c r="BJ113" s="44">
        <v>200</v>
      </c>
      <c r="BK113" s="49" t="s">
        <v>734</v>
      </c>
      <c r="BL113" s="49" t="str">
        <f t="shared" si="42"/>
        <v>KVNG-200Сталь нержавеющая AISI 304 с покрытием твёрдым хромом</v>
      </c>
      <c r="BM113" s="44" t="e">
        <f>VLOOKUP(BH113,#REF!,40,FALSE)</f>
        <v>#REF!</v>
      </c>
      <c r="BN113" s="44"/>
      <c r="BO113" s="44"/>
    </row>
    <row r="114" spans="2:67">
      <c r="B114" s="44"/>
      <c r="D114" s="44"/>
      <c r="E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>
        <f>COUNTIF($T$1:T114,T114)</f>
        <v>16</v>
      </c>
      <c r="Q114" s="44" t="str">
        <f t="shared" si="37"/>
        <v>16-KVNG-50</v>
      </c>
      <c r="R114" s="44" t="s">
        <v>18</v>
      </c>
      <c r="S114" s="44">
        <v>50</v>
      </c>
      <c r="T114" s="44" t="str">
        <f t="shared" si="45"/>
        <v>KVNG-50</v>
      </c>
      <c r="U114" s="44">
        <v>800</v>
      </c>
      <c r="V114" s="44" t="str">
        <f t="shared" si="38"/>
        <v>800,</v>
      </c>
      <c r="W114" s="44"/>
      <c r="X114" s="44"/>
      <c r="Y114" s="44"/>
      <c r="Z114" s="44" t="str">
        <f t="shared" si="44"/>
        <v>-</v>
      </c>
      <c r="AA114" s="44"/>
      <c r="AB114" s="44"/>
      <c r="AC114" s="44"/>
      <c r="AD114" s="44"/>
      <c r="AE114" s="44"/>
      <c r="AF114" s="44">
        <f>COUNTIFS(AG$2:AG114,AG114)</f>
        <v>2</v>
      </c>
      <c r="AG114" s="44" t="str">
        <f t="shared" si="32"/>
        <v>KVNU-32</v>
      </c>
      <c r="AH114" s="44" t="s">
        <v>9</v>
      </c>
      <c r="AI114" s="44">
        <v>32</v>
      </c>
      <c r="AJ114" s="45" t="s">
        <v>16</v>
      </c>
      <c r="AK114" s="44" t="str">
        <f t="shared" si="48"/>
        <v>KVNU-32Внутренняя</v>
      </c>
      <c r="AL114" s="44" t="e">
        <f>VLOOKUP(AG114,#REF!,40,FALSE)</f>
        <v>#REF!</v>
      </c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>
        <f>COUNTIFS(BH$2:BH114,BH114,BH$2:BH114,BH114)</f>
        <v>1</v>
      </c>
      <c r="BH114" s="44" t="str">
        <f t="shared" si="40"/>
        <v>KVNG-250</v>
      </c>
      <c r="BI114" s="44" t="s">
        <v>18</v>
      </c>
      <c r="BJ114" s="44">
        <v>250</v>
      </c>
      <c r="BK114" s="49" t="s">
        <v>733</v>
      </c>
      <c r="BL114" s="49" t="str">
        <f t="shared" si="42"/>
        <v>KVNG-250Сталь 45 с покрытием твёрдым хромом</v>
      </c>
      <c r="BM114" s="44" t="e">
        <f>VLOOKUP(BH114,#REF!,40,FALSE)</f>
        <v>#REF!</v>
      </c>
      <c r="BN114" s="44"/>
      <c r="BO114" s="44"/>
    </row>
    <row r="115" spans="2:67">
      <c r="B115" s="44"/>
      <c r="D115" s="44"/>
      <c r="E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>
        <f>COUNTIF($T$1:T115,T115)</f>
        <v>17</v>
      </c>
      <c r="Q115" s="44" t="str">
        <f t="shared" si="37"/>
        <v>17-KVNG-50</v>
      </c>
      <c r="R115" s="44" t="s">
        <v>18</v>
      </c>
      <c r="S115" s="44">
        <v>50</v>
      </c>
      <c r="T115" s="44" t="str">
        <f t="shared" si="45"/>
        <v>KVNG-50</v>
      </c>
      <c r="U115" s="44">
        <v>1000</v>
      </c>
      <c r="V115" s="44" t="str">
        <f t="shared" si="38"/>
        <v>1000,</v>
      </c>
      <c r="W115" s="44"/>
      <c r="X115" s="44"/>
      <c r="Y115" s="44"/>
      <c r="Z115" s="44" t="str">
        <f t="shared" si="44"/>
        <v>-</v>
      </c>
      <c r="AA115" s="44"/>
      <c r="AB115" s="44"/>
      <c r="AC115" s="44"/>
      <c r="AD115" s="44"/>
      <c r="AE115" s="44"/>
      <c r="AF115" s="44">
        <f>COUNTIFS(AG$2:AG115,AG115)</f>
        <v>1</v>
      </c>
      <c r="AG115" s="44" t="str">
        <f t="shared" si="32"/>
        <v>KVNU-40</v>
      </c>
      <c r="AH115" s="44" t="s">
        <v>9</v>
      </c>
      <c r="AI115" s="44">
        <v>40</v>
      </c>
      <c r="AJ115" s="45" t="s">
        <v>10</v>
      </c>
      <c r="AK115" s="44" t="str">
        <f t="shared" si="48"/>
        <v>KVNU-40Наружная</v>
      </c>
      <c r="AL115" s="44" t="e">
        <f>VLOOKUP(AG115,#REF!,40,FALSE)</f>
        <v>#REF!</v>
      </c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>
        <f>COUNTIFS(BH$2:BH115,BH115,BH$2:BH115,BH115)</f>
        <v>2</v>
      </c>
      <c r="BH115" s="44" t="str">
        <f t="shared" si="40"/>
        <v>KVNG-250</v>
      </c>
      <c r="BI115" s="44" t="s">
        <v>18</v>
      </c>
      <c r="BJ115" s="44">
        <v>250</v>
      </c>
      <c r="BK115" s="49" t="s">
        <v>734</v>
      </c>
      <c r="BL115" s="49" t="str">
        <f t="shared" ref="BL115:BL117" si="49">CONCATENATE(BH115,BK115)</f>
        <v>KVNG-250Сталь нержавеющая AISI 304 с покрытием твёрдым хромом</v>
      </c>
      <c r="BM115" s="44" t="e">
        <f>VLOOKUP(BH115,#REF!,40,FALSE)</f>
        <v>#REF!</v>
      </c>
      <c r="BN115" s="44"/>
      <c r="BO115" s="44"/>
    </row>
    <row r="116" spans="2:67">
      <c r="B116" s="44"/>
      <c r="D116" s="44"/>
      <c r="E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>
        <f>COUNTIF($T$1:T116,T116)</f>
        <v>18</v>
      </c>
      <c r="Q116" s="44" t="str">
        <f t="shared" si="37"/>
        <v>18-KVNG-50</v>
      </c>
      <c r="R116" s="44" t="s">
        <v>18</v>
      </c>
      <c r="S116" s="44">
        <v>50</v>
      </c>
      <c r="T116" s="44" t="str">
        <f t="shared" si="45"/>
        <v>KVNG-50</v>
      </c>
      <c r="U116" s="44">
        <v>1250</v>
      </c>
      <c r="V116" s="44" t="str">
        <f t="shared" si="38"/>
        <v>1250</v>
      </c>
      <c r="W116" s="44"/>
      <c r="X116" s="44"/>
      <c r="Y116" s="44"/>
      <c r="Z116" s="44" t="str">
        <f t="shared" si="44"/>
        <v>-</v>
      </c>
      <c r="AA116" s="44"/>
      <c r="AB116" s="44"/>
      <c r="AC116" s="44"/>
      <c r="AD116" s="44"/>
      <c r="AE116" s="44"/>
      <c r="AF116" s="44">
        <f>COUNTIFS(AG$2:AG116,AG116)</f>
        <v>2</v>
      </c>
      <c r="AG116" s="44" t="str">
        <f t="shared" si="32"/>
        <v>KVNU-40</v>
      </c>
      <c r="AH116" s="44" t="s">
        <v>9</v>
      </c>
      <c r="AI116" s="44">
        <v>40</v>
      </c>
      <c r="AJ116" s="45" t="s">
        <v>16</v>
      </c>
      <c r="AK116" s="44" t="str">
        <f t="shared" si="48"/>
        <v>KVNU-40Внутренняя</v>
      </c>
      <c r="AL116" s="44" t="e">
        <f>VLOOKUP(AG116,#REF!,40,FALSE)</f>
        <v>#REF!</v>
      </c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>
        <f>COUNTIFS(BH$2:BH116,BH116,BH$2:BH116,BH116)</f>
        <v>1</v>
      </c>
      <c r="BH116" s="44" t="str">
        <f t="shared" si="40"/>
        <v>KVNG-320</v>
      </c>
      <c r="BI116" s="44" t="s">
        <v>18</v>
      </c>
      <c r="BJ116" s="44">
        <v>320</v>
      </c>
      <c r="BK116" s="49" t="s">
        <v>733</v>
      </c>
      <c r="BL116" s="49" t="str">
        <f t="shared" si="49"/>
        <v>KVNG-320Сталь 45 с покрытием твёрдым хромом</v>
      </c>
      <c r="BM116" s="44" t="e">
        <f>VLOOKUP(BH116,#REF!,40,FALSE)</f>
        <v>#REF!</v>
      </c>
      <c r="BN116" s="44"/>
      <c r="BO116" s="44"/>
    </row>
    <row r="117" spans="2:67">
      <c r="B117" s="44"/>
      <c r="D117" s="44"/>
      <c r="E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>
        <f>COUNTIF($T$1:T117,T117)</f>
        <v>1</v>
      </c>
      <c r="Q117" s="44" t="str">
        <f t="shared" si="37"/>
        <v>1-KVNG-63</v>
      </c>
      <c r="R117" s="44" t="s">
        <v>18</v>
      </c>
      <c r="S117" s="44">
        <v>63</v>
      </c>
      <c r="T117" s="44" t="str">
        <f>CONCATENATE(R117,IF(S117=0,"","-"),S117)</f>
        <v>KVNG-63</v>
      </c>
      <c r="U117" s="44">
        <v>25</v>
      </c>
      <c r="V117" s="44" t="str">
        <f t="shared" si="38"/>
        <v>25,</v>
      </c>
      <c r="W117" s="44"/>
      <c r="X117" s="44"/>
      <c r="Y117" s="44"/>
      <c r="Z117" s="44" t="str">
        <f t="shared" si="44"/>
        <v>-</v>
      </c>
      <c r="AA117" s="44"/>
      <c r="AB117" s="44"/>
      <c r="AC117" s="44"/>
      <c r="AD117" s="44"/>
      <c r="AE117" s="44"/>
      <c r="AF117" s="44">
        <f>COUNTIFS(AG$2:AG117,AG117)</f>
        <v>1</v>
      </c>
      <c r="AG117" s="44" t="str">
        <f t="shared" si="32"/>
        <v>KVNU-50</v>
      </c>
      <c r="AH117" s="44" t="s">
        <v>9</v>
      </c>
      <c r="AI117" s="44">
        <v>50</v>
      </c>
      <c r="AJ117" s="45" t="s">
        <v>10</v>
      </c>
      <c r="AK117" s="44" t="str">
        <f t="shared" si="48"/>
        <v>KVNU-50Наружная</v>
      </c>
      <c r="AL117" s="44" t="e">
        <f>VLOOKUP(AG117,#REF!,40,FALSE)</f>
        <v>#REF!</v>
      </c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>
        <f>COUNTIFS(BH$2:BH117,BH117,BH$2:BH117,BH117)</f>
        <v>2</v>
      </c>
      <c r="BH117" s="44" t="str">
        <f t="shared" si="40"/>
        <v>KVNG-320</v>
      </c>
      <c r="BI117" s="44" t="s">
        <v>18</v>
      </c>
      <c r="BJ117" s="44">
        <v>320</v>
      </c>
      <c r="BK117" s="49" t="s">
        <v>734</v>
      </c>
      <c r="BL117" s="49" t="str">
        <f t="shared" si="49"/>
        <v>KVNG-320Сталь нержавеющая AISI 304 с покрытием твёрдым хромом</v>
      </c>
      <c r="BM117" s="44" t="e">
        <f>VLOOKUP(BH117,#REF!,40,FALSE)</f>
        <v>#REF!</v>
      </c>
      <c r="BN117" s="44"/>
      <c r="BO117" s="44"/>
    </row>
    <row r="118" spans="2:67">
      <c r="B118" s="44"/>
      <c r="D118" s="44"/>
      <c r="E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>
        <f>COUNTIF($T$1:T118,T118)</f>
        <v>2</v>
      </c>
      <c r="Q118" s="44" t="str">
        <f t="shared" si="37"/>
        <v>2-KVNG-63</v>
      </c>
      <c r="R118" s="44" t="s">
        <v>18</v>
      </c>
      <c r="S118" s="44">
        <v>63</v>
      </c>
      <c r="T118" s="44" t="str">
        <f>CONCATENATE(R118,IF(S118=0,"","-"),S118)</f>
        <v>KVNG-63</v>
      </c>
      <c r="U118" s="44">
        <v>40</v>
      </c>
      <c r="V118" s="44" t="str">
        <f t="shared" si="38"/>
        <v>40,</v>
      </c>
      <c r="W118" s="44"/>
      <c r="X118" s="44"/>
      <c r="Y118" s="44"/>
      <c r="Z118" s="44" t="str">
        <f t="shared" si="44"/>
        <v>-</v>
      </c>
      <c r="AA118" s="44"/>
      <c r="AB118" s="44"/>
      <c r="AC118" s="44"/>
      <c r="AD118" s="44"/>
      <c r="AE118" s="44"/>
      <c r="AF118" s="44">
        <f>COUNTIFS(AG$2:AG118,AG118)</f>
        <v>2</v>
      </c>
      <c r="AG118" s="44" t="str">
        <f t="shared" si="32"/>
        <v>KVNU-50</v>
      </c>
      <c r="AH118" s="44" t="s">
        <v>9</v>
      </c>
      <c r="AI118" s="44">
        <v>50</v>
      </c>
      <c r="AJ118" s="45" t="s">
        <v>16</v>
      </c>
      <c r="AK118" s="44" t="str">
        <f t="shared" si="48"/>
        <v>KVNU-50Внутренняя</v>
      </c>
      <c r="AL118" s="44" t="e">
        <f>VLOOKUP(AG118,#REF!,40,FALSE)</f>
        <v>#REF!</v>
      </c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>
        <f>COUNTIFS(BH$2:BH118,BH118,BH$2:BH118,BH118)</f>
        <v>1</v>
      </c>
      <c r="BH118" s="44" t="str">
        <f t="shared" ref="BH118:BH123" si="50">CONCATENATE(BI118,"-",BJ118)</f>
        <v>KVNU-8</v>
      </c>
      <c r="BI118" s="44" t="s">
        <v>9</v>
      </c>
      <c r="BJ118" s="50">
        <v>8</v>
      </c>
      <c r="BK118" s="49" t="s">
        <v>733</v>
      </c>
      <c r="BL118" s="49" t="str">
        <f t="shared" ref="BL118:BL129" si="51">CONCATENATE(BH118,BK118)</f>
        <v>KVNU-8Сталь 45 с покрытием твёрдым хромом</v>
      </c>
      <c r="BM118" s="44" t="e">
        <f>VLOOKUP(BH118,#REF!,40,FALSE)</f>
        <v>#REF!</v>
      </c>
      <c r="BN118" s="44"/>
      <c r="BO118" s="44"/>
    </row>
    <row r="119" spans="2:67">
      <c r="B119" s="44"/>
      <c r="D119" s="44"/>
      <c r="E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>
        <f>COUNTIF($T$1:T119,T119)</f>
        <v>3</v>
      </c>
      <c r="Q119" s="44" t="str">
        <f t="shared" si="37"/>
        <v>3-KVNG-63</v>
      </c>
      <c r="R119" s="44" t="s">
        <v>18</v>
      </c>
      <c r="S119" s="44">
        <v>63</v>
      </c>
      <c r="T119" s="44" t="str">
        <f t="shared" ref="T119:T134" si="52">CONCATENATE(R119,IF(S119=0,"","-"),S119)</f>
        <v>KVNG-63</v>
      </c>
      <c r="U119" s="44">
        <v>50</v>
      </c>
      <c r="V119" s="44" t="str">
        <f t="shared" si="38"/>
        <v>50,</v>
      </c>
      <c r="W119" s="44"/>
      <c r="X119" s="44"/>
      <c r="Y119" s="44"/>
      <c r="Z119" s="44" t="str">
        <f t="shared" si="44"/>
        <v>-</v>
      </c>
      <c r="AA119" s="44"/>
      <c r="AB119" s="44"/>
      <c r="AC119" s="44"/>
      <c r="AD119" s="44"/>
      <c r="AE119" s="44"/>
      <c r="AF119" s="44">
        <f>COUNTIFS(AG$2:AG119,AG119)</f>
        <v>1</v>
      </c>
      <c r="AG119" s="44" t="str">
        <f t="shared" si="32"/>
        <v>KVNU-63</v>
      </c>
      <c r="AH119" s="44" t="s">
        <v>9</v>
      </c>
      <c r="AI119" s="44">
        <v>63</v>
      </c>
      <c r="AJ119" s="45" t="s">
        <v>10</v>
      </c>
      <c r="AK119" s="44" t="str">
        <f t="shared" si="48"/>
        <v>KVNU-63Наружная</v>
      </c>
      <c r="AL119" s="44" t="e">
        <f>VLOOKUP(AG119,#REF!,40,FALSE)</f>
        <v>#REF!</v>
      </c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>
        <f>COUNTIFS(BH$2:BH119,BH119,BH$2:BH119,BH119)</f>
        <v>2</v>
      </c>
      <c r="BH119" s="44" t="str">
        <f t="shared" si="50"/>
        <v>KVNU-8</v>
      </c>
      <c r="BI119" s="44" t="s">
        <v>9</v>
      </c>
      <c r="BJ119" s="50">
        <v>8</v>
      </c>
      <c r="BK119" s="49" t="s">
        <v>734</v>
      </c>
      <c r="BL119" s="49" t="str">
        <f t="shared" si="51"/>
        <v>KVNU-8Сталь нержавеющая AISI 304 с покрытием твёрдым хромом</v>
      </c>
      <c r="BM119" s="44" t="e">
        <f>VLOOKUP(BH119,#REF!,40,FALSE)</f>
        <v>#REF!</v>
      </c>
      <c r="BN119" s="44"/>
      <c r="BO119" s="44"/>
    </row>
    <row r="120" spans="2:67">
      <c r="B120" s="44"/>
      <c r="D120" s="44"/>
      <c r="E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>
        <f>COUNTIF($T$1:T120,T120)</f>
        <v>4</v>
      </c>
      <c r="Q120" s="44" t="str">
        <f t="shared" si="37"/>
        <v>4-KVNG-63</v>
      </c>
      <c r="R120" s="44" t="s">
        <v>18</v>
      </c>
      <c r="S120" s="44">
        <v>63</v>
      </c>
      <c r="T120" s="44" t="str">
        <f t="shared" si="52"/>
        <v>KVNG-63</v>
      </c>
      <c r="U120" s="44">
        <v>80</v>
      </c>
      <c r="V120" s="44" t="str">
        <f t="shared" si="38"/>
        <v>80,</v>
      </c>
      <c r="W120" s="44"/>
      <c r="X120" s="44"/>
      <c r="Y120" s="44"/>
      <c r="Z120" s="44" t="str">
        <f t="shared" si="44"/>
        <v>-</v>
      </c>
      <c r="AA120" s="44"/>
      <c r="AB120" s="44"/>
      <c r="AC120" s="44"/>
      <c r="AD120" s="44"/>
      <c r="AE120" s="44"/>
      <c r="AF120" s="44">
        <f>COUNTIFS(AG$2:AG120,AG120)</f>
        <v>2</v>
      </c>
      <c r="AG120" s="44" t="str">
        <f t="shared" si="32"/>
        <v>KVNU-63</v>
      </c>
      <c r="AH120" s="44" t="s">
        <v>9</v>
      </c>
      <c r="AI120" s="44">
        <v>63</v>
      </c>
      <c r="AJ120" s="45" t="s">
        <v>16</v>
      </c>
      <c r="AK120" s="44" t="str">
        <f t="shared" si="48"/>
        <v>KVNU-63Внутренняя</v>
      </c>
      <c r="AL120" s="44" t="e">
        <f>VLOOKUP(AG120,#REF!,40,FALSE)</f>
        <v>#REF!</v>
      </c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>
        <f>COUNTIFS(BH$2:BH120,BH120,BH$2:BH120,BH120)</f>
        <v>1</v>
      </c>
      <c r="BH120" s="44" t="str">
        <f t="shared" si="50"/>
        <v>KVNU-10</v>
      </c>
      <c r="BI120" s="44" t="s">
        <v>9</v>
      </c>
      <c r="BJ120" s="44">
        <v>10</v>
      </c>
      <c r="BK120" s="49" t="s">
        <v>733</v>
      </c>
      <c r="BL120" s="49" t="str">
        <f t="shared" si="51"/>
        <v>KVNU-10Сталь 45 с покрытием твёрдым хромом</v>
      </c>
      <c r="BM120" s="44" t="e">
        <f>VLOOKUP(BH120,#REF!,40,FALSE)</f>
        <v>#REF!</v>
      </c>
      <c r="BN120" s="44"/>
      <c r="BO120" s="44"/>
    </row>
    <row r="121" spans="2:67">
      <c r="B121" s="44"/>
      <c r="D121" s="44"/>
      <c r="E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>
        <f>COUNTIF($T$1:T121,T121)</f>
        <v>5</v>
      </c>
      <c r="Q121" s="44" t="str">
        <f t="shared" si="37"/>
        <v>5-KVNG-63</v>
      </c>
      <c r="R121" s="44" t="s">
        <v>18</v>
      </c>
      <c r="S121" s="44">
        <v>63</v>
      </c>
      <c r="T121" s="44" t="str">
        <f t="shared" si="52"/>
        <v>KVNG-63</v>
      </c>
      <c r="U121" s="44">
        <v>100</v>
      </c>
      <c r="V121" s="44" t="str">
        <f t="shared" si="38"/>
        <v>100,</v>
      </c>
      <c r="W121" s="44"/>
      <c r="X121" s="44"/>
      <c r="Y121" s="44"/>
      <c r="Z121" s="44" t="str">
        <f t="shared" si="44"/>
        <v>-</v>
      </c>
      <c r="AA121" s="44"/>
      <c r="AB121" s="44"/>
      <c r="AC121" s="44"/>
      <c r="AD121" s="44"/>
      <c r="AE121" s="44"/>
      <c r="AF121" s="44">
        <f>COUNTIFS(AG$2:AG121,AG121)</f>
        <v>1</v>
      </c>
      <c r="AG121" s="44" t="str">
        <f t="shared" si="32"/>
        <v>KVSC-32</v>
      </c>
      <c r="AH121" s="44" t="s">
        <v>19</v>
      </c>
      <c r="AI121" s="44">
        <v>32</v>
      </c>
      <c r="AJ121" s="45" t="s">
        <v>10</v>
      </c>
      <c r="AK121" s="44" t="str">
        <f t="shared" si="48"/>
        <v>KVSC-32Наружная</v>
      </c>
      <c r="AL121" s="44" t="e">
        <f>VLOOKUP(AG121,#REF!,40,FALSE)</f>
        <v>#REF!</v>
      </c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>
        <f>COUNTIFS(BH$2:BH121,BH121,BH$2:BH121,BH121)</f>
        <v>2</v>
      </c>
      <c r="BH121" s="44" t="str">
        <f t="shared" si="50"/>
        <v>KVNU-10</v>
      </c>
      <c r="BI121" s="44" t="s">
        <v>9</v>
      </c>
      <c r="BJ121" s="44">
        <v>10</v>
      </c>
      <c r="BK121" s="49" t="s">
        <v>734</v>
      </c>
      <c r="BL121" s="49" t="str">
        <f t="shared" si="51"/>
        <v>KVNU-10Сталь нержавеющая AISI 304 с покрытием твёрдым хромом</v>
      </c>
      <c r="BM121" s="44" t="e">
        <f>VLOOKUP(BH121,#REF!,40,FALSE)</f>
        <v>#REF!</v>
      </c>
      <c r="BN121" s="44"/>
      <c r="BO121" s="44"/>
    </row>
    <row r="122" spans="2:67">
      <c r="B122" s="44"/>
      <c r="D122" s="44"/>
      <c r="E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>
        <f>COUNTIF($T$1:T122,T122)</f>
        <v>6</v>
      </c>
      <c r="Q122" s="44" t="str">
        <f t="shared" si="37"/>
        <v>6-KVNG-63</v>
      </c>
      <c r="R122" s="44" t="s">
        <v>18</v>
      </c>
      <c r="S122" s="44">
        <v>63</v>
      </c>
      <c r="T122" s="44" t="str">
        <f t="shared" si="52"/>
        <v>KVNG-63</v>
      </c>
      <c r="U122" s="44">
        <v>120</v>
      </c>
      <c r="V122" s="44" t="str">
        <f t="shared" si="38"/>
        <v>120,</v>
      </c>
      <c r="W122" s="44"/>
      <c r="X122" s="44"/>
      <c r="Y122" s="44"/>
      <c r="Z122" s="44" t="str">
        <f t="shared" si="44"/>
        <v>-</v>
      </c>
      <c r="AA122" s="44"/>
      <c r="AB122" s="44"/>
      <c r="AC122" s="44"/>
      <c r="AD122" s="44"/>
      <c r="AE122" s="44"/>
      <c r="AF122" s="44">
        <f>COUNTIFS(AG$2:AG122,AG122)</f>
        <v>2</v>
      </c>
      <c r="AG122" s="44" t="str">
        <f t="shared" si="32"/>
        <v>KVSC-32</v>
      </c>
      <c r="AH122" s="44" t="s">
        <v>19</v>
      </c>
      <c r="AI122" s="44">
        <v>32</v>
      </c>
      <c r="AJ122" s="45" t="s">
        <v>16</v>
      </c>
      <c r="AK122" s="44" t="str">
        <f t="shared" si="48"/>
        <v>KVSC-32Внутренняя</v>
      </c>
      <c r="AL122" s="44" t="e">
        <f>VLOOKUP(AG122,#REF!,40,FALSE)</f>
        <v>#REF!</v>
      </c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>
        <f>COUNTIFS(BH$2:BH122,BH122,BH$2:BH122,BH122)</f>
        <v>1</v>
      </c>
      <c r="BH122" s="44" t="str">
        <f t="shared" si="50"/>
        <v>KVNU-12</v>
      </c>
      <c r="BI122" s="44" t="s">
        <v>9</v>
      </c>
      <c r="BJ122" s="44">
        <v>12</v>
      </c>
      <c r="BK122" s="49" t="s">
        <v>733</v>
      </c>
      <c r="BL122" s="49" t="str">
        <f t="shared" si="51"/>
        <v>KVNU-12Сталь 45 с покрытием твёрдым хромом</v>
      </c>
      <c r="BM122" s="44" t="e">
        <f>VLOOKUP(BH122,#REF!,40,FALSE)</f>
        <v>#REF!</v>
      </c>
      <c r="BN122" s="44"/>
      <c r="BO122" s="44"/>
    </row>
    <row r="123" spans="2:67">
      <c r="B123" s="44"/>
      <c r="D123" s="44"/>
      <c r="E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>
        <f>COUNTIF($T$1:T123,T123)</f>
        <v>7</v>
      </c>
      <c r="Q123" s="44" t="str">
        <f t="shared" si="37"/>
        <v>7-KVNG-63</v>
      </c>
      <c r="R123" s="44" t="s">
        <v>18</v>
      </c>
      <c r="S123" s="44">
        <v>63</v>
      </c>
      <c r="T123" s="44" t="str">
        <f t="shared" si="52"/>
        <v>KVNG-63</v>
      </c>
      <c r="U123" s="44">
        <v>160</v>
      </c>
      <c r="V123" s="44" t="str">
        <f t="shared" si="38"/>
        <v>160,</v>
      </c>
      <c r="W123" s="44"/>
      <c r="X123" s="44"/>
      <c r="Y123" s="44"/>
      <c r="Z123" s="44" t="str">
        <f t="shared" si="44"/>
        <v>-</v>
      </c>
      <c r="AA123" s="44"/>
      <c r="AB123" s="44"/>
      <c r="AC123" s="44"/>
      <c r="AD123" s="44"/>
      <c r="AE123" s="44"/>
      <c r="AF123" s="44">
        <f>COUNTIFS(AG$2:AG123,AG123)</f>
        <v>1</v>
      </c>
      <c r="AG123" s="44" t="str">
        <f t="shared" si="32"/>
        <v>KVSC-40</v>
      </c>
      <c r="AH123" s="44" t="s">
        <v>19</v>
      </c>
      <c r="AI123" s="44">
        <v>40</v>
      </c>
      <c r="AJ123" s="45" t="s">
        <v>10</v>
      </c>
      <c r="AK123" s="44" t="str">
        <f t="shared" si="48"/>
        <v>KVSC-40Наружная</v>
      </c>
      <c r="AL123" s="44" t="e">
        <f>VLOOKUP(AG123,#REF!,40,FALSE)</f>
        <v>#REF!</v>
      </c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>
        <f>COUNTIFS(BH$2:BH123,BH123,BH$2:BH123,BH123)</f>
        <v>2</v>
      </c>
      <c r="BH123" s="44" t="str">
        <f t="shared" si="50"/>
        <v>KVNU-12</v>
      </c>
      <c r="BI123" s="44" t="s">
        <v>9</v>
      </c>
      <c r="BJ123" s="44">
        <v>12</v>
      </c>
      <c r="BK123" s="49" t="s">
        <v>734</v>
      </c>
      <c r="BL123" s="49" t="str">
        <f t="shared" si="51"/>
        <v>KVNU-12Сталь нержавеющая AISI 304 с покрытием твёрдым хромом</v>
      </c>
      <c r="BM123" s="44" t="e">
        <f>VLOOKUP(BH123,#REF!,40,FALSE)</f>
        <v>#REF!</v>
      </c>
      <c r="BN123" s="44"/>
      <c r="BO123" s="44"/>
    </row>
    <row r="124" spans="2:67">
      <c r="B124" s="44"/>
      <c r="D124" s="44"/>
      <c r="E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>
        <f>COUNTIF($T$1:T124,T124)</f>
        <v>8</v>
      </c>
      <c r="Q124" s="44" t="str">
        <f t="shared" si="37"/>
        <v>8-KVNG-63</v>
      </c>
      <c r="R124" s="44" t="s">
        <v>18</v>
      </c>
      <c r="S124" s="44">
        <v>63</v>
      </c>
      <c r="T124" s="44" t="str">
        <f t="shared" si="52"/>
        <v>KVNG-63</v>
      </c>
      <c r="U124" s="44">
        <v>200</v>
      </c>
      <c r="V124" s="44" t="str">
        <f t="shared" si="38"/>
        <v>200,</v>
      </c>
      <c r="W124" s="44"/>
      <c r="X124" s="44"/>
      <c r="Y124" s="44"/>
      <c r="Z124" s="44" t="str">
        <f t="shared" si="44"/>
        <v>-</v>
      </c>
      <c r="AA124" s="44"/>
      <c r="AB124" s="44"/>
      <c r="AC124" s="44"/>
      <c r="AD124" s="44"/>
      <c r="AE124" s="44"/>
      <c r="AF124" s="44">
        <f>COUNTIFS(AG$2:AG124,AG124)</f>
        <v>2</v>
      </c>
      <c r="AG124" s="44" t="str">
        <f t="shared" si="32"/>
        <v>KVSC-40</v>
      </c>
      <c r="AH124" s="44" t="s">
        <v>19</v>
      </c>
      <c r="AI124" s="44">
        <v>40</v>
      </c>
      <c r="AJ124" s="45" t="s">
        <v>16</v>
      </c>
      <c r="AK124" s="44" t="str">
        <f t="shared" si="48"/>
        <v>KVSC-40Внутренняя</v>
      </c>
      <c r="AL124" s="44" t="e">
        <f>VLOOKUP(AG124,#REF!,40,FALSE)</f>
        <v>#REF!</v>
      </c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>
        <f>COUNTIFS(BH$2:BH124,BH124,BH$2:BH124,BH124)</f>
        <v>1</v>
      </c>
      <c r="BH124" s="44" t="str">
        <f t="shared" ref="BH124" si="53">CONCATENATE(BI124,"-",BJ124)</f>
        <v>KVNU-16</v>
      </c>
      <c r="BI124" s="44" t="s">
        <v>9</v>
      </c>
      <c r="BJ124" s="44">
        <v>16</v>
      </c>
      <c r="BK124" s="49" t="s">
        <v>733</v>
      </c>
      <c r="BL124" s="49" t="str">
        <f t="shared" si="51"/>
        <v>KVNU-16Сталь 45 с покрытием твёрдым хромом</v>
      </c>
      <c r="BM124" s="44" t="e">
        <f>VLOOKUP(BH124,#REF!,40,FALSE)</f>
        <v>#REF!</v>
      </c>
      <c r="BN124" s="44"/>
      <c r="BO124" s="44"/>
    </row>
    <row r="125" spans="2:67">
      <c r="B125" s="44"/>
      <c r="D125" s="44"/>
      <c r="E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>
        <f>COUNTIF($T$1:T125,T125)</f>
        <v>9</v>
      </c>
      <c r="Q125" s="44" t="str">
        <f t="shared" si="37"/>
        <v>9-KVNG-63</v>
      </c>
      <c r="R125" s="44" t="s">
        <v>18</v>
      </c>
      <c r="S125" s="44">
        <v>63</v>
      </c>
      <c r="T125" s="44" t="str">
        <f t="shared" si="52"/>
        <v>KVNG-63</v>
      </c>
      <c r="U125" s="44">
        <v>250</v>
      </c>
      <c r="V125" s="44" t="str">
        <f t="shared" si="38"/>
        <v>250,</v>
      </c>
      <c r="W125" s="44"/>
      <c r="X125" s="44"/>
      <c r="Y125" s="44"/>
      <c r="Z125" s="44" t="str">
        <f t="shared" si="44"/>
        <v>-</v>
      </c>
      <c r="AA125" s="44"/>
      <c r="AB125" s="44"/>
      <c r="AC125" s="44"/>
      <c r="AD125" s="44"/>
      <c r="AE125" s="44"/>
      <c r="AF125" s="44">
        <f>COUNTIFS(AG$2:AG125,AG125)</f>
        <v>1</v>
      </c>
      <c r="AG125" s="44" t="str">
        <f t="shared" si="32"/>
        <v>KVSC-50</v>
      </c>
      <c r="AH125" s="44" t="s">
        <v>19</v>
      </c>
      <c r="AI125" s="44">
        <v>50</v>
      </c>
      <c r="AJ125" s="45" t="s">
        <v>10</v>
      </c>
      <c r="AK125" s="44" t="str">
        <f t="shared" si="48"/>
        <v>KVSC-50Наружная</v>
      </c>
      <c r="AL125" s="44" t="e">
        <f>VLOOKUP(AG125,#REF!,40,FALSE)</f>
        <v>#REF!</v>
      </c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>
        <f>COUNTIFS(BH$2:BH125,BH125,BH$2:BH125,BH125)</f>
        <v>2</v>
      </c>
      <c r="BH125" s="44" t="str">
        <f t="shared" ref="BH125:BH188" si="54">CONCATENATE(BI125,"-",BJ125)</f>
        <v>KVNU-16</v>
      </c>
      <c r="BI125" s="44" t="s">
        <v>9</v>
      </c>
      <c r="BJ125" s="44">
        <v>16</v>
      </c>
      <c r="BK125" s="49" t="s">
        <v>734</v>
      </c>
      <c r="BL125" s="49" t="str">
        <f t="shared" si="51"/>
        <v>KVNU-16Сталь нержавеющая AISI 304 с покрытием твёрдым хромом</v>
      </c>
      <c r="BM125" s="44" t="e">
        <f>VLOOKUP(BH125,#REF!,40,FALSE)</f>
        <v>#REF!</v>
      </c>
      <c r="BN125" s="44"/>
      <c r="BO125" s="44"/>
    </row>
    <row r="126" spans="2:67">
      <c r="B126" s="44"/>
      <c r="D126" s="44"/>
      <c r="E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>
        <f>COUNTIF($T$1:T126,T126)</f>
        <v>10</v>
      </c>
      <c r="Q126" s="44" t="str">
        <f t="shared" si="37"/>
        <v>10-KVNG-63</v>
      </c>
      <c r="R126" s="44" t="s">
        <v>18</v>
      </c>
      <c r="S126" s="44">
        <v>63</v>
      </c>
      <c r="T126" s="44" t="str">
        <f t="shared" si="52"/>
        <v>KVNG-63</v>
      </c>
      <c r="U126" s="44">
        <v>300</v>
      </c>
      <c r="V126" s="44" t="str">
        <f t="shared" si="38"/>
        <v>300,</v>
      </c>
      <c r="W126" s="44"/>
      <c r="X126" s="44"/>
      <c r="Y126" s="44"/>
      <c r="Z126" s="44" t="str">
        <f t="shared" si="44"/>
        <v>-</v>
      </c>
      <c r="AA126" s="44"/>
      <c r="AB126" s="44"/>
      <c r="AC126" s="44"/>
      <c r="AD126" s="44"/>
      <c r="AE126" s="44"/>
      <c r="AF126" s="44">
        <f>COUNTIFS(AG$2:AG126,AG126)</f>
        <v>2</v>
      </c>
      <c r="AG126" s="44" t="str">
        <f t="shared" si="32"/>
        <v>KVSC-50</v>
      </c>
      <c r="AH126" s="44" t="s">
        <v>19</v>
      </c>
      <c r="AI126" s="44">
        <v>50</v>
      </c>
      <c r="AJ126" s="45" t="s">
        <v>16</v>
      </c>
      <c r="AK126" s="44" t="str">
        <f t="shared" si="48"/>
        <v>KVSC-50Внутренняя</v>
      </c>
      <c r="AL126" s="44" t="e">
        <f>VLOOKUP(AG126,#REF!,40,FALSE)</f>
        <v>#REF!</v>
      </c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>
        <f>COUNTIFS(BH$2:BH126,BH126,BH$2:BH126,BH126)</f>
        <v>1</v>
      </c>
      <c r="BH126" s="44" t="str">
        <f t="shared" si="54"/>
        <v>KVNU-20</v>
      </c>
      <c r="BI126" s="44" t="s">
        <v>9</v>
      </c>
      <c r="BJ126" s="44">
        <v>20</v>
      </c>
      <c r="BK126" s="49" t="s">
        <v>733</v>
      </c>
      <c r="BL126" s="49" t="str">
        <f t="shared" si="51"/>
        <v>KVNU-20Сталь 45 с покрытием твёрдым хромом</v>
      </c>
      <c r="BM126" s="44" t="e">
        <f>VLOOKUP(BH126,#REF!,40,FALSE)</f>
        <v>#REF!</v>
      </c>
      <c r="BN126" s="44"/>
      <c r="BO126" s="44"/>
    </row>
    <row r="127" spans="2:67">
      <c r="B127" s="44"/>
      <c r="D127" s="44"/>
      <c r="E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>
        <f>COUNTIF($T$1:T127,T127)</f>
        <v>11</v>
      </c>
      <c r="Q127" s="44" t="str">
        <f t="shared" si="37"/>
        <v>11-KVNG-63</v>
      </c>
      <c r="R127" s="44" t="s">
        <v>18</v>
      </c>
      <c r="S127" s="44">
        <v>63</v>
      </c>
      <c r="T127" s="44" t="str">
        <f t="shared" si="52"/>
        <v>KVNG-63</v>
      </c>
      <c r="U127" s="44">
        <v>320</v>
      </c>
      <c r="V127" s="44" t="str">
        <f t="shared" si="38"/>
        <v>320,</v>
      </c>
      <c r="W127" s="44"/>
      <c r="X127" s="44"/>
      <c r="Y127" s="44"/>
      <c r="Z127" s="44" t="str">
        <f t="shared" si="44"/>
        <v>-</v>
      </c>
      <c r="AA127" s="44"/>
      <c r="AB127" s="44"/>
      <c r="AC127" s="44"/>
      <c r="AD127" s="44"/>
      <c r="AE127" s="44"/>
      <c r="AF127" s="44">
        <f>COUNTIFS(AG$2:AG127,AG127)</f>
        <v>1</v>
      </c>
      <c r="AG127" s="44" t="str">
        <f t="shared" si="32"/>
        <v>KVSC-63</v>
      </c>
      <c r="AH127" s="44" t="s">
        <v>19</v>
      </c>
      <c r="AI127" s="44">
        <v>63</v>
      </c>
      <c r="AJ127" s="45" t="s">
        <v>10</v>
      </c>
      <c r="AK127" s="44" t="str">
        <f t="shared" si="48"/>
        <v>KVSC-63Наружная</v>
      </c>
      <c r="AL127" s="44" t="e">
        <f>VLOOKUP(AG127,#REF!,40,FALSE)</f>
        <v>#REF!</v>
      </c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>
        <f>COUNTIFS(BH$2:BH127,BH127,BH$2:BH127,BH127)</f>
        <v>2</v>
      </c>
      <c r="BH127" s="44" t="str">
        <f t="shared" si="54"/>
        <v>KVNU-20</v>
      </c>
      <c r="BI127" s="44" t="s">
        <v>9</v>
      </c>
      <c r="BJ127" s="44">
        <v>20</v>
      </c>
      <c r="BK127" s="49" t="s">
        <v>734</v>
      </c>
      <c r="BL127" s="49" t="str">
        <f t="shared" si="51"/>
        <v>KVNU-20Сталь нержавеющая AISI 304 с покрытием твёрдым хромом</v>
      </c>
      <c r="BM127" s="44" t="e">
        <f>VLOOKUP(BH127,#REF!,40,FALSE)</f>
        <v>#REF!</v>
      </c>
      <c r="BN127" s="44"/>
      <c r="BO127" s="44"/>
    </row>
    <row r="128" spans="2:67">
      <c r="B128" s="44"/>
      <c r="D128" s="44"/>
      <c r="E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>
        <f>COUNTIF($T$1:T128,T128)</f>
        <v>12</v>
      </c>
      <c r="Q128" s="44" t="str">
        <f t="shared" si="37"/>
        <v>12-KVNG-63</v>
      </c>
      <c r="R128" s="44" t="s">
        <v>18</v>
      </c>
      <c r="S128" s="44">
        <v>63</v>
      </c>
      <c r="T128" s="44" t="str">
        <f t="shared" si="52"/>
        <v>KVNG-63</v>
      </c>
      <c r="U128" s="44">
        <v>400</v>
      </c>
      <c r="V128" s="44" t="str">
        <f t="shared" si="38"/>
        <v>400,</v>
      </c>
      <c r="W128" s="44"/>
      <c r="X128" s="44"/>
      <c r="Y128" s="44"/>
      <c r="Z128" s="44" t="str">
        <f t="shared" si="44"/>
        <v>-</v>
      </c>
      <c r="AA128" s="44"/>
      <c r="AB128" s="44"/>
      <c r="AC128" s="44"/>
      <c r="AD128" s="44"/>
      <c r="AE128" s="44"/>
      <c r="AF128" s="44">
        <f>COUNTIFS(AG$2:AG128,AG128)</f>
        <v>2</v>
      </c>
      <c r="AG128" s="44" t="str">
        <f t="shared" si="32"/>
        <v>KVSC-63</v>
      </c>
      <c r="AH128" s="44" t="s">
        <v>19</v>
      </c>
      <c r="AI128" s="44">
        <v>63</v>
      </c>
      <c r="AJ128" s="45" t="s">
        <v>16</v>
      </c>
      <c r="AK128" s="44" t="str">
        <f t="shared" si="48"/>
        <v>KVSC-63Внутренняя</v>
      </c>
      <c r="AL128" s="44" t="e">
        <f>VLOOKUP(AG128,#REF!,40,FALSE)</f>
        <v>#REF!</v>
      </c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>
        <f>COUNTIFS(BH$2:BH128,BH128,BH$2:BH128,BH128)</f>
        <v>1</v>
      </c>
      <c r="BH128" s="44" t="str">
        <f t="shared" si="54"/>
        <v>KVNU-25</v>
      </c>
      <c r="BI128" s="44" t="s">
        <v>9</v>
      </c>
      <c r="BJ128" s="44">
        <v>25</v>
      </c>
      <c r="BK128" s="49" t="s">
        <v>733</v>
      </c>
      <c r="BL128" s="49" t="str">
        <f t="shared" si="51"/>
        <v>KVNU-25Сталь 45 с покрытием твёрдым хромом</v>
      </c>
      <c r="BM128" s="44" t="e">
        <f>VLOOKUP(BH128,#REF!,40,FALSE)</f>
        <v>#REF!</v>
      </c>
      <c r="BN128" s="44"/>
      <c r="BO128" s="44"/>
    </row>
    <row r="129" spans="2:67">
      <c r="B129" s="44"/>
      <c r="D129" s="44"/>
      <c r="E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>
        <f>COUNTIF($T$1:T129,T129)</f>
        <v>13</v>
      </c>
      <c r="Q129" s="44" t="str">
        <f t="shared" si="37"/>
        <v>13-KVNG-63</v>
      </c>
      <c r="R129" s="44" t="s">
        <v>18</v>
      </c>
      <c r="S129" s="44">
        <v>63</v>
      </c>
      <c r="T129" s="44" t="str">
        <f t="shared" si="52"/>
        <v>KVNG-63</v>
      </c>
      <c r="U129" s="44">
        <v>500</v>
      </c>
      <c r="V129" s="44" t="str">
        <f t="shared" si="38"/>
        <v>500,</v>
      </c>
      <c r="W129" s="44"/>
      <c r="X129" s="44"/>
      <c r="Y129" s="44"/>
      <c r="Z129" s="44" t="str">
        <f t="shared" si="44"/>
        <v>-</v>
      </c>
      <c r="AA129" s="44"/>
      <c r="AB129" s="44"/>
      <c r="AC129" s="44"/>
      <c r="AD129" s="44"/>
      <c r="AE129" s="44"/>
      <c r="AF129" s="44">
        <f>COUNTIFS(AG$2:AG129,AG129)</f>
        <v>1</v>
      </c>
      <c r="AG129" s="44" t="str">
        <f t="shared" ref="AG129:AG168" si="55">CONCATENATE(AH129,"-",AI129)</f>
        <v>KVSC-80</v>
      </c>
      <c r="AH129" s="44" t="s">
        <v>19</v>
      </c>
      <c r="AI129" s="44">
        <v>80</v>
      </c>
      <c r="AJ129" s="45" t="s">
        <v>10</v>
      </c>
      <c r="AK129" s="44" t="str">
        <f t="shared" si="48"/>
        <v>KVSC-80Наружная</v>
      </c>
      <c r="AL129" s="44" t="e">
        <f>VLOOKUP(AG129,#REF!,40,FALSE)</f>
        <v>#REF!</v>
      </c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>
        <f>COUNTIFS(BH$2:BH129,BH129,BH$2:BH129,BH129)</f>
        <v>2</v>
      </c>
      <c r="BH129" s="44" t="str">
        <f t="shared" si="54"/>
        <v>KVNU-25</v>
      </c>
      <c r="BI129" s="44" t="s">
        <v>9</v>
      </c>
      <c r="BJ129" s="44">
        <v>25</v>
      </c>
      <c r="BK129" s="49" t="s">
        <v>734</v>
      </c>
      <c r="BL129" s="49" t="str">
        <f t="shared" si="51"/>
        <v>KVNU-25Сталь нержавеющая AISI 304 с покрытием твёрдым хромом</v>
      </c>
      <c r="BM129" s="44" t="e">
        <f>VLOOKUP(BH129,#REF!,40,FALSE)</f>
        <v>#REF!</v>
      </c>
      <c r="BN129" s="44"/>
      <c r="BO129" s="44"/>
    </row>
    <row r="130" spans="2:67">
      <c r="B130" s="44"/>
      <c r="D130" s="44"/>
      <c r="E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>
        <f>COUNTIF($T$1:T130,T130)</f>
        <v>14</v>
      </c>
      <c r="Q130" s="44" t="str">
        <f t="shared" si="37"/>
        <v>14-KVNG-63</v>
      </c>
      <c r="R130" s="44" t="s">
        <v>18</v>
      </c>
      <c r="S130" s="44">
        <v>63</v>
      </c>
      <c r="T130" s="44" t="str">
        <f t="shared" si="52"/>
        <v>KVNG-63</v>
      </c>
      <c r="U130" s="44">
        <v>600</v>
      </c>
      <c r="V130" s="44" t="str">
        <f t="shared" si="38"/>
        <v>600,</v>
      </c>
      <c r="W130" s="44"/>
      <c r="X130" s="44"/>
      <c r="Y130" s="44"/>
      <c r="Z130" s="44" t="str">
        <f t="shared" si="44"/>
        <v>-</v>
      </c>
      <c r="AA130" s="44"/>
      <c r="AB130" s="44"/>
      <c r="AC130" s="44"/>
      <c r="AD130" s="44"/>
      <c r="AE130" s="44"/>
      <c r="AF130" s="44">
        <f>COUNTIFS(AG$2:AG130,AG130)</f>
        <v>2</v>
      </c>
      <c r="AG130" s="44" t="str">
        <f t="shared" si="55"/>
        <v>KVSC-80</v>
      </c>
      <c r="AH130" s="44" t="s">
        <v>19</v>
      </c>
      <c r="AI130" s="44">
        <v>80</v>
      </c>
      <c r="AJ130" s="45" t="s">
        <v>16</v>
      </c>
      <c r="AK130" s="44" t="str">
        <f t="shared" si="48"/>
        <v>KVSC-80Внутренняя</v>
      </c>
      <c r="AL130" s="44" t="e">
        <f>VLOOKUP(AG130,#REF!,40,FALSE)</f>
        <v>#REF!</v>
      </c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>
        <f>COUNTIFS(BH$2:BH130,BH130,BH$2:BH130,BH130)</f>
        <v>1</v>
      </c>
      <c r="BH130" s="44" t="str">
        <f t="shared" si="54"/>
        <v>KVNU-32</v>
      </c>
      <c r="BI130" s="44" t="s">
        <v>9</v>
      </c>
      <c r="BJ130" s="44">
        <v>32</v>
      </c>
      <c r="BK130" s="49" t="s">
        <v>733</v>
      </c>
      <c r="BL130" s="49" t="str">
        <f t="shared" ref="BL130:BL193" si="56">CONCATENATE(BH130,BK130)</f>
        <v>KVNU-32Сталь 45 с покрытием твёрдым хромом</v>
      </c>
      <c r="BM130" s="44" t="e">
        <f>VLOOKUP(BH130,#REF!,40,FALSE)</f>
        <v>#REF!</v>
      </c>
      <c r="BN130" s="44"/>
      <c r="BO130" s="44"/>
    </row>
    <row r="131" spans="2:67">
      <c r="B131" s="44"/>
      <c r="D131" s="44"/>
      <c r="E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>
        <f>COUNTIF($T$1:T131,T131)</f>
        <v>15</v>
      </c>
      <c r="Q131" s="44" t="str">
        <f t="shared" ref="Q131:Q194" si="57">CONCATENATE(P131,"-",T131)</f>
        <v>15-KVNG-63</v>
      </c>
      <c r="R131" s="44" t="s">
        <v>18</v>
      </c>
      <c r="S131" s="44">
        <v>63</v>
      </c>
      <c r="T131" s="44" t="str">
        <f t="shared" si="52"/>
        <v>KVNG-63</v>
      </c>
      <c r="U131" s="44">
        <v>700</v>
      </c>
      <c r="V131" s="44" t="str">
        <f t="shared" ref="V131:V194" si="58">CONCATENATE(U131,IF(P131=COUNTIF(T:T,T131),"",","))</f>
        <v>700,</v>
      </c>
      <c r="W131" s="44"/>
      <c r="X131" s="44"/>
      <c r="Y131" s="44"/>
      <c r="Z131" s="44" t="str">
        <f t="shared" si="44"/>
        <v>-</v>
      </c>
      <c r="AA131" s="44"/>
      <c r="AB131" s="44"/>
      <c r="AC131" s="44"/>
      <c r="AD131" s="44"/>
      <c r="AE131" s="44"/>
      <c r="AF131" s="44">
        <f>COUNTIFS(AG$2:AG131,AG131)</f>
        <v>1</v>
      </c>
      <c r="AG131" s="44" t="str">
        <f t="shared" si="55"/>
        <v>KVSC-100</v>
      </c>
      <c r="AH131" s="44" t="s">
        <v>19</v>
      </c>
      <c r="AI131" s="44">
        <v>100</v>
      </c>
      <c r="AJ131" s="45" t="s">
        <v>10</v>
      </c>
      <c r="AK131" s="44" t="str">
        <f t="shared" si="48"/>
        <v>KVSC-100Наружная</v>
      </c>
      <c r="AL131" s="44" t="e">
        <f>VLOOKUP(AG131,#REF!,40,FALSE)</f>
        <v>#REF!</v>
      </c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>
        <f>COUNTIFS(BH$2:BH131,BH131,BH$2:BH131,BH131)</f>
        <v>2</v>
      </c>
      <c r="BH131" s="44" t="str">
        <f t="shared" si="54"/>
        <v>KVNU-32</v>
      </c>
      <c r="BI131" s="44" t="s">
        <v>9</v>
      </c>
      <c r="BJ131" s="44">
        <v>32</v>
      </c>
      <c r="BK131" s="49" t="s">
        <v>734</v>
      </c>
      <c r="BL131" s="49" t="str">
        <f t="shared" si="56"/>
        <v>KVNU-32Сталь нержавеющая AISI 304 с покрытием твёрдым хромом</v>
      </c>
      <c r="BM131" s="44" t="e">
        <f>VLOOKUP(BH131,#REF!,40,FALSE)</f>
        <v>#REF!</v>
      </c>
      <c r="BN131" s="44"/>
      <c r="BO131" s="44"/>
    </row>
    <row r="132" spans="2:67">
      <c r="B132" s="44"/>
      <c r="D132" s="44"/>
      <c r="E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>
        <f>COUNTIF($T$1:T132,T132)</f>
        <v>16</v>
      </c>
      <c r="Q132" s="44" t="str">
        <f t="shared" si="57"/>
        <v>16-KVNG-63</v>
      </c>
      <c r="R132" s="44" t="s">
        <v>18</v>
      </c>
      <c r="S132" s="44">
        <v>63</v>
      </c>
      <c r="T132" s="44" t="str">
        <f t="shared" si="52"/>
        <v>KVNG-63</v>
      </c>
      <c r="U132" s="44">
        <v>800</v>
      </c>
      <c r="V132" s="44" t="str">
        <f t="shared" si="58"/>
        <v>800,</v>
      </c>
      <c r="W132" s="44"/>
      <c r="X132" s="44"/>
      <c r="Y132" s="44"/>
      <c r="Z132" s="44" t="str">
        <f t="shared" si="44"/>
        <v>-</v>
      </c>
      <c r="AA132" s="44"/>
      <c r="AB132" s="44"/>
      <c r="AC132" s="44"/>
      <c r="AD132" s="44"/>
      <c r="AE132" s="44"/>
      <c r="AF132" s="44">
        <f>COUNTIFS(AG$2:AG132,AG132)</f>
        <v>2</v>
      </c>
      <c r="AG132" s="44" t="str">
        <f t="shared" si="55"/>
        <v>KVSC-100</v>
      </c>
      <c r="AH132" s="44" t="s">
        <v>19</v>
      </c>
      <c r="AI132" s="44">
        <v>100</v>
      </c>
      <c r="AJ132" s="45" t="s">
        <v>16</v>
      </c>
      <c r="AK132" s="44" t="str">
        <f t="shared" si="48"/>
        <v>KVSC-100Внутренняя</v>
      </c>
      <c r="AL132" s="44" t="e">
        <f>VLOOKUP(AG132,#REF!,40,FALSE)</f>
        <v>#REF!</v>
      </c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>
        <f>COUNTIFS(BH$2:BH132,BH132,BH$2:BH132,BH132)</f>
        <v>1</v>
      </c>
      <c r="BH132" s="44" t="str">
        <f t="shared" si="54"/>
        <v>KVNU-40</v>
      </c>
      <c r="BI132" s="44" t="s">
        <v>9</v>
      </c>
      <c r="BJ132" s="44">
        <v>40</v>
      </c>
      <c r="BK132" s="49" t="s">
        <v>733</v>
      </c>
      <c r="BL132" s="49" t="str">
        <f t="shared" si="56"/>
        <v>KVNU-40Сталь 45 с покрытием твёрдым хромом</v>
      </c>
      <c r="BM132" s="44" t="e">
        <f>VLOOKUP(BH132,#REF!,40,FALSE)</f>
        <v>#REF!</v>
      </c>
      <c r="BN132" s="44"/>
      <c r="BO132" s="44"/>
    </row>
    <row r="133" spans="2:67">
      <c r="B133" s="44"/>
      <c r="D133" s="44"/>
      <c r="E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>
        <f>COUNTIF($T$1:T133,T133)</f>
        <v>17</v>
      </c>
      <c r="Q133" s="44" t="str">
        <f t="shared" si="57"/>
        <v>17-KVNG-63</v>
      </c>
      <c r="R133" s="44" t="s">
        <v>18</v>
      </c>
      <c r="S133" s="44">
        <v>63</v>
      </c>
      <c r="T133" s="44" t="str">
        <f t="shared" si="52"/>
        <v>KVNG-63</v>
      </c>
      <c r="U133" s="44">
        <v>1000</v>
      </c>
      <c r="V133" s="44" t="str">
        <f t="shared" si="58"/>
        <v>1000,</v>
      </c>
      <c r="W133" s="44"/>
      <c r="X133" s="44"/>
      <c r="Y133" s="44"/>
      <c r="Z133" s="44" t="str">
        <f t="shared" si="44"/>
        <v>-</v>
      </c>
      <c r="AA133" s="44"/>
      <c r="AB133" s="44"/>
      <c r="AC133" s="44"/>
      <c r="AD133" s="44"/>
      <c r="AE133" s="44"/>
      <c r="AF133" s="44">
        <f>COUNTIFS(AG$2:AG133,AG133)</f>
        <v>1</v>
      </c>
      <c r="AG133" s="44" t="str">
        <f t="shared" si="55"/>
        <v>KVSC-125</v>
      </c>
      <c r="AH133" s="44" t="s">
        <v>19</v>
      </c>
      <c r="AI133" s="44">
        <v>125</v>
      </c>
      <c r="AJ133" s="45" t="s">
        <v>10</v>
      </c>
      <c r="AK133" s="44" t="str">
        <f t="shared" si="48"/>
        <v>KVSC-125Наружная</v>
      </c>
      <c r="AL133" s="44" t="e">
        <f>VLOOKUP(AG133,#REF!,40,FALSE)</f>
        <v>#REF!</v>
      </c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>
        <f>COUNTIFS(BH$2:BH133,BH133,BH$2:BH133,BH133)</f>
        <v>2</v>
      </c>
      <c r="BH133" s="44" t="str">
        <f t="shared" si="54"/>
        <v>KVNU-40</v>
      </c>
      <c r="BI133" s="44" t="s">
        <v>9</v>
      </c>
      <c r="BJ133" s="44">
        <v>40</v>
      </c>
      <c r="BK133" s="49" t="s">
        <v>734</v>
      </c>
      <c r="BL133" s="49" t="str">
        <f t="shared" si="56"/>
        <v>KVNU-40Сталь нержавеющая AISI 304 с покрытием твёрдым хромом</v>
      </c>
      <c r="BM133" s="44" t="e">
        <f>VLOOKUP(BH133,#REF!,40,FALSE)</f>
        <v>#REF!</v>
      </c>
      <c r="BN133" s="44"/>
      <c r="BO133" s="44"/>
    </row>
    <row r="134" spans="2:67">
      <c r="B134" s="44"/>
      <c r="D134" s="44"/>
      <c r="E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>
        <f>COUNTIF($T$1:T134,T134)</f>
        <v>18</v>
      </c>
      <c r="Q134" s="44" t="str">
        <f t="shared" si="57"/>
        <v>18-KVNG-63</v>
      </c>
      <c r="R134" s="44" t="s">
        <v>18</v>
      </c>
      <c r="S134" s="44">
        <v>63</v>
      </c>
      <c r="T134" s="44" t="str">
        <f t="shared" si="52"/>
        <v>KVNG-63</v>
      </c>
      <c r="U134" s="44">
        <v>1250</v>
      </c>
      <c r="V134" s="44" t="str">
        <f t="shared" si="58"/>
        <v>1250</v>
      </c>
      <c r="W134" s="44"/>
      <c r="X134" s="44"/>
      <c r="Y134" s="44"/>
      <c r="Z134" s="44" t="str">
        <f t="shared" si="44"/>
        <v>-</v>
      </c>
      <c r="AA134" s="44"/>
      <c r="AB134" s="44"/>
      <c r="AC134" s="44"/>
      <c r="AD134" s="44"/>
      <c r="AE134" s="44"/>
      <c r="AF134" s="44">
        <f>COUNTIFS(AG$2:AG134,AG134)</f>
        <v>2</v>
      </c>
      <c r="AG134" s="44" t="str">
        <f t="shared" si="55"/>
        <v>KVSC-125</v>
      </c>
      <c r="AH134" s="44" t="s">
        <v>19</v>
      </c>
      <c r="AI134" s="44">
        <v>125</v>
      </c>
      <c r="AJ134" s="45" t="s">
        <v>16</v>
      </c>
      <c r="AK134" s="44" t="str">
        <f t="shared" si="48"/>
        <v>KVSC-125Внутренняя</v>
      </c>
      <c r="AL134" s="44" t="e">
        <f>VLOOKUP(AG134,#REF!,40,FALSE)</f>
        <v>#REF!</v>
      </c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>
        <f>COUNTIFS(BH$2:BH134,BH134,BH$2:BH134,BH134)</f>
        <v>1</v>
      </c>
      <c r="BH134" s="44" t="str">
        <f t="shared" si="54"/>
        <v>KVNU-50</v>
      </c>
      <c r="BI134" s="44" t="s">
        <v>9</v>
      </c>
      <c r="BJ134" s="44">
        <v>50</v>
      </c>
      <c r="BK134" s="49" t="s">
        <v>733</v>
      </c>
      <c r="BL134" s="49" t="str">
        <f t="shared" si="56"/>
        <v>KVNU-50Сталь 45 с покрытием твёрдым хромом</v>
      </c>
      <c r="BM134" s="44" t="e">
        <f>VLOOKUP(BH134,#REF!,40,FALSE)</f>
        <v>#REF!</v>
      </c>
      <c r="BN134" s="44"/>
      <c r="BO134" s="44"/>
    </row>
    <row r="135" spans="2:67">
      <c r="B135" s="44"/>
      <c r="D135" s="44"/>
      <c r="E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>
        <f>COUNTIF($T$1:T135,T135)</f>
        <v>1</v>
      </c>
      <c r="Q135" s="44" t="str">
        <f t="shared" si="57"/>
        <v>1-KVNG-80</v>
      </c>
      <c r="R135" s="44" t="s">
        <v>18</v>
      </c>
      <c r="S135" s="44">
        <v>80</v>
      </c>
      <c r="T135" s="44" t="str">
        <f>CONCATENATE(R135,IF(S135=0,"","-"),S135)</f>
        <v>KVNG-80</v>
      </c>
      <c r="U135" s="44">
        <v>25</v>
      </c>
      <c r="V135" s="44" t="str">
        <f t="shared" si="58"/>
        <v>25,</v>
      </c>
      <c r="W135" s="44"/>
      <c r="X135" s="44"/>
      <c r="Y135" s="44"/>
      <c r="Z135" s="44" t="str">
        <f t="shared" si="44"/>
        <v>-</v>
      </c>
      <c r="AA135" s="44"/>
      <c r="AB135" s="44"/>
      <c r="AC135" s="44"/>
      <c r="AD135" s="44"/>
      <c r="AE135" s="44"/>
      <c r="AF135" s="44">
        <f>COUNTIFS(AG$2:AG135,AG135)</f>
        <v>1</v>
      </c>
      <c r="AG135" s="44" t="str">
        <f t="shared" si="55"/>
        <v>KVSW-16</v>
      </c>
      <c r="AH135" s="44" t="s">
        <v>60</v>
      </c>
      <c r="AI135" s="44">
        <v>16</v>
      </c>
      <c r="AJ135" s="45" t="str">
        <f>""</f>
        <v/>
      </c>
      <c r="AK135" s="44" t="str">
        <f t="shared" si="48"/>
        <v>KVSW-16</v>
      </c>
      <c r="AL135" s="44" t="e">
        <f>VLOOKUP(AG135,#REF!,40,FALSE)</f>
        <v>#REF!</v>
      </c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>
        <f>COUNTIFS(BH$2:BH135,BH135,BH$2:BH135,BH135)</f>
        <v>2</v>
      </c>
      <c r="BH135" s="44" t="str">
        <f t="shared" si="54"/>
        <v>KVNU-50</v>
      </c>
      <c r="BI135" s="44" t="s">
        <v>9</v>
      </c>
      <c r="BJ135" s="44">
        <v>50</v>
      </c>
      <c r="BK135" s="49" t="s">
        <v>734</v>
      </c>
      <c r="BL135" s="49" t="str">
        <f t="shared" si="56"/>
        <v>KVNU-50Сталь нержавеющая AISI 304 с покрытием твёрдым хромом</v>
      </c>
      <c r="BM135" s="44" t="e">
        <f>VLOOKUP(BH135,#REF!,40,FALSE)</f>
        <v>#REF!</v>
      </c>
      <c r="BN135" s="44"/>
      <c r="BO135" s="44"/>
    </row>
    <row r="136" spans="2:67">
      <c r="B136" s="44"/>
      <c r="D136" s="44"/>
      <c r="E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>
        <f>COUNTIF($T$1:T136,T136)</f>
        <v>2</v>
      </c>
      <c r="Q136" s="44" t="str">
        <f t="shared" si="57"/>
        <v>2-KVNG-80</v>
      </c>
      <c r="R136" s="44" t="s">
        <v>18</v>
      </c>
      <c r="S136" s="44">
        <v>80</v>
      </c>
      <c r="T136" s="44" t="str">
        <f>CONCATENATE(R136,IF(S136=0,"","-"),S136)</f>
        <v>KVNG-80</v>
      </c>
      <c r="U136" s="44">
        <v>40</v>
      </c>
      <c r="V136" s="44" t="str">
        <f t="shared" si="58"/>
        <v>40,</v>
      </c>
      <c r="W136" s="44"/>
      <c r="X136" s="44"/>
      <c r="Y136" s="44"/>
      <c r="Z136" s="44" t="str">
        <f t="shared" si="44"/>
        <v>-</v>
      </c>
      <c r="AA136" s="44"/>
      <c r="AB136" s="44"/>
      <c r="AC136" s="44"/>
      <c r="AD136" s="44"/>
      <c r="AE136" s="44"/>
      <c r="AF136" s="44">
        <f>COUNTIFS(AG$2:AG136,AG136)</f>
        <v>1</v>
      </c>
      <c r="AG136" s="44" t="str">
        <f t="shared" si="55"/>
        <v>KVSW-20</v>
      </c>
      <c r="AH136" s="44" t="s">
        <v>60</v>
      </c>
      <c r="AI136" s="44">
        <v>20</v>
      </c>
      <c r="AJ136" s="45" t="str">
        <f>""</f>
        <v/>
      </c>
      <c r="AK136" s="44" t="str">
        <f t="shared" si="48"/>
        <v>KVSW-20</v>
      </c>
      <c r="AL136" s="44" t="e">
        <f>VLOOKUP(AG136,#REF!,40,FALSE)</f>
        <v>#REF!</v>
      </c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>
        <f>COUNTIFS(BH$2:BH136,BH136,BH$2:BH136,BH136)</f>
        <v>1</v>
      </c>
      <c r="BH136" s="44" t="str">
        <f t="shared" si="54"/>
        <v>KVNU-63</v>
      </c>
      <c r="BI136" s="44" t="s">
        <v>9</v>
      </c>
      <c r="BJ136" s="44">
        <v>63</v>
      </c>
      <c r="BK136" s="49" t="s">
        <v>733</v>
      </c>
      <c r="BL136" s="49" t="str">
        <f t="shared" si="56"/>
        <v>KVNU-63Сталь 45 с покрытием твёрдым хромом</v>
      </c>
      <c r="BM136" s="44" t="e">
        <f>VLOOKUP(BH136,#REF!,40,FALSE)</f>
        <v>#REF!</v>
      </c>
      <c r="BN136" s="44"/>
      <c r="BO136" s="44"/>
    </row>
    <row r="137" spans="2:67">
      <c r="B137" s="44"/>
      <c r="D137" s="44"/>
      <c r="E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>
        <f>COUNTIF($T$1:T137,T137)</f>
        <v>3</v>
      </c>
      <c r="Q137" s="44" t="str">
        <f t="shared" si="57"/>
        <v>3-KVNG-80</v>
      </c>
      <c r="R137" s="44" t="s">
        <v>18</v>
      </c>
      <c r="S137" s="44">
        <v>80</v>
      </c>
      <c r="T137" s="44" t="str">
        <f t="shared" ref="T137:T152" si="59">CONCATENATE(R137,IF(S137=0,"","-"),S137)</f>
        <v>KVNG-80</v>
      </c>
      <c r="U137" s="44">
        <v>50</v>
      </c>
      <c r="V137" s="44" t="str">
        <f t="shared" si="58"/>
        <v>50,</v>
      </c>
      <c r="W137" s="44"/>
      <c r="X137" s="44"/>
      <c r="Y137" s="44"/>
      <c r="Z137" s="44" t="str">
        <f t="shared" si="44"/>
        <v>-</v>
      </c>
      <c r="AA137" s="44"/>
      <c r="AB137" s="44"/>
      <c r="AC137" s="44"/>
      <c r="AD137" s="44"/>
      <c r="AE137" s="44"/>
      <c r="AF137" s="44">
        <f>COUNTIFS(AG$2:AG137,AG137)</f>
        <v>1</v>
      </c>
      <c r="AG137" s="44" t="str">
        <f t="shared" si="55"/>
        <v>KVSW-25</v>
      </c>
      <c r="AH137" s="44" t="s">
        <v>60</v>
      </c>
      <c r="AI137" s="44">
        <v>25</v>
      </c>
      <c r="AJ137" s="45" t="str">
        <f>""</f>
        <v/>
      </c>
      <c r="AK137" s="44" t="str">
        <f t="shared" si="48"/>
        <v>KVSW-25</v>
      </c>
      <c r="AL137" s="44" t="e">
        <f>VLOOKUP(AG137,#REF!,40,FALSE)</f>
        <v>#REF!</v>
      </c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>
        <f>COUNTIFS(BH$2:BH137,BH137,BH$2:BH137,BH137)</f>
        <v>2</v>
      </c>
      <c r="BH137" s="44" t="str">
        <f t="shared" si="54"/>
        <v>KVNU-63</v>
      </c>
      <c r="BI137" s="44" t="s">
        <v>9</v>
      </c>
      <c r="BJ137" s="44">
        <v>63</v>
      </c>
      <c r="BK137" s="49" t="s">
        <v>734</v>
      </c>
      <c r="BL137" s="49" t="str">
        <f t="shared" si="56"/>
        <v>KVNU-63Сталь нержавеющая AISI 304 с покрытием твёрдым хромом</v>
      </c>
      <c r="BM137" s="44" t="e">
        <f>VLOOKUP(BH137,#REF!,40,FALSE)</f>
        <v>#REF!</v>
      </c>
      <c r="BN137" s="44"/>
      <c r="BO137" s="44"/>
    </row>
    <row r="138" spans="2:67">
      <c r="B138" s="44"/>
      <c r="D138" s="44"/>
      <c r="E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>
        <f>COUNTIF($T$1:T138,T138)</f>
        <v>4</v>
      </c>
      <c r="Q138" s="44" t="str">
        <f t="shared" si="57"/>
        <v>4-KVNG-80</v>
      </c>
      <c r="R138" s="44" t="s">
        <v>18</v>
      </c>
      <c r="S138" s="44">
        <v>80</v>
      </c>
      <c r="T138" s="44" t="str">
        <f t="shared" si="59"/>
        <v>KVNG-80</v>
      </c>
      <c r="U138" s="44">
        <v>80</v>
      </c>
      <c r="V138" s="44" t="str">
        <f t="shared" si="58"/>
        <v>80,</v>
      </c>
      <c r="W138" s="44"/>
      <c r="X138" s="44"/>
      <c r="Y138" s="44"/>
      <c r="Z138" s="44" t="str">
        <f t="shared" si="44"/>
        <v>-</v>
      </c>
      <c r="AA138" s="44"/>
      <c r="AB138" s="44"/>
      <c r="AC138" s="44"/>
      <c r="AD138" s="44"/>
      <c r="AE138" s="44"/>
      <c r="AF138" s="44">
        <f>COUNTIFS(AG$2:AG138,AG138)</f>
        <v>1</v>
      </c>
      <c r="AG138" s="44" t="str">
        <f t="shared" si="55"/>
        <v>KVSW-32</v>
      </c>
      <c r="AH138" s="44" t="s">
        <v>60</v>
      </c>
      <c r="AI138" s="44">
        <v>32</v>
      </c>
      <c r="AJ138" s="45" t="str">
        <f>""</f>
        <v/>
      </c>
      <c r="AK138" s="44" t="str">
        <f t="shared" si="48"/>
        <v>KVSW-32</v>
      </c>
      <c r="AL138" s="44" t="e">
        <f>VLOOKUP(AG138,#REF!,40,FALSE)</f>
        <v>#REF!</v>
      </c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>
        <f>COUNTIFS(BH$2:BH138,BH138,BH$2:BH138,BH138)</f>
        <v>1</v>
      </c>
      <c r="BH138" s="44" t="str">
        <f t="shared" si="54"/>
        <v>KVSC-32</v>
      </c>
      <c r="BI138" s="44" t="s">
        <v>19</v>
      </c>
      <c r="BJ138" s="44">
        <v>32</v>
      </c>
      <c r="BK138" s="49" t="s">
        <v>733</v>
      </c>
      <c r="BL138" s="49" t="str">
        <f t="shared" si="56"/>
        <v>KVSC-32Сталь 45 с покрытием твёрдым хромом</v>
      </c>
      <c r="BM138" s="44" t="e">
        <f>VLOOKUP(BH138,#REF!,40,FALSE)</f>
        <v>#REF!</v>
      </c>
      <c r="BN138" s="44"/>
      <c r="BO138" s="44"/>
    </row>
    <row r="139" spans="2:67">
      <c r="B139" s="44"/>
      <c r="D139" s="44"/>
      <c r="E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>
        <f>COUNTIF($T$1:T139,T139)</f>
        <v>5</v>
      </c>
      <c r="Q139" s="44" t="str">
        <f t="shared" si="57"/>
        <v>5-KVNG-80</v>
      </c>
      <c r="R139" s="44" t="s">
        <v>18</v>
      </c>
      <c r="S139" s="44">
        <v>80</v>
      </c>
      <c r="T139" s="44" t="str">
        <f t="shared" si="59"/>
        <v>KVNG-80</v>
      </c>
      <c r="U139" s="44">
        <v>100</v>
      </c>
      <c r="V139" s="44" t="str">
        <f t="shared" si="58"/>
        <v>100,</v>
      </c>
      <c r="W139" s="44"/>
      <c r="X139" s="44"/>
      <c r="Y139" s="44"/>
      <c r="Z139" s="44" t="str">
        <f t="shared" si="44"/>
        <v>-</v>
      </c>
      <c r="AA139" s="44"/>
      <c r="AB139" s="44"/>
      <c r="AC139" s="44"/>
      <c r="AD139" s="44"/>
      <c r="AE139" s="44"/>
      <c r="AF139" s="44">
        <f>COUNTIFS(AG$2:AG139,AG139)</f>
        <v>1</v>
      </c>
      <c r="AG139" s="44" t="str">
        <f t="shared" si="55"/>
        <v>KVTDN-20</v>
      </c>
      <c r="AH139" s="44" t="s">
        <v>20</v>
      </c>
      <c r="AI139" s="44">
        <v>20</v>
      </c>
      <c r="AJ139" s="45" t="s">
        <v>16</v>
      </c>
      <c r="AK139" s="44" t="str">
        <f t="shared" si="48"/>
        <v>KVTDN-20Внутренняя</v>
      </c>
      <c r="AL139" s="44" t="e">
        <f>VLOOKUP(AG139,#REF!,40,FALSE)</f>
        <v>#REF!</v>
      </c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>
        <f>COUNTIFS(BH$2:BH139,BH139,BH$2:BH139,BH139)</f>
        <v>2</v>
      </c>
      <c r="BH139" s="44" t="str">
        <f t="shared" si="54"/>
        <v>KVSC-32</v>
      </c>
      <c r="BI139" s="44" t="s">
        <v>19</v>
      </c>
      <c r="BJ139" s="44">
        <v>32</v>
      </c>
      <c r="BK139" s="49" t="s">
        <v>734</v>
      </c>
      <c r="BL139" s="49" t="str">
        <f t="shared" si="56"/>
        <v>KVSC-32Сталь нержавеющая AISI 304 с покрытием твёрдым хромом</v>
      </c>
      <c r="BM139" s="44" t="e">
        <f>VLOOKUP(BH139,#REF!,40,FALSE)</f>
        <v>#REF!</v>
      </c>
      <c r="BN139" s="44"/>
      <c r="BO139" s="44"/>
    </row>
    <row r="140" spans="2:67">
      <c r="B140" s="44"/>
      <c r="D140" s="44"/>
      <c r="E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>
        <f>COUNTIF($T$1:T140,T140)</f>
        <v>6</v>
      </c>
      <c r="Q140" s="44" t="str">
        <f t="shared" si="57"/>
        <v>6-KVNG-80</v>
      </c>
      <c r="R140" s="44" t="s">
        <v>18</v>
      </c>
      <c r="S140" s="44">
        <v>80</v>
      </c>
      <c r="T140" s="44" t="str">
        <f t="shared" si="59"/>
        <v>KVNG-80</v>
      </c>
      <c r="U140" s="44">
        <v>120</v>
      </c>
      <c r="V140" s="44" t="str">
        <f t="shared" si="58"/>
        <v>120,</v>
      </c>
      <c r="W140" s="44"/>
      <c r="X140" s="44"/>
      <c r="Y140" s="44"/>
      <c r="Z140" s="44" t="str">
        <f t="shared" si="44"/>
        <v>-</v>
      </c>
      <c r="AA140" s="44"/>
      <c r="AB140" s="44"/>
      <c r="AC140" s="44"/>
      <c r="AD140" s="44"/>
      <c r="AE140" s="44"/>
      <c r="AF140" s="44">
        <f>COUNTIFS(AG$2:AG140,AG140)</f>
        <v>1</v>
      </c>
      <c r="AG140" s="44" t="str">
        <f t="shared" si="55"/>
        <v>KVTDN-25</v>
      </c>
      <c r="AH140" s="44" t="s">
        <v>20</v>
      </c>
      <c r="AI140" s="44">
        <v>25</v>
      </c>
      <c r="AJ140" s="45" t="s">
        <v>16</v>
      </c>
      <c r="AK140" s="44" t="str">
        <f t="shared" si="48"/>
        <v>KVTDN-25Внутренняя</v>
      </c>
      <c r="AL140" s="44" t="e">
        <f>VLOOKUP(AG140,#REF!,40,FALSE)</f>
        <v>#REF!</v>
      </c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>
        <f>COUNTIFS(BH$2:BH140,BH140,BH$2:BH140,BH140)</f>
        <v>1</v>
      </c>
      <c r="BH140" s="44" t="str">
        <f t="shared" si="54"/>
        <v>KVSC-40</v>
      </c>
      <c r="BI140" s="44" t="s">
        <v>19</v>
      </c>
      <c r="BJ140" s="44">
        <v>40</v>
      </c>
      <c r="BK140" s="49" t="s">
        <v>733</v>
      </c>
      <c r="BL140" s="49" t="str">
        <f t="shared" si="56"/>
        <v>KVSC-40Сталь 45 с покрытием твёрдым хромом</v>
      </c>
      <c r="BM140" s="44" t="e">
        <f>VLOOKUP(BH140,#REF!,40,FALSE)</f>
        <v>#REF!</v>
      </c>
      <c r="BN140" s="44"/>
      <c r="BO140" s="44"/>
    </row>
    <row r="141" spans="2:67">
      <c r="B141" s="44"/>
      <c r="D141" s="44"/>
      <c r="E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>
        <f>COUNTIF($T$1:T141,T141)</f>
        <v>7</v>
      </c>
      <c r="Q141" s="44" t="str">
        <f t="shared" si="57"/>
        <v>7-KVNG-80</v>
      </c>
      <c r="R141" s="44" t="s">
        <v>18</v>
      </c>
      <c r="S141" s="44">
        <v>80</v>
      </c>
      <c r="T141" s="44" t="str">
        <f t="shared" si="59"/>
        <v>KVNG-80</v>
      </c>
      <c r="U141" s="44">
        <v>160</v>
      </c>
      <c r="V141" s="44" t="str">
        <f t="shared" si="58"/>
        <v>160,</v>
      </c>
      <c r="W141" s="44"/>
      <c r="X141" s="44"/>
      <c r="Y141" s="44"/>
      <c r="Z141" s="44" t="str">
        <f t="shared" si="44"/>
        <v>-</v>
      </c>
      <c r="AA141" s="44"/>
      <c r="AB141" s="44"/>
      <c r="AC141" s="44"/>
      <c r="AD141" s="44"/>
      <c r="AE141" s="44"/>
      <c r="AF141" s="44">
        <f>COUNTIFS(AG$2:AG141,AG141)</f>
        <v>1</v>
      </c>
      <c r="AG141" s="44" t="str">
        <f t="shared" si="55"/>
        <v>KVTDN-32</v>
      </c>
      <c r="AH141" s="44" t="s">
        <v>20</v>
      </c>
      <c r="AI141" s="44">
        <v>32</v>
      </c>
      <c r="AJ141" s="45" t="s">
        <v>16</v>
      </c>
      <c r="AK141" s="44" t="str">
        <f t="shared" si="48"/>
        <v>KVTDN-32Внутренняя</v>
      </c>
      <c r="AL141" s="44" t="e">
        <f>VLOOKUP(AG141,#REF!,40,FALSE)</f>
        <v>#REF!</v>
      </c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>
        <f>COUNTIFS(BH$2:BH141,BH141,BH$2:BH141,BH141)</f>
        <v>2</v>
      </c>
      <c r="BH141" s="44" t="str">
        <f t="shared" si="54"/>
        <v>KVSC-40</v>
      </c>
      <c r="BI141" s="44" t="s">
        <v>19</v>
      </c>
      <c r="BJ141" s="44">
        <v>40</v>
      </c>
      <c r="BK141" s="49" t="s">
        <v>734</v>
      </c>
      <c r="BL141" s="49" t="str">
        <f t="shared" si="56"/>
        <v>KVSC-40Сталь нержавеющая AISI 304 с покрытием твёрдым хромом</v>
      </c>
      <c r="BM141" s="44" t="e">
        <f>VLOOKUP(BH141,#REF!,40,FALSE)</f>
        <v>#REF!</v>
      </c>
      <c r="BN141" s="44"/>
      <c r="BO141" s="44"/>
    </row>
    <row r="142" spans="2:67">
      <c r="B142" s="44"/>
      <c r="D142" s="44"/>
      <c r="E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>
        <f>COUNTIF($T$1:T142,T142)</f>
        <v>8</v>
      </c>
      <c r="Q142" s="44" t="str">
        <f t="shared" si="57"/>
        <v>8-KVNG-80</v>
      </c>
      <c r="R142" s="44" t="s">
        <v>18</v>
      </c>
      <c r="S142" s="44">
        <v>80</v>
      </c>
      <c r="T142" s="44" t="str">
        <f t="shared" si="59"/>
        <v>KVNG-80</v>
      </c>
      <c r="U142" s="44">
        <v>200</v>
      </c>
      <c r="V142" s="44" t="str">
        <f t="shared" si="58"/>
        <v>200,</v>
      </c>
      <c r="W142" s="44"/>
      <c r="X142" s="44"/>
      <c r="Y142" s="44"/>
      <c r="Z142" s="44" t="str">
        <f t="shared" si="44"/>
        <v>-</v>
      </c>
      <c r="AA142" s="44"/>
      <c r="AB142" s="44"/>
      <c r="AC142" s="44"/>
      <c r="AD142" s="44"/>
      <c r="AE142" s="44"/>
      <c r="AF142" s="44">
        <f>COUNTIFS(AG$2:AG142,AG142)</f>
        <v>1</v>
      </c>
      <c r="AG142" s="44" t="str">
        <f t="shared" si="55"/>
        <v>KVTDN-40</v>
      </c>
      <c r="AH142" s="44" t="s">
        <v>20</v>
      </c>
      <c r="AI142" s="44">
        <v>40</v>
      </c>
      <c r="AJ142" s="45" t="s">
        <v>16</v>
      </c>
      <c r="AK142" s="44" t="str">
        <f t="shared" si="48"/>
        <v>KVTDN-40Внутренняя</v>
      </c>
      <c r="AL142" s="44" t="e">
        <f>VLOOKUP(AG142,#REF!,40,FALSE)</f>
        <v>#REF!</v>
      </c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>
        <f>COUNTIFS(BH$2:BH142,BH142,BH$2:BH142,BH142)</f>
        <v>1</v>
      </c>
      <c r="BH142" s="44" t="str">
        <f t="shared" si="54"/>
        <v>KVSC-50</v>
      </c>
      <c r="BI142" s="44" t="s">
        <v>19</v>
      </c>
      <c r="BJ142" s="44">
        <v>50</v>
      </c>
      <c r="BK142" s="49" t="s">
        <v>733</v>
      </c>
      <c r="BL142" s="49" t="str">
        <f t="shared" si="56"/>
        <v>KVSC-50Сталь 45 с покрытием твёрдым хромом</v>
      </c>
      <c r="BM142" s="44" t="e">
        <f>VLOOKUP(BH142,#REF!,40,FALSE)</f>
        <v>#REF!</v>
      </c>
      <c r="BN142" s="44"/>
      <c r="BO142" s="44"/>
    </row>
    <row r="143" spans="2:67">
      <c r="B143" s="44"/>
      <c r="D143" s="44"/>
      <c r="E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>
        <f>COUNTIF($T$1:T143,T143)</f>
        <v>9</v>
      </c>
      <c r="Q143" s="44" t="str">
        <f t="shared" si="57"/>
        <v>9-KVNG-80</v>
      </c>
      <c r="R143" s="44" t="s">
        <v>18</v>
      </c>
      <c r="S143" s="44">
        <v>80</v>
      </c>
      <c r="T143" s="44" t="str">
        <f t="shared" si="59"/>
        <v>KVNG-80</v>
      </c>
      <c r="U143" s="44">
        <v>250</v>
      </c>
      <c r="V143" s="44" t="str">
        <f t="shared" si="58"/>
        <v>250,</v>
      </c>
      <c r="W143" s="44"/>
      <c r="X143" s="44"/>
      <c r="Y143" s="44"/>
      <c r="Z143" s="44" t="str">
        <f t="shared" si="44"/>
        <v>-</v>
      </c>
      <c r="AA143" s="44"/>
      <c r="AB143" s="44"/>
      <c r="AC143" s="44"/>
      <c r="AD143" s="44"/>
      <c r="AE143" s="44"/>
      <c r="AF143" s="44">
        <f>COUNTIFS(AG$2:AG143,AG143)</f>
        <v>1</v>
      </c>
      <c r="AG143" s="44" t="str">
        <f t="shared" si="55"/>
        <v>KVTDN-50</v>
      </c>
      <c r="AH143" s="44" t="s">
        <v>20</v>
      </c>
      <c r="AI143" s="44">
        <v>50</v>
      </c>
      <c r="AJ143" s="45" t="s">
        <v>16</v>
      </c>
      <c r="AK143" s="44" t="str">
        <f t="shared" si="48"/>
        <v>KVTDN-50Внутренняя</v>
      </c>
      <c r="AL143" s="44" t="e">
        <f>VLOOKUP(AG143,#REF!,40,FALSE)</f>
        <v>#REF!</v>
      </c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>
        <f>COUNTIFS(BH$2:BH143,BH143,BH$2:BH143,BH143)</f>
        <v>2</v>
      </c>
      <c r="BH143" s="44" t="str">
        <f t="shared" si="54"/>
        <v>KVSC-50</v>
      </c>
      <c r="BI143" s="44" t="s">
        <v>19</v>
      </c>
      <c r="BJ143" s="44">
        <v>50</v>
      </c>
      <c r="BK143" s="49" t="s">
        <v>734</v>
      </c>
      <c r="BL143" s="49" t="str">
        <f t="shared" si="56"/>
        <v>KVSC-50Сталь нержавеющая AISI 304 с покрытием твёрдым хромом</v>
      </c>
      <c r="BM143" s="44" t="e">
        <f>VLOOKUP(BH143,#REF!,40,FALSE)</f>
        <v>#REF!</v>
      </c>
      <c r="BN143" s="44"/>
      <c r="BO143" s="44"/>
    </row>
    <row r="144" spans="2:67">
      <c r="B144" s="44"/>
      <c r="D144" s="44"/>
      <c r="E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>
        <f>COUNTIF($T$1:T144,T144)</f>
        <v>10</v>
      </c>
      <c r="Q144" s="44" t="str">
        <f t="shared" si="57"/>
        <v>10-KVNG-80</v>
      </c>
      <c r="R144" s="44" t="s">
        <v>18</v>
      </c>
      <c r="S144" s="44">
        <v>80</v>
      </c>
      <c r="T144" s="44" t="str">
        <f t="shared" si="59"/>
        <v>KVNG-80</v>
      </c>
      <c r="U144" s="44">
        <v>300</v>
      </c>
      <c r="V144" s="44" t="str">
        <f t="shared" si="58"/>
        <v>300,</v>
      </c>
      <c r="W144" s="44"/>
      <c r="X144" s="44"/>
      <c r="Y144" s="44"/>
      <c r="Z144" s="44" t="str">
        <f t="shared" si="44"/>
        <v>-</v>
      </c>
      <c r="AA144" s="44"/>
      <c r="AB144" s="44"/>
      <c r="AC144" s="44"/>
      <c r="AD144" s="44"/>
      <c r="AE144" s="44"/>
      <c r="AF144" s="44">
        <f>COUNTIFS(AG$2:AG144,AG144)</f>
        <v>1</v>
      </c>
      <c r="AG144" s="44" t="str">
        <f t="shared" si="55"/>
        <v>KVTDN-63</v>
      </c>
      <c r="AH144" s="44" t="s">
        <v>20</v>
      </c>
      <c r="AI144" s="44">
        <v>63</v>
      </c>
      <c r="AJ144" s="45" t="s">
        <v>16</v>
      </c>
      <c r="AK144" s="44" t="str">
        <f t="shared" si="48"/>
        <v>KVTDN-63Внутренняя</v>
      </c>
      <c r="AL144" s="44" t="e">
        <f>VLOOKUP(AG144,#REF!,40,FALSE)</f>
        <v>#REF!</v>
      </c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>
        <f>COUNTIFS(BH$2:BH144,BH144,BH$2:BH144,BH144)</f>
        <v>1</v>
      </c>
      <c r="BH144" s="44" t="str">
        <f t="shared" si="54"/>
        <v>KVSC-63</v>
      </c>
      <c r="BI144" s="44" t="s">
        <v>19</v>
      </c>
      <c r="BJ144" s="44">
        <v>63</v>
      </c>
      <c r="BK144" s="49" t="s">
        <v>733</v>
      </c>
      <c r="BL144" s="49" t="str">
        <f t="shared" si="56"/>
        <v>KVSC-63Сталь 45 с покрытием твёрдым хромом</v>
      </c>
      <c r="BM144" s="44" t="e">
        <f>VLOOKUP(BH144,#REF!,40,FALSE)</f>
        <v>#REF!</v>
      </c>
      <c r="BN144" s="44"/>
      <c r="BO144" s="44"/>
    </row>
    <row r="145" spans="2:67">
      <c r="B145" s="44"/>
      <c r="D145" s="44"/>
      <c r="E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>
        <f>COUNTIF($T$1:T145,T145)</f>
        <v>11</v>
      </c>
      <c r="Q145" s="44" t="str">
        <f t="shared" si="57"/>
        <v>11-KVNG-80</v>
      </c>
      <c r="R145" s="44" t="s">
        <v>18</v>
      </c>
      <c r="S145" s="44">
        <v>80</v>
      </c>
      <c r="T145" s="44" t="str">
        <f t="shared" si="59"/>
        <v>KVNG-80</v>
      </c>
      <c r="U145" s="44">
        <v>320</v>
      </c>
      <c r="V145" s="44" t="str">
        <f t="shared" si="58"/>
        <v>320,</v>
      </c>
      <c r="W145" s="44"/>
      <c r="X145" s="44"/>
      <c r="Y145" s="44"/>
      <c r="Z145" s="44" t="str">
        <f t="shared" si="44"/>
        <v>-</v>
      </c>
      <c r="AA145" s="44"/>
      <c r="AB145" s="44"/>
      <c r="AC145" s="44"/>
      <c r="AD145" s="44"/>
      <c r="AE145" s="44"/>
      <c r="AF145" s="44">
        <f>COUNTIFS(AG$2:AG145,AG145)</f>
        <v>1</v>
      </c>
      <c r="AG145" s="44" t="str">
        <f t="shared" si="55"/>
        <v>KVTDN-80</v>
      </c>
      <c r="AH145" s="44" t="s">
        <v>20</v>
      </c>
      <c r="AI145" s="44">
        <v>80</v>
      </c>
      <c r="AJ145" s="45" t="s">
        <v>16</v>
      </c>
      <c r="AK145" s="44" t="str">
        <f t="shared" si="48"/>
        <v>KVTDN-80Внутренняя</v>
      </c>
      <c r="AL145" s="44" t="e">
        <f>VLOOKUP(AG145,#REF!,40,FALSE)</f>
        <v>#REF!</v>
      </c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>
        <f>COUNTIFS(BH$2:BH145,BH145,BH$2:BH145,BH145)</f>
        <v>2</v>
      </c>
      <c r="BH145" s="44" t="str">
        <f t="shared" si="54"/>
        <v>KVSC-63</v>
      </c>
      <c r="BI145" s="44" t="s">
        <v>19</v>
      </c>
      <c r="BJ145" s="44">
        <v>63</v>
      </c>
      <c r="BK145" s="49" t="s">
        <v>734</v>
      </c>
      <c r="BL145" s="49" t="str">
        <f t="shared" si="56"/>
        <v>KVSC-63Сталь нержавеющая AISI 304 с покрытием твёрдым хромом</v>
      </c>
      <c r="BM145" s="44" t="e">
        <f>VLOOKUP(BH145,#REF!,40,FALSE)</f>
        <v>#REF!</v>
      </c>
      <c r="BN145" s="44"/>
      <c r="BO145" s="44"/>
    </row>
    <row r="146" spans="2:67">
      <c r="B146" s="44"/>
      <c r="D146" s="44"/>
      <c r="E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>
        <f>COUNTIF($T$1:T146,T146)</f>
        <v>12</v>
      </c>
      <c r="Q146" s="44" t="str">
        <f t="shared" si="57"/>
        <v>12-KVNG-80</v>
      </c>
      <c r="R146" s="44" t="s">
        <v>18</v>
      </c>
      <c r="S146" s="44">
        <v>80</v>
      </c>
      <c r="T146" s="44" t="str">
        <f t="shared" si="59"/>
        <v>KVNG-80</v>
      </c>
      <c r="U146" s="44">
        <v>400</v>
      </c>
      <c r="V146" s="44" t="str">
        <f t="shared" si="58"/>
        <v>400,</v>
      </c>
      <c r="W146" s="44"/>
      <c r="X146" s="44"/>
      <c r="Y146" s="44"/>
      <c r="Z146" s="44" t="str">
        <f t="shared" si="44"/>
        <v>-</v>
      </c>
      <c r="AA146" s="44"/>
      <c r="AB146" s="44"/>
      <c r="AC146" s="44"/>
      <c r="AD146" s="44"/>
      <c r="AE146" s="44"/>
      <c r="AF146" s="44">
        <f>COUNTIFS(AG$2:AG146,AG146)</f>
        <v>1</v>
      </c>
      <c r="AG146" s="44" t="str">
        <f t="shared" si="55"/>
        <v>KVTDN-100</v>
      </c>
      <c r="AH146" s="44" t="s">
        <v>20</v>
      </c>
      <c r="AI146" s="44">
        <v>100</v>
      </c>
      <c r="AJ146" s="45" t="s">
        <v>16</v>
      </c>
      <c r="AK146" s="44" t="str">
        <f t="shared" si="48"/>
        <v>KVTDN-100Внутренняя</v>
      </c>
      <c r="AL146" s="44" t="e">
        <f>VLOOKUP(AG146,#REF!,40,FALSE)</f>
        <v>#REF!</v>
      </c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>
        <f>COUNTIFS(BH$2:BH146,BH146,BH$2:BH146,BH146)</f>
        <v>1</v>
      </c>
      <c r="BH146" s="44" t="str">
        <f t="shared" si="54"/>
        <v>KVSC-80</v>
      </c>
      <c r="BI146" s="44" t="s">
        <v>19</v>
      </c>
      <c r="BJ146" s="44">
        <v>80</v>
      </c>
      <c r="BK146" s="49" t="s">
        <v>733</v>
      </c>
      <c r="BL146" s="49" t="str">
        <f t="shared" si="56"/>
        <v>KVSC-80Сталь 45 с покрытием твёрдым хромом</v>
      </c>
      <c r="BM146" s="44" t="e">
        <f>VLOOKUP(BH146,#REF!,40,FALSE)</f>
        <v>#REF!</v>
      </c>
      <c r="BN146" s="44"/>
      <c r="BO146" s="44"/>
    </row>
    <row r="147" spans="2:67">
      <c r="B147" s="44"/>
      <c r="D147" s="44"/>
      <c r="E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>
        <f>COUNTIF($T$1:T147,T147)</f>
        <v>13</v>
      </c>
      <c r="Q147" s="44" t="str">
        <f t="shared" si="57"/>
        <v>13-KVNG-80</v>
      </c>
      <c r="R147" s="44" t="s">
        <v>18</v>
      </c>
      <c r="S147" s="44">
        <v>80</v>
      </c>
      <c r="T147" s="44" t="str">
        <f t="shared" si="59"/>
        <v>KVNG-80</v>
      </c>
      <c r="U147" s="44">
        <v>500</v>
      </c>
      <c r="V147" s="44" t="str">
        <f t="shared" si="58"/>
        <v>500,</v>
      </c>
      <c r="W147" s="44"/>
      <c r="X147" s="44"/>
      <c r="Y147" s="44"/>
      <c r="Z147" s="44" t="str">
        <f t="shared" si="44"/>
        <v>-</v>
      </c>
      <c r="AA147" s="44"/>
      <c r="AB147" s="44"/>
      <c r="AC147" s="44"/>
      <c r="AD147" s="44"/>
      <c r="AE147" s="44"/>
      <c r="AF147" s="44">
        <f>COUNTIFS(AG$2:AG147,AG147)</f>
        <v>1</v>
      </c>
      <c r="AG147" s="44" t="str">
        <f t="shared" si="55"/>
        <v>KVVU-16</v>
      </c>
      <c r="AH147" s="44" t="s">
        <v>58</v>
      </c>
      <c r="AI147" s="44">
        <v>16</v>
      </c>
      <c r="AJ147" s="45" t="s">
        <v>10</v>
      </c>
      <c r="AK147" s="44" t="str">
        <f t="shared" si="48"/>
        <v>KVVU-16Наружная</v>
      </c>
      <c r="AL147" s="44" t="e">
        <f>VLOOKUP(AG147,#REF!,40,FALSE)</f>
        <v>#REF!</v>
      </c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>
        <f>COUNTIFS(BH$2:BH147,BH147,BH$2:BH147,BH147)</f>
        <v>2</v>
      </c>
      <c r="BH147" s="44" t="str">
        <f t="shared" si="54"/>
        <v>KVSC-80</v>
      </c>
      <c r="BI147" s="44" t="s">
        <v>19</v>
      </c>
      <c r="BJ147" s="44">
        <v>80</v>
      </c>
      <c r="BK147" s="49" t="s">
        <v>734</v>
      </c>
      <c r="BL147" s="49" t="str">
        <f t="shared" si="56"/>
        <v>KVSC-80Сталь нержавеющая AISI 304 с покрытием твёрдым хромом</v>
      </c>
      <c r="BM147" s="44" t="e">
        <f>VLOOKUP(BH147,#REF!,40,FALSE)</f>
        <v>#REF!</v>
      </c>
      <c r="BN147" s="44"/>
      <c r="BO147" s="44"/>
    </row>
    <row r="148" spans="2:67">
      <c r="B148" s="44"/>
      <c r="D148" s="44"/>
      <c r="E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>
        <f>COUNTIF($T$1:T148,T148)</f>
        <v>14</v>
      </c>
      <c r="Q148" s="44" t="str">
        <f t="shared" si="57"/>
        <v>14-KVNG-80</v>
      </c>
      <c r="R148" s="44" t="s">
        <v>18</v>
      </c>
      <c r="S148" s="44">
        <v>80</v>
      </c>
      <c r="T148" s="44" t="str">
        <f t="shared" si="59"/>
        <v>KVNG-80</v>
      </c>
      <c r="U148" s="44">
        <v>600</v>
      </c>
      <c r="V148" s="44" t="str">
        <f t="shared" si="58"/>
        <v>600,</v>
      </c>
      <c r="W148" s="44"/>
      <c r="X148" s="44"/>
      <c r="Y148" s="44"/>
      <c r="Z148" s="44" t="str">
        <f t="shared" si="44"/>
        <v>-</v>
      </c>
      <c r="AA148" s="44"/>
      <c r="AB148" s="44"/>
      <c r="AC148" s="44"/>
      <c r="AD148" s="44"/>
      <c r="AE148" s="44"/>
      <c r="AF148" s="44">
        <f>COUNTIFS(AG$2:AG148,AG148)</f>
        <v>2</v>
      </c>
      <c r="AG148" s="44" t="str">
        <f t="shared" si="55"/>
        <v>KVVU-16</v>
      </c>
      <c r="AH148" s="44" t="s">
        <v>58</v>
      </c>
      <c r="AI148" s="44">
        <v>16</v>
      </c>
      <c r="AJ148" s="45" t="s">
        <v>16</v>
      </c>
      <c r="AK148" s="44" t="str">
        <f t="shared" si="48"/>
        <v>KVVU-16Внутренняя</v>
      </c>
      <c r="AL148" s="44" t="e">
        <f>VLOOKUP(AG148,#REF!,40,FALSE)</f>
        <v>#REF!</v>
      </c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>
        <f>COUNTIFS(BH$2:BH148,BH148,BH$2:BH148,BH148)</f>
        <v>1</v>
      </c>
      <c r="BH148" s="44" t="str">
        <f t="shared" si="54"/>
        <v>KVSC-100</v>
      </c>
      <c r="BI148" s="44" t="s">
        <v>19</v>
      </c>
      <c r="BJ148" s="44">
        <v>100</v>
      </c>
      <c r="BK148" s="49" t="s">
        <v>733</v>
      </c>
      <c r="BL148" s="49" t="str">
        <f t="shared" si="56"/>
        <v>KVSC-100Сталь 45 с покрытием твёрдым хромом</v>
      </c>
      <c r="BM148" s="44" t="e">
        <f>VLOOKUP(BH148,#REF!,40,FALSE)</f>
        <v>#REF!</v>
      </c>
      <c r="BN148" s="44"/>
      <c r="BO148" s="44"/>
    </row>
    <row r="149" spans="2:67">
      <c r="B149" s="44"/>
      <c r="D149" s="44"/>
      <c r="E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>
        <f>COUNTIF($T$1:T149,T149)</f>
        <v>15</v>
      </c>
      <c r="Q149" s="44" t="str">
        <f t="shared" si="57"/>
        <v>15-KVNG-80</v>
      </c>
      <c r="R149" s="44" t="s">
        <v>18</v>
      </c>
      <c r="S149" s="44">
        <v>80</v>
      </c>
      <c r="T149" s="44" t="str">
        <f t="shared" si="59"/>
        <v>KVNG-80</v>
      </c>
      <c r="U149" s="44">
        <v>700</v>
      </c>
      <c r="V149" s="44" t="str">
        <f t="shared" si="58"/>
        <v>700,</v>
      </c>
      <c r="W149" s="44"/>
      <c r="X149" s="44"/>
      <c r="Y149" s="44"/>
      <c r="Z149" s="44" t="str">
        <f t="shared" si="44"/>
        <v>-</v>
      </c>
      <c r="AA149" s="44"/>
      <c r="AB149" s="44"/>
      <c r="AC149" s="44"/>
      <c r="AD149" s="44"/>
      <c r="AE149" s="44"/>
      <c r="AF149" s="44">
        <f>COUNTIFS(AG$2:AG149,AG149)</f>
        <v>1</v>
      </c>
      <c r="AG149" s="44" t="str">
        <f t="shared" si="55"/>
        <v>KVVU-20</v>
      </c>
      <c r="AH149" s="44" t="s">
        <v>58</v>
      </c>
      <c r="AI149" s="44">
        <v>20</v>
      </c>
      <c r="AJ149" s="45" t="s">
        <v>10</v>
      </c>
      <c r="AK149" s="44" t="str">
        <f t="shared" si="48"/>
        <v>KVVU-20Наружная</v>
      </c>
      <c r="AL149" s="44" t="e">
        <f>VLOOKUP(AG149,#REF!,40,FALSE)</f>
        <v>#REF!</v>
      </c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>
        <f>COUNTIFS(BH$2:BH149,BH149,BH$2:BH149,BH149)</f>
        <v>2</v>
      </c>
      <c r="BH149" s="44" t="str">
        <f t="shared" si="54"/>
        <v>KVSC-100</v>
      </c>
      <c r="BI149" s="44" t="s">
        <v>19</v>
      </c>
      <c r="BJ149" s="44">
        <v>100</v>
      </c>
      <c r="BK149" s="49" t="s">
        <v>734</v>
      </c>
      <c r="BL149" s="49" t="str">
        <f t="shared" si="56"/>
        <v>KVSC-100Сталь нержавеющая AISI 304 с покрытием твёрдым хромом</v>
      </c>
      <c r="BM149" s="44" t="e">
        <f>VLOOKUP(BH149,#REF!,40,FALSE)</f>
        <v>#REF!</v>
      </c>
      <c r="BN149" s="44"/>
      <c r="BO149" s="44"/>
    </row>
    <row r="150" spans="2:67">
      <c r="B150" s="44"/>
      <c r="D150" s="44"/>
      <c r="E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>
        <f>COUNTIF($T$1:T150,T150)</f>
        <v>16</v>
      </c>
      <c r="Q150" s="44" t="str">
        <f t="shared" si="57"/>
        <v>16-KVNG-80</v>
      </c>
      <c r="R150" s="44" t="s">
        <v>18</v>
      </c>
      <c r="S150" s="44">
        <v>80</v>
      </c>
      <c r="T150" s="44" t="str">
        <f t="shared" si="59"/>
        <v>KVNG-80</v>
      </c>
      <c r="U150" s="44">
        <v>800</v>
      </c>
      <c r="V150" s="44" t="str">
        <f t="shared" si="58"/>
        <v>800,</v>
      </c>
      <c r="W150" s="44"/>
      <c r="X150" s="44"/>
      <c r="Y150" s="44"/>
      <c r="Z150" s="44" t="str">
        <f t="shared" si="44"/>
        <v>-</v>
      </c>
      <c r="AA150" s="44"/>
      <c r="AB150" s="44"/>
      <c r="AC150" s="44"/>
      <c r="AD150" s="44"/>
      <c r="AE150" s="44"/>
      <c r="AF150" s="44">
        <f>COUNTIFS(AG$2:AG150,AG150)</f>
        <v>2</v>
      </c>
      <c r="AG150" s="44" t="str">
        <f t="shared" si="55"/>
        <v>KVVU-20</v>
      </c>
      <c r="AH150" s="44" t="s">
        <v>58</v>
      </c>
      <c r="AI150" s="44">
        <v>20</v>
      </c>
      <c r="AJ150" s="45" t="s">
        <v>16</v>
      </c>
      <c r="AK150" s="44" t="str">
        <f t="shared" si="48"/>
        <v>KVVU-20Внутренняя</v>
      </c>
      <c r="AL150" s="44" t="e">
        <f>VLOOKUP(AG150,#REF!,40,FALSE)</f>
        <v>#REF!</v>
      </c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>
        <f>COUNTIFS(BH$2:BH150,BH150,BH$2:BH150,BH150)</f>
        <v>1</v>
      </c>
      <c r="BH150" s="44" t="str">
        <f t="shared" si="54"/>
        <v>KVSC-125</v>
      </c>
      <c r="BI150" s="44" t="s">
        <v>19</v>
      </c>
      <c r="BJ150" s="44">
        <v>125</v>
      </c>
      <c r="BK150" s="49" t="s">
        <v>733</v>
      </c>
      <c r="BL150" s="49" t="str">
        <f t="shared" si="56"/>
        <v>KVSC-125Сталь 45 с покрытием твёрдым хромом</v>
      </c>
      <c r="BM150" s="44" t="e">
        <f>VLOOKUP(BH150,#REF!,40,FALSE)</f>
        <v>#REF!</v>
      </c>
      <c r="BN150" s="44"/>
      <c r="BO150" s="44"/>
    </row>
    <row r="151" spans="2:67">
      <c r="B151" s="44"/>
      <c r="D151" s="44"/>
      <c r="E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>
        <f>COUNTIF($T$1:T151,T151)</f>
        <v>17</v>
      </c>
      <c r="Q151" s="44" t="str">
        <f t="shared" si="57"/>
        <v>17-KVNG-80</v>
      </c>
      <c r="R151" s="44" t="s">
        <v>18</v>
      </c>
      <c r="S151" s="44">
        <v>80</v>
      </c>
      <c r="T151" s="44" t="str">
        <f t="shared" si="59"/>
        <v>KVNG-80</v>
      </c>
      <c r="U151" s="44">
        <v>1000</v>
      </c>
      <c r="V151" s="44" t="str">
        <f t="shared" si="58"/>
        <v>1000,</v>
      </c>
      <c r="W151" s="44"/>
      <c r="X151" s="44"/>
      <c r="Y151" s="44"/>
      <c r="Z151" s="44" t="str">
        <f t="shared" si="44"/>
        <v>-</v>
      </c>
      <c r="AA151" s="44"/>
      <c r="AB151" s="44"/>
      <c r="AC151" s="44"/>
      <c r="AD151" s="44"/>
      <c r="AE151" s="44"/>
      <c r="AF151" s="44">
        <f>COUNTIFS(AG$2:AG151,AG151)</f>
        <v>1</v>
      </c>
      <c r="AG151" s="44" t="str">
        <f t="shared" si="55"/>
        <v>KVVU-25</v>
      </c>
      <c r="AH151" s="44" t="s">
        <v>58</v>
      </c>
      <c r="AI151" s="44">
        <v>25</v>
      </c>
      <c r="AJ151" s="45" t="s">
        <v>10</v>
      </c>
      <c r="AK151" s="44" t="str">
        <f t="shared" si="48"/>
        <v>KVVU-25Наружная</v>
      </c>
      <c r="AL151" s="44" t="e">
        <f>VLOOKUP(AG151,#REF!,40,FALSE)</f>
        <v>#REF!</v>
      </c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>
        <f>COUNTIFS(BH$2:BH151,BH151,BH$2:BH151,BH151)</f>
        <v>2</v>
      </c>
      <c r="BH151" s="44" t="str">
        <f t="shared" si="54"/>
        <v>KVSC-125</v>
      </c>
      <c r="BI151" s="44" t="s">
        <v>19</v>
      </c>
      <c r="BJ151" s="44">
        <v>125</v>
      </c>
      <c r="BK151" s="49" t="s">
        <v>734</v>
      </c>
      <c r="BL151" s="49" t="str">
        <f t="shared" si="56"/>
        <v>KVSC-125Сталь нержавеющая AISI 304 с покрытием твёрдым хромом</v>
      </c>
      <c r="BM151" s="44" t="e">
        <f>VLOOKUP(BH151,#REF!,40,FALSE)</f>
        <v>#REF!</v>
      </c>
      <c r="BN151" s="44"/>
      <c r="BO151" s="44"/>
    </row>
    <row r="152" spans="2:67">
      <c r="B152" s="44"/>
      <c r="D152" s="44"/>
      <c r="E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>
        <f>COUNTIF($T$1:T152,T152)</f>
        <v>18</v>
      </c>
      <c r="Q152" s="44" t="str">
        <f t="shared" si="57"/>
        <v>18-KVNG-80</v>
      </c>
      <c r="R152" s="44" t="s">
        <v>18</v>
      </c>
      <c r="S152" s="44">
        <v>80</v>
      </c>
      <c r="T152" s="44" t="str">
        <f t="shared" si="59"/>
        <v>KVNG-80</v>
      </c>
      <c r="U152" s="44">
        <v>1250</v>
      </c>
      <c r="V152" s="44" t="str">
        <f t="shared" si="58"/>
        <v>1250</v>
      </c>
      <c r="W152" s="44"/>
      <c r="X152" s="44"/>
      <c r="Y152" s="44"/>
      <c r="Z152" s="44" t="str">
        <f t="shared" si="44"/>
        <v>-</v>
      </c>
      <c r="AA152" s="44"/>
      <c r="AB152" s="44"/>
      <c r="AC152" s="44"/>
      <c r="AD152" s="44"/>
      <c r="AE152" s="44"/>
      <c r="AF152" s="44">
        <f>COUNTIFS(AG$2:AG152,AG152)</f>
        <v>2</v>
      </c>
      <c r="AG152" s="44" t="str">
        <f t="shared" si="55"/>
        <v>KVVU-25</v>
      </c>
      <c r="AH152" s="44" t="s">
        <v>58</v>
      </c>
      <c r="AI152" s="44">
        <v>25</v>
      </c>
      <c r="AJ152" s="45" t="s">
        <v>16</v>
      </c>
      <c r="AK152" s="44" t="str">
        <f t="shared" si="48"/>
        <v>KVVU-25Внутренняя</v>
      </c>
      <c r="AL152" s="44" t="e">
        <f>VLOOKUP(AG152,#REF!,40,FALSE)</f>
        <v>#REF!</v>
      </c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>
        <f>COUNTIFS(BH$2:BH152,BH152,BH$2:BH152,BH152)</f>
        <v>1</v>
      </c>
      <c r="BH152" s="44" t="str">
        <f t="shared" si="54"/>
        <v>KVSW-16</v>
      </c>
      <c r="BI152" s="44" t="s">
        <v>60</v>
      </c>
      <c r="BJ152" s="44">
        <v>16</v>
      </c>
      <c r="BK152" s="49"/>
      <c r="BL152" s="49" t="str">
        <f t="shared" si="56"/>
        <v>KVSW-16</v>
      </c>
      <c r="BM152" s="44" t="e">
        <f>VLOOKUP(BH152,#REF!,40,FALSE)</f>
        <v>#REF!</v>
      </c>
      <c r="BN152" s="44"/>
      <c r="BO152" s="44"/>
    </row>
    <row r="153" spans="2:67">
      <c r="B153" s="44"/>
      <c r="D153" s="44"/>
      <c r="E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>
        <f>COUNTIF($T$1:T153,T153)</f>
        <v>1</v>
      </c>
      <c r="Q153" s="44" t="str">
        <f t="shared" si="57"/>
        <v>1-KVNG-100</v>
      </c>
      <c r="R153" s="44" t="s">
        <v>18</v>
      </c>
      <c r="S153" s="44">
        <v>100</v>
      </c>
      <c r="T153" s="44" t="str">
        <f>CONCATENATE(R153,IF(S153=0,"","-"),S153)</f>
        <v>KVNG-100</v>
      </c>
      <c r="U153" s="44">
        <v>25</v>
      </c>
      <c r="V153" s="44" t="str">
        <f t="shared" si="58"/>
        <v>25,</v>
      </c>
      <c r="W153" s="44"/>
      <c r="X153" s="44"/>
      <c r="Y153" s="44"/>
      <c r="Z153" s="44" t="str">
        <f t="shared" si="44"/>
        <v>-</v>
      </c>
      <c r="AA153" s="44"/>
      <c r="AB153" s="44"/>
      <c r="AC153" s="44"/>
      <c r="AD153" s="44"/>
      <c r="AE153" s="44"/>
      <c r="AF153" s="44">
        <f>COUNTIFS(AG$2:AG153,AG153)</f>
        <v>1</v>
      </c>
      <c r="AG153" s="44" t="str">
        <f t="shared" si="55"/>
        <v>KVVU-32</v>
      </c>
      <c r="AH153" s="44" t="s">
        <v>58</v>
      </c>
      <c r="AI153" s="44">
        <v>32</v>
      </c>
      <c r="AJ153" s="45" t="s">
        <v>10</v>
      </c>
      <c r="AK153" s="44" t="str">
        <f t="shared" si="48"/>
        <v>KVVU-32Наружная</v>
      </c>
      <c r="AL153" s="44" t="e">
        <f>VLOOKUP(AG153,#REF!,40,FALSE)</f>
        <v>#REF!</v>
      </c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>
        <f>COUNTIFS(BH$2:BH153,BH153,BH$2:BH153,BH153)</f>
        <v>1</v>
      </c>
      <c r="BH153" s="44" t="str">
        <f t="shared" si="54"/>
        <v>KVSW-20</v>
      </c>
      <c r="BI153" s="44" t="s">
        <v>60</v>
      </c>
      <c r="BJ153" s="44">
        <v>20</v>
      </c>
      <c r="BK153" s="49"/>
      <c r="BL153" s="49" t="str">
        <f t="shared" si="56"/>
        <v>KVSW-20</v>
      </c>
      <c r="BM153" s="44" t="e">
        <f>VLOOKUP(BH153,#REF!,40,FALSE)</f>
        <v>#REF!</v>
      </c>
      <c r="BN153" s="44"/>
      <c r="BO153" s="44"/>
    </row>
    <row r="154" spans="2:67">
      <c r="B154" s="44"/>
      <c r="D154" s="44"/>
      <c r="E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>
        <f>COUNTIF($T$1:T154,T154)</f>
        <v>2</v>
      </c>
      <c r="Q154" s="44" t="str">
        <f t="shared" si="57"/>
        <v>2-KVNG-100</v>
      </c>
      <c r="R154" s="44" t="s">
        <v>18</v>
      </c>
      <c r="S154" s="44">
        <v>100</v>
      </c>
      <c r="T154" s="44" t="str">
        <f>CONCATENATE(R154,IF(S154=0,"","-"),S154)</f>
        <v>KVNG-100</v>
      </c>
      <c r="U154" s="44">
        <v>40</v>
      </c>
      <c r="V154" s="44" t="str">
        <f t="shared" si="58"/>
        <v>40,</v>
      </c>
      <c r="W154" s="44"/>
      <c r="X154" s="44"/>
      <c r="Y154" s="44"/>
      <c r="Z154" s="44" t="str">
        <f t="shared" si="44"/>
        <v>-</v>
      </c>
      <c r="AA154" s="44"/>
      <c r="AB154" s="44"/>
      <c r="AC154" s="44"/>
      <c r="AD154" s="44"/>
      <c r="AE154" s="44"/>
      <c r="AF154" s="44">
        <f>COUNTIFS(AG$2:AG154,AG154)</f>
        <v>2</v>
      </c>
      <c r="AG154" s="44" t="str">
        <f t="shared" si="55"/>
        <v>KVVU-32</v>
      </c>
      <c r="AH154" s="44" t="s">
        <v>58</v>
      </c>
      <c r="AI154" s="44">
        <v>32</v>
      </c>
      <c r="AJ154" s="45" t="s">
        <v>16</v>
      </c>
      <c r="AK154" s="44" t="str">
        <f t="shared" si="48"/>
        <v>KVVU-32Внутренняя</v>
      </c>
      <c r="AL154" s="44" t="e">
        <f>VLOOKUP(AG154,#REF!,40,FALSE)</f>
        <v>#REF!</v>
      </c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>
        <f>COUNTIFS(BH$2:BH154,BH154,BH$2:BH154,BH154)</f>
        <v>1</v>
      </c>
      <c r="BH154" s="44" t="str">
        <f t="shared" si="54"/>
        <v>KVSW-25</v>
      </c>
      <c r="BI154" s="44" t="s">
        <v>60</v>
      </c>
      <c r="BJ154" s="44">
        <v>25</v>
      </c>
      <c r="BK154" s="49"/>
      <c r="BL154" s="49" t="str">
        <f t="shared" si="56"/>
        <v>KVSW-25</v>
      </c>
      <c r="BM154" s="44" t="e">
        <f>VLOOKUP(BH154,#REF!,40,FALSE)</f>
        <v>#REF!</v>
      </c>
      <c r="BN154" s="44"/>
      <c r="BO154" s="44"/>
    </row>
    <row r="155" spans="2:67">
      <c r="B155" s="44"/>
      <c r="D155" s="44"/>
      <c r="E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>
        <f>COUNTIF($T$1:T155,T155)</f>
        <v>3</v>
      </c>
      <c r="Q155" s="44" t="str">
        <f t="shared" si="57"/>
        <v>3-KVNG-100</v>
      </c>
      <c r="R155" s="44" t="s">
        <v>18</v>
      </c>
      <c r="S155" s="44">
        <v>100</v>
      </c>
      <c r="T155" s="44" t="str">
        <f t="shared" ref="T155:T170" si="60">CONCATENATE(R155,IF(S155=0,"","-"),S155)</f>
        <v>KVNG-100</v>
      </c>
      <c r="U155" s="44">
        <v>50</v>
      </c>
      <c r="V155" s="44" t="str">
        <f t="shared" si="58"/>
        <v>50,</v>
      </c>
      <c r="W155" s="44"/>
      <c r="X155" s="44"/>
      <c r="Y155" s="44"/>
      <c r="Z155" s="44" t="str">
        <f t="shared" si="44"/>
        <v>-</v>
      </c>
      <c r="AA155" s="44"/>
      <c r="AB155" s="44"/>
      <c r="AC155" s="44"/>
      <c r="AD155" s="44"/>
      <c r="AE155" s="44"/>
      <c r="AF155" s="44">
        <f>COUNTIFS(AG$2:AG155,AG155)</f>
        <v>1</v>
      </c>
      <c r="AG155" s="44" t="str">
        <f t="shared" si="55"/>
        <v>KVVU-40</v>
      </c>
      <c r="AH155" s="44" t="s">
        <v>58</v>
      </c>
      <c r="AI155" s="44">
        <v>40</v>
      </c>
      <c r="AJ155" s="45" t="s">
        <v>10</v>
      </c>
      <c r="AK155" s="44" t="str">
        <f t="shared" si="48"/>
        <v>KVVU-40Наружная</v>
      </c>
      <c r="AL155" s="44" t="e">
        <f>VLOOKUP(AG155,#REF!,40,FALSE)</f>
        <v>#REF!</v>
      </c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>
        <f>COUNTIFS(BH$2:BH155,BH155,BH$2:BH155,BH155)</f>
        <v>1</v>
      </c>
      <c r="BH155" s="44" t="str">
        <f t="shared" si="54"/>
        <v>KVSW-32</v>
      </c>
      <c r="BI155" s="44" t="s">
        <v>60</v>
      </c>
      <c r="BJ155" s="44">
        <v>32</v>
      </c>
      <c r="BK155" s="49"/>
      <c r="BL155" s="49" t="str">
        <f t="shared" si="56"/>
        <v>KVSW-32</v>
      </c>
      <c r="BM155" s="44" t="e">
        <f>VLOOKUP(BH155,#REF!,40,FALSE)</f>
        <v>#REF!</v>
      </c>
      <c r="BN155" s="44"/>
      <c r="BO155" s="44"/>
    </row>
    <row r="156" spans="2:67">
      <c r="B156" s="44"/>
      <c r="D156" s="44"/>
      <c r="E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>
        <f>COUNTIF($T$1:T156,T156)</f>
        <v>4</v>
      </c>
      <c r="Q156" s="44" t="str">
        <f t="shared" si="57"/>
        <v>4-KVNG-100</v>
      </c>
      <c r="R156" s="44" t="s">
        <v>18</v>
      </c>
      <c r="S156" s="44">
        <v>100</v>
      </c>
      <c r="T156" s="44" t="str">
        <f t="shared" si="60"/>
        <v>KVNG-100</v>
      </c>
      <c r="U156" s="44">
        <v>80</v>
      </c>
      <c r="V156" s="44" t="str">
        <f t="shared" si="58"/>
        <v>80,</v>
      </c>
      <c r="W156" s="44"/>
      <c r="X156" s="44"/>
      <c r="Y156" s="44"/>
      <c r="Z156" s="44" t="str">
        <f t="shared" si="44"/>
        <v>-</v>
      </c>
      <c r="AA156" s="44"/>
      <c r="AB156" s="44"/>
      <c r="AC156" s="44"/>
      <c r="AD156" s="44"/>
      <c r="AE156" s="44"/>
      <c r="AF156" s="44">
        <f>COUNTIFS(AG$2:AG156,AG156)</f>
        <v>2</v>
      </c>
      <c r="AG156" s="44" t="str">
        <f t="shared" si="55"/>
        <v>KVVU-40</v>
      </c>
      <c r="AH156" s="44" t="s">
        <v>58</v>
      </c>
      <c r="AI156" s="44">
        <v>40</v>
      </c>
      <c r="AJ156" s="45" t="s">
        <v>16</v>
      </c>
      <c r="AK156" s="44" t="str">
        <f t="shared" si="48"/>
        <v>KVVU-40Внутренняя</v>
      </c>
      <c r="AL156" s="44" t="e">
        <f>VLOOKUP(AG156,#REF!,40,FALSE)</f>
        <v>#REF!</v>
      </c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>
        <f>COUNTIFS(BH$2:BH156,BH156,BH$2:BH156,BH156)</f>
        <v>1</v>
      </c>
      <c r="BH156" s="44" t="str">
        <f t="shared" si="54"/>
        <v>KVTDN-20</v>
      </c>
      <c r="BI156" s="44" t="s">
        <v>20</v>
      </c>
      <c r="BJ156" s="44">
        <v>20</v>
      </c>
      <c r="BK156" s="49" t="s">
        <v>733</v>
      </c>
      <c r="BL156" s="49" t="str">
        <f t="shared" si="56"/>
        <v>KVTDN-20Сталь 45 с покрытием твёрдым хромом</v>
      </c>
      <c r="BM156" s="44" t="e">
        <f>VLOOKUP(BH156,#REF!,40,FALSE)</f>
        <v>#REF!</v>
      </c>
      <c r="BN156" s="44"/>
      <c r="BO156" s="44"/>
    </row>
    <row r="157" spans="2:67">
      <c r="B157" s="44"/>
      <c r="D157" s="44"/>
      <c r="E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>
        <f>COUNTIF($T$1:T157,T157)</f>
        <v>5</v>
      </c>
      <c r="Q157" s="44" t="str">
        <f t="shared" si="57"/>
        <v>5-KVNG-100</v>
      </c>
      <c r="R157" s="44" t="s">
        <v>18</v>
      </c>
      <c r="S157" s="44">
        <v>100</v>
      </c>
      <c r="T157" s="44" t="str">
        <f t="shared" si="60"/>
        <v>KVNG-100</v>
      </c>
      <c r="U157" s="44">
        <v>100</v>
      </c>
      <c r="V157" s="44" t="str">
        <f t="shared" si="58"/>
        <v>100,</v>
      </c>
      <c r="W157" s="44"/>
      <c r="X157" s="44"/>
      <c r="Y157" s="44"/>
      <c r="Z157" s="44" t="str">
        <f t="shared" ref="Z157:Z220" si="61">CONCATENATE(X157,"-",Y157)</f>
        <v>-</v>
      </c>
      <c r="AA157" s="44"/>
      <c r="AB157" s="44"/>
      <c r="AC157" s="44"/>
      <c r="AD157" s="44"/>
      <c r="AE157" s="44"/>
      <c r="AF157" s="44">
        <f>COUNTIFS(AG$2:AG157,AG157)</f>
        <v>1</v>
      </c>
      <c r="AG157" s="44" t="str">
        <f t="shared" si="55"/>
        <v>KVVU-50</v>
      </c>
      <c r="AH157" s="44" t="s">
        <v>58</v>
      </c>
      <c r="AI157" s="44">
        <v>50</v>
      </c>
      <c r="AJ157" s="45" t="s">
        <v>10</v>
      </c>
      <c r="AK157" s="44" t="str">
        <f t="shared" si="48"/>
        <v>KVVU-50Наружная</v>
      </c>
      <c r="AL157" s="44" t="e">
        <f>VLOOKUP(AG157,#REF!,40,FALSE)</f>
        <v>#REF!</v>
      </c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>
        <f>COUNTIFS(BH$2:BH157,BH157,BH$2:BH157,BH157)</f>
        <v>2</v>
      </c>
      <c r="BH157" s="44" t="str">
        <f t="shared" si="54"/>
        <v>KVTDN-20</v>
      </c>
      <c r="BI157" s="44" t="s">
        <v>20</v>
      </c>
      <c r="BJ157" s="44">
        <v>20</v>
      </c>
      <c r="BK157" s="49" t="s">
        <v>734</v>
      </c>
      <c r="BL157" s="49" t="str">
        <f t="shared" si="56"/>
        <v>KVTDN-20Сталь нержавеющая AISI 304 с покрытием твёрдым хромом</v>
      </c>
      <c r="BM157" s="44" t="e">
        <f>VLOOKUP(BH157,#REF!,40,FALSE)</f>
        <v>#REF!</v>
      </c>
      <c r="BN157" s="44"/>
      <c r="BO157" s="44"/>
    </row>
    <row r="158" spans="2:67">
      <c r="B158" s="44"/>
      <c r="D158" s="44"/>
      <c r="E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>
        <f>COUNTIF($T$1:T158,T158)</f>
        <v>6</v>
      </c>
      <c r="Q158" s="44" t="str">
        <f t="shared" si="57"/>
        <v>6-KVNG-100</v>
      </c>
      <c r="R158" s="44" t="s">
        <v>18</v>
      </c>
      <c r="S158" s="44">
        <v>100</v>
      </c>
      <c r="T158" s="44" t="str">
        <f t="shared" si="60"/>
        <v>KVNG-100</v>
      </c>
      <c r="U158" s="44">
        <v>120</v>
      </c>
      <c r="V158" s="44" t="str">
        <f t="shared" si="58"/>
        <v>120,</v>
      </c>
      <c r="W158" s="44"/>
      <c r="X158" s="44"/>
      <c r="Y158" s="44"/>
      <c r="Z158" s="44" t="str">
        <f t="shared" si="61"/>
        <v>-</v>
      </c>
      <c r="AA158" s="44"/>
      <c r="AB158" s="44"/>
      <c r="AC158" s="44"/>
      <c r="AD158" s="44"/>
      <c r="AE158" s="44"/>
      <c r="AF158" s="44">
        <f>COUNTIFS(AG$2:AG158,AG158)</f>
        <v>2</v>
      </c>
      <c r="AG158" s="44" t="str">
        <f t="shared" si="55"/>
        <v>KVVU-50</v>
      </c>
      <c r="AH158" s="44" t="s">
        <v>58</v>
      </c>
      <c r="AI158" s="44">
        <v>50</v>
      </c>
      <c r="AJ158" s="45" t="s">
        <v>16</v>
      </c>
      <c r="AK158" s="44" t="str">
        <f t="shared" si="48"/>
        <v>KVVU-50Внутренняя</v>
      </c>
      <c r="AL158" s="44" t="e">
        <f>VLOOKUP(AG158,#REF!,40,FALSE)</f>
        <v>#REF!</v>
      </c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>
        <f>COUNTIFS(BH$2:BH158,BH158,BH$2:BH158,BH158)</f>
        <v>1</v>
      </c>
      <c r="BH158" s="44" t="str">
        <f t="shared" si="54"/>
        <v>KVTDN-25</v>
      </c>
      <c r="BI158" s="44" t="s">
        <v>20</v>
      </c>
      <c r="BJ158" s="44">
        <v>25</v>
      </c>
      <c r="BK158" s="49" t="s">
        <v>733</v>
      </c>
      <c r="BL158" s="49" t="str">
        <f t="shared" si="56"/>
        <v>KVTDN-25Сталь 45 с покрытием твёрдым хромом</v>
      </c>
      <c r="BM158" s="44" t="e">
        <f>VLOOKUP(BH158,#REF!,40,FALSE)</f>
        <v>#REF!</v>
      </c>
      <c r="BN158" s="44"/>
      <c r="BO158" s="44"/>
    </row>
    <row r="159" spans="2:67">
      <c r="B159" s="44"/>
      <c r="D159" s="44"/>
      <c r="E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>
        <f>COUNTIF($T$1:T159,T159)</f>
        <v>7</v>
      </c>
      <c r="Q159" s="44" t="str">
        <f t="shared" si="57"/>
        <v>7-KVNG-100</v>
      </c>
      <c r="R159" s="44" t="s">
        <v>18</v>
      </c>
      <c r="S159" s="44">
        <v>100</v>
      </c>
      <c r="T159" s="44" t="str">
        <f t="shared" si="60"/>
        <v>KVNG-100</v>
      </c>
      <c r="U159" s="44">
        <v>160</v>
      </c>
      <c r="V159" s="44" t="str">
        <f t="shared" si="58"/>
        <v>160,</v>
      </c>
      <c r="W159" s="44"/>
      <c r="X159" s="44"/>
      <c r="Y159" s="44"/>
      <c r="Z159" s="44" t="str">
        <f t="shared" si="61"/>
        <v>-</v>
      </c>
      <c r="AA159" s="44"/>
      <c r="AB159" s="44"/>
      <c r="AC159" s="44"/>
      <c r="AD159" s="44"/>
      <c r="AE159" s="44"/>
      <c r="AF159" s="44">
        <f>COUNTIFS(AG$2:AG159,AG159)</f>
        <v>1</v>
      </c>
      <c r="AG159" s="44" t="str">
        <f t="shared" si="55"/>
        <v>KVVU-63</v>
      </c>
      <c r="AH159" s="44" t="s">
        <v>58</v>
      </c>
      <c r="AI159" s="44">
        <v>63</v>
      </c>
      <c r="AJ159" s="45" t="s">
        <v>10</v>
      </c>
      <c r="AK159" s="44" t="str">
        <f t="shared" si="48"/>
        <v>KVVU-63Наружная</v>
      </c>
      <c r="AL159" s="44" t="e">
        <f>VLOOKUP(AG159,#REF!,40,FALSE)</f>
        <v>#REF!</v>
      </c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>
        <f>COUNTIFS(BH$2:BH159,BH159,BH$2:BH159,BH159)</f>
        <v>2</v>
      </c>
      <c r="BH159" s="44" t="str">
        <f t="shared" si="54"/>
        <v>KVTDN-25</v>
      </c>
      <c r="BI159" s="44" t="s">
        <v>20</v>
      </c>
      <c r="BJ159" s="44">
        <v>25</v>
      </c>
      <c r="BK159" s="49" t="s">
        <v>734</v>
      </c>
      <c r="BL159" s="49" t="str">
        <f t="shared" si="56"/>
        <v>KVTDN-25Сталь нержавеющая AISI 304 с покрытием твёрдым хромом</v>
      </c>
      <c r="BM159" s="44" t="e">
        <f>VLOOKUP(BH159,#REF!,40,FALSE)</f>
        <v>#REF!</v>
      </c>
      <c r="BN159" s="44"/>
      <c r="BO159" s="44"/>
    </row>
    <row r="160" spans="2:67">
      <c r="B160" s="44"/>
      <c r="D160" s="44"/>
      <c r="E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>
        <f>COUNTIF($T$1:T160,T160)</f>
        <v>8</v>
      </c>
      <c r="Q160" s="44" t="str">
        <f t="shared" si="57"/>
        <v>8-KVNG-100</v>
      </c>
      <c r="R160" s="44" t="s">
        <v>18</v>
      </c>
      <c r="S160" s="44">
        <v>100</v>
      </c>
      <c r="T160" s="44" t="str">
        <f t="shared" si="60"/>
        <v>KVNG-100</v>
      </c>
      <c r="U160" s="44">
        <v>200</v>
      </c>
      <c r="V160" s="44" t="str">
        <f t="shared" si="58"/>
        <v>200,</v>
      </c>
      <c r="W160" s="44"/>
      <c r="X160" s="44"/>
      <c r="Y160" s="44"/>
      <c r="Z160" s="44" t="str">
        <f t="shared" si="61"/>
        <v>-</v>
      </c>
      <c r="AA160" s="44"/>
      <c r="AB160" s="44"/>
      <c r="AC160" s="44"/>
      <c r="AD160" s="44"/>
      <c r="AE160" s="44"/>
      <c r="AF160" s="44">
        <f>COUNTIFS(AG$2:AG160,AG160)</f>
        <v>2</v>
      </c>
      <c r="AG160" s="44" t="str">
        <f t="shared" si="55"/>
        <v>KVVU-63</v>
      </c>
      <c r="AH160" s="44" t="s">
        <v>58</v>
      </c>
      <c r="AI160" s="44">
        <v>63</v>
      </c>
      <c r="AJ160" s="45" t="s">
        <v>16</v>
      </c>
      <c r="AK160" s="44" t="str">
        <f t="shared" si="48"/>
        <v>KVVU-63Внутренняя</v>
      </c>
      <c r="AL160" s="44" t="e">
        <f>VLOOKUP(AG160,#REF!,40,FALSE)</f>
        <v>#REF!</v>
      </c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>
        <f>COUNTIFS(BH$2:BH160,BH160,BH$2:BH160,BH160)</f>
        <v>1</v>
      </c>
      <c r="BH160" s="44" t="str">
        <f t="shared" si="54"/>
        <v>KVTDN-32</v>
      </c>
      <c r="BI160" s="44" t="s">
        <v>20</v>
      </c>
      <c r="BJ160" s="44">
        <v>32</v>
      </c>
      <c r="BK160" s="49" t="s">
        <v>733</v>
      </c>
      <c r="BL160" s="49" t="str">
        <f t="shared" si="56"/>
        <v>KVTDN-32Сталь 45 с покрытием твёрдым хромом</v>
      </c>
      <c r="BM160" s="44" t="e">
        <f>VLOOKUP(BH160,#REF!,40,FALSE)</f>
        <v>#REF!</v>
      </c>
      <c r="BN160" s="44"/>
      <c r="BO160" s="44"/>
    </row>
    <row r="161" spans="2:67">
      <c r="B161" s="44"/>
      <c r="D161" s="44"/>
      <c r="E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>
        <f>COUNTIF($T$1:T161,T161)</f>
        <v>9</v>
      </c>
      <c r="Q161" s="44" t="str">
        <f t="shared" si="57"/>
        <v>9-KVNG-100</v>
      </c>
      <c r="R161" s="44" t="s">
        <v>18</v>
      </c>
      <c r="S161" s="44">
        <v>100</v>
      </c>
      <c r="T161" s="44" t="str">
        <f t="shared" si="60"/>
        <v>KVNG-100</v>
      </c>
      <c r="U161" s="44">
        <v>250</v>
      </c>
      <c r="V161" s="44" t="str">
        <f t="shared" si="58"/>
        <v>250,</v>
      </c>
      <c r="W161" s="44"/>
      <c r="X161" s="44"/>
      <c r="Y161" s="44"/>
      <c r="Z161" s="44" t="str">
        <f t="shared" si="61"/>
        <v>-</v>
      </c>
      <c r="AA161" s="44"/>
      <c r="AB161" s="44"/>
      <c r="AC161" s="44"/>
      <c r="AD161" s="44"/>
      <c r="AE161" s="44"/>
      <c r="AF161" s="44">
        <f>COUNTIFS(AG$2:AG161,AG161)</f>
        <v>1</v>
      </c>
      <c r="AG161" s="44" t="str">
        <f t="shared" si="55"/>
        <v>KVVU-80</v>
      </c>
      <c r="AH161" s="44" t="s">
        <v>58</v>
      </c>
      <c r="AI161" s="44">
        <v>80</v>
      </c>
      <c r="AJ161" s="45" t="s">
        <v>10</v>
      </c>
      <c r="AK161" s="44" t="str">
        <f t="shared" si="48"/>
        <v>KVVU-80Наружная</v>
      </c>
      <c r="AL161" s="44" t="e">
        <f>VLOOKUP(AG161,#REF!,40,FALSE)</f>
        <v>#REF!</v>
      </c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>
        <f>COUNTIFS(BH$2:BH161,BH161,BH$2:BH161,BH161)</f>
        <v>2</v>
      </c>
      <c r="BH161" s="44" t="str">
        <f t="shared" si="54"/>
        <v>KVTDN-32</v>
      </c>
      <c r="BI161" s="44" t="s">
        <v>20</v>
      </c>
      <c r="BJ161" s="44">
        <v>32</v>
      </c>
      <c r="BK161" s="49" t="s">
        <v>734</v>
      </c>
      <c r="BL161" s="49" t="str">
        <f t="shared" si="56"/>
        <v>KVTDN-32Сталь нержавеющая AISI 304 с покрытием твёрдым хромом</v>
      </c>
      <c r="BM161" s="44" t="e">
        <f>VLOOKUP(BH161,#REF!,40,FALSE)</f>
        <v>#REF!</v>
      </c>
      <c r="BN161" s="44"/>
      <c r="BO161" s="44"/>
    </row>
    <row r="162" spans="2:67">
      <c r="B162" s="44"/>
      <c r="D162" s="44"/>
      <c r="E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>
        <f>COUNTIF($T$1:T162,T162)</f>
        <v>10</v>
      </c>
      <c r="Q162" s="44" t="str">
        <f t="shared" si="57"/>
        <v>10-KVNG-100</v>
      </c>
      <c r="R162" s="44" t="s">
        <v>18</v>
      </c>
      <c r="S162" s="44">
        <v>100</v>
      </c>
      <c r="T162" s="44" t="str">
        <f t="shared" si="60"/>
        <v>KVNG-100</v>
      </c>
      <c r="U162" s="44">
        <v>300</v>
      </c>
      <c r="V162" s="44" t="str">
        <f t="shared" si="58"/>
        <v>300,</v>
      </c>
      <c r="W162" s="44"/>
      <c r="X162" s="44"/>
      <c r="Y162" s="44"/>
      <c r="Z162" s="44" t="str">
        <f t="shared" si="61"/>
        <v>-</v>
      </c>
      <c r="AA162" s="44"/>
      <c r="AB162" s="44"/>
      <c r="AC162" s="44"/>
      <c r="AD162" s="44"/>
      <c r="AE162" s="44"/>
      <c r="AF162" s="44">
        <f>COUNTIFS(AG$2:AG162,AG162)</f>
        <v>2</v>
      </c>
      <c r="AG162" s="44" t="str">
        <f t="shared" si="55"/>
        <v>KVVU-80</v>
      </c>
      <c r="AH162" s="44" t="s">
        <v>58</v>
      </c>
      <c r="AI162" s="44">
        <v>80</v>
      </c>
      <c r="AJ162" s="45" t="s">
        <v>16</v>
      </c>
      <c r="AK162" s="44" t="str">
        <f t="shared" si="48"/>
        <v>KVVU-80Внутренняя</v>
      </c>
      <c r="AL162" s="44" t="e">
        <f>VLOOKUP(AG162,#REF!,40,FALSE)</f>
        <v>#REF!</v>
      </c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>
        <f>COUNTIFS(BH$2:BH162,BH162,BH$2:BH162,BH162)</f>
        <v>1</v>
      </c>
      <c r="BH162" s="44" t="str">
        <f t="shared" si="54"/>
        <v>KVTDN-40</v>
      </c>
      <c r="BI162" s="44" t="s">
        <v>20</v>
      </c>
      <c r="BJ162" s="44">
        <v>40</v>
      </c>
      <c r="BK162" s="49" t="s">
        <v>733</v>
      </c>
      <c r="BL162" s="49" t="str">
        <f t="shared" si="56"/>
        <v>KVTDN-40Сталь 45 с покрытием твёрдым хромом</v>
      </c>
      <c r="BM162" s="44" t="e">
        <f>VLOOKUP(BH162,#REF!,40,FALSE)</f>
        <v>#REF!</v>
      </c>
      <c r="BN162" s="44"/>
      <c r="BO162" s="44"/>
    </row>
    <row r="163" spans="2:67">
      <c r="B163" s="44"/>
      <c r="D163" s="44"/>
      <c r="E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>
        <f>COUNTIF($T$1:T163,T163)</f>
        <v>11</v>
      </c>
      <c r="Q163" s="44" t="str">
        <f t="shared" si="57"/>
        <v>11-KVNG-100</v>
      </c>
      <c r="R163" s="44" t="s">
        <v>18</v>
      </c>
      <c r="S163" s="44">
        <v>100</v>
      </c>
      <c r="T163" s="44" t="str">
        <f t="shared" si="60"/>
        <v>KVNG-100</v>
      </c>
      <c r="U163" s="44">
        <v>320</v>
      </c>
      <c r="V163" s="44" t="str">
        <f t="shared" si="58"/>
        <v>320,</v>
      </c>
      <c r="W163" s="44"/>
      <c r="X163" s="44"/>
      <c r="Y163" s="44"/>
      <c r="Z163" s="44" t="str">
        <f t="shared" si="61"/>
        <v>-</v>
      </c>
      <c r="AA163" s="44"/>
      <c r="AB163" s="44"/>
      <c r="AC163" s="44"/>
      <c r="AD163" s="44"/>
      <c r="AE163" s="44"/>
      <c r="AF163" s="44">
        <f>COUNTIFS(AG$2:AG163,AG163)</f>
        <v>1</v>
      </c>
      <c r="AG163" s="44" t="str">
        <f t="shared" si="55"/>
        <v>KVENG-32</v>
      </c>
      <c r="AH163" s="44" t="s">
        <v>726</v>
      </c>
      <c r="AI163" s="44">
        <v>32</v>
      </c>
      <c r="AJ163" s="44" t="s">
        <v>681</v>
      </c>
      <c r="AK163" s="44" t="str">
        <f t="shared" si="48"/>
        <v>KVENG-32Скольжения</v>
      </c>
      <c r="AL163" s="44" t="e">
        <f>VLOOKUP(AG163,#REF!,40,FALSE)</f>
        <v>#REF!</v>
      </c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>
        <f>COUNTIFS(BH$2:BH163,BH163,BH$2:BH163,BH163)</f>
        <v>2</v>
      </c>
      <c r="BH163" s="44" t="str">
        <f t="shared" si="54"/>
        <v>KVTDN-40</v>
      </c>
      <c r="BI163" s="44" t="s">
        <v>20</v>
      </c>
      <c r="BJ163" s="44">
        <v>40</v>
      </c>
      <c r="BK163" s="49" t="s">
        <v>734</v>
      </c>
      <c r="BL163" s="49" t="str">
        <f t="shared" si="56"/>
        <v>KVTDN-40Сталь нержавеющая AISI 304 с покрытием твёрдым хромом</v>
      </c>
      <c r="BM163" s="44" t="e">
        <f>VLOOKUP(BH163,#REF!,40,FALSE)</f>
        <v>#REF!</v>
      </c>
      <c r="BN163" s="44"/>
      <c r="BO163" s="44"/>
    </row>
    <row r="164" spans="2:67">
      <c r="B164" s="44"/>
      <c r="D164" s="44"/>
      <c r="E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>
        <f>COUNTIF($T$1:T164,T164)</f>
        <v>12</v>
      </c>
      <c r="Q164" s="44" t="str">
        <f t="shared" si="57"/>
        <v>12-KVNG-100</v>
      </c>
      <c r="R164" s="44" t="s">
        <v>18</v>
      </c>
      <c r="S164" s="44">
        <v>100</v>
      </c>
      <c r="T164" s="44" t="str">
        <f t="shared" si="60"/>
        <v>KVNG-100</v>
      </c>
      <c r="U164" s="44">
        <v>400</v>
      </c>
      <c r="V164" s="44" t="str">
        <f t="shared" si="58"/>
        <v>400,</v>
      </c>
      <c r="W164" s="44"/>
      <c r="X164" s="44"/>
      <c r="Y164" s="44"/>
      <c r="Z164" s="44" t="str">
        <f t="shared" si="61"/>
        <v>-</v>
      </c>
      <c r="AA164" s="44"/>
      <c r="AB164" s="44"/>
      <c r="AC164" s="44"/>
      <c r="AD164" s="44"/>
      <c r="AE164" s="44"/>
      <c r="AF164" s="44">
        <f>COUNTIFS(AG$2:AG164,AG164)</f>
        <v>1</v>
      </c>
      <c r="AG164" s="44" t="str">
        <f t="shared" si="55"/>
        <v>KVENG-40</v>
      </c>
      <c r="AH164" s="44" t="s">
        <v>726</v>
      </c>
      <c r="AI164" s="44">
        <v>40</v>
      </c>
      <c r="AJ164" s="44" t="s">
        <v>681</v>
      </c>
      <c r="AK164" s="44" t="str">
        <f t="shared" si="48"/>
        <v>KVENG-40Скольжения</v>
      </c>
      <c r="AL164" s="44" t="e">
        <f>VLOOKUP(AG164,#REF!,40,FALSE)</f>
        <v>#REF!</v>
      </c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>
        <f>COUNTIFS(BH$2:BH164,BH164,BH$2:BH164,BH164)</f>
        <v>1</v>
      </c>
      <c r="BH164" s="44" t="str">
        <f t="shared" si="54"/>
        <v>KVTDN-50</v>
      </c>
      <c r="BI164" s="44" t="s">
        <v>20</v>
      </c>
      <c r="BJ164" s="44">
        <v>50</v>
      </c>
      <c r="BK164" s="49" t="s">
        <v>733</v>
      </c>
      <c r="BL164" s="49" t="str">
        <f t="shared" si="56"/>
        <v>KVTDN-50Сталь 45 с покрытием твёрдым хромом</v>
      </c>
      <c r="BM164" s="44" t="e">
        <f>VLOOKUP(BH164,#REF!,40,FALSE)</f>
        <v>#REF!</v>
      </c>
      <c r="BN164" s="44"/>
      <c r="BO164" s="44"/>
    </row>
    <row r="165" spans="2:67">
      <c r="B165" s="44"/>
      <c r="D165" s="44"/>
      <c r="E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>
        <f>COUNTIF($T$1:T165,T165)</f>
        <v>13</v>
      </c>
      <c r="Q165" s="44" t="str">
        <f t="shared" si="57"/>
        <v>13-KVNG-100</v>
      </c>
      <c r="R165" s="44" t="s">
        <v>18</v>
      </c>
      <c r="S165" s="44">
        <v>100</v>
      </c>
      <c r="T165" s="44" t="str">
        <f t="shared" si="60"/>
        <v>KVNG-100</v>
      </c>
      <c r="U165" s="44">
        <v>500</v>
      </c>
      <c r="V165" s="44" t="str">
        <f t="shared" si="58"/>
        <v>500,</v>
      </c>
      <c r="W165" s="44"/>
      <c r="X165" s="44"/>
      <c r="Y165" s="44"/>
      <c r="Z165" s="44" t="str">
        <f t="shared" si="61"/>
        <v>-</v>
      </c>
      <c r="AA165" s="44"/>
      <c r="AB165" s="44"/>
      <c r="AC165" s="44"/>
      <c r="AD165" s="44"/>
      <c r="AE165" s="44"/>
      <c r="AF165" s="44">
        <f>COUNTIFS(AG$2:AG165,AG165)</f>
        <v>1</v>
      </c>
      <c r="AG165" s="44" t="str">
        <f t="shared" si="55"/>
        <v>KVENG-50</v>
      </c>
      <c r="AH165" s="44" t="s">
        <v>726</v>
      </c>
      <c r="AI165" s="44">
        <v>50</v>
      </c>
      <c r="AJ165" s="44" t="s">
        <v>681</v>
      </c>
      <c r="AK165" s="44" t="str">
        <f t="shared" si="48"/>
        <v>KVENG-50Скольжения</v>
      </c>
      <c r="AL165" s="44" t="e">
        <f>VLOOKUP(AG165,#REF!,40,FALSE)</f>
        <v>#REF!</v>
      </c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>
        <f>COUNTIFS(BH$2:BH165,BH165,BH$2:BH165,BH165)</f>
        <v>2</v>
      </c>
      <c r="BH165" s="44" t="str">
        <f t="shared" si="54"/>
        <v>KVTDN-50</v>
      </c>
      <c r="BI165" s="44" t="s">
        <v>20</v>
      </c>
      <c r="BJ165" s="44">
        <v>50</v>
      </c>
      <c r="BK165" s="49" t="s">
        <v>734</v>
      </c>
      <c r="BL165" s="49" t="str">
        <f t="shared" si="56"/>
        <v>KVTDN-50Сталь нержавеющая AISI 304 с покрытием твёрдым хромом</v>
      </c>
      <c r="BM165" s="44" t="e">
        <f>VLOOKUP(BH165,#REF!,40,FALSE)</f>
        <v>#REF!</v>
      </c>
      <c r="BN165" s="44"/>
      <c r="BO165" s="44"/>
    </row>
    <row r="166" spans="2:67">
      <c r="B166" s="44"/>
      <c r="D166" s="44"/>
      <c r="E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>
        <f>COUNTIF($T$1:T166,T166)</f>
        <v>14</v>
      </c>
      <c r="Q166" s="44" t="str">
        <f t="shared" si="57"/>
        <v>14-KVNG-100</v>
      </c>
      <c r="R166" s="44" t="s">
        <v>18</v>
      </c>
      <c r="S166" s="44">
        <v>100</v>
      </c>
      <c r="T166" s="44" t="str">
        <f t="shared" si="60"/>
        <v>KVNG-100</v>
      </c>
      <c r="U166" s="44">
        <v>600</v>
      </c>
      <c r="V166" s="44" t="str">
        <f t="shared" si="58"/>
        <v>600,</v>
      </c>
      <c r="W166" s="44"/>
      <c r="X166" s="44"/>
      <c r="Y166" s="44"/>
      <c r="Z166" s="44" t="str">
        <f t="shared" si="61"/>
        <v>-</v>
      </c>
      <c r="AA166" s="44"/>
      <c r="AB166" s="44"/>
      <c r="AC166" s="44"/>
      <c r="AD166" s="44"/>
      <c r="AE166" s="44"/>
      <c r="AF166" s="44">
        <f>COUNTIFS(AG$2:AG166,AG166)</f>
        <v>1</v>
      </c>
      <c r="AG166" s="44" t="str">
        <f t="shared" si="55"/>
        <v>KVENG-63</v>
      </c>
      <c r="AH166" s="44" t="s">
        <v>726</v>
      </c>
      <c r="AI166" s="44">
        <v>63</v>
      </c>
      <c r="AJ166" s="44" t="s">
        <v>681</v>
      </c>
      <c r="AK166" s="44" t="str">
        <f t="shared" si="48"/>
        <v>KVENG-63Скольжения</v>
      </c>
      <c r="AL166" s="44" t="e">
        <f>VLOOKUP(AG166,#REF!,40,FALSE)</f>
        <v>#REF!</v>
      </c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>
        <f>COUNTIFS(BH$2:BH166,BH166,BH$2:BH166,BH166)</f>
        <v>1</v>
      </c>
      <c r="BH166" s="44" t="str">
        <f t="shared" si="54"/>
        <v>KVTDN-63</v>
      </c>
      <c r="BI166" s="44" t="s">
        <v>20</v>
      </c>
      <c r="BJ166" s="44">
        <v>63</v>
      </c>
      <c r="BK166" s="49" t="s">
        <v>733</v>
      </c>
      <c r="BL166" s="49" t="str">
        <f t="shared" si="56"/>
        <v>KVTDN-63Сталь 45 с покрытием твёрдым хромом</v>
      </c>
      <c r="BM166" s="44" t="e">
        <f>VLOOKUP(BH166,#REF!,40,FALSE)</f>
        <v>#REF!</v>
      </c>
      <c r="BN166" s="44"/>
      <c r="BO166" s="44"/>
    </row>
    <row r="167" spans="2:67">
      <c r="B167" s="44"/>
      <c r="D167" s="44"/>
      <c r="E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>
        <f>COUNTIF($T$1:T167,T167)</f>
        <v>15</v>
      </c>
      <c r="Q167" s="44" t="str">
        <f t="shared" si="57"/>
        <v>15-KVNG-100</v>
      </c>
      <c r="R167" s="44" t="s">
        <v>18</v>
      </c>
      <c r="S167" s="44">
        <v>100</v>
      </c>
      <c r="T167" s="44" t="str">
        <f t="shared" si="60"/>
        <v>KVNG-100</v>
      </c>
      <c r="U167" s="44">
        <v>700</v>
      </c>
      <c r="V167" s="44" t="str">
        <f t="shared" si="58"/>
        <v>700,</v>
      </c>
      <c r="W167" s="44"/>
      <c r="X167" s="44"/>
      <c r="Y167" s="44"/>
      <c r="Z167" s="44" t="str">
        <f t="shared" si="61"/>
        <v>-</v>
      </c>
      <c r="AA167" s="44"/>
      <c r="AB167" s="44"/>
      <c r="AC167" s="44"/>
      <c r="AD167" s="44"/>
      <c r="AE167" s="44"/>
      <c r="AF167" s="44">
        <f>COUNTIFS(AG$2:AG167,AG167)</f>
        <v>1</v>
      </c>
      <c r="AG167" s="44" t="str">
        <f t="shared" si="55"/>
        <v>KVENG-80</v>
      </c>
      <c r="AH167" s="44" t="s">
        <v>726</v>
      </c>
      <c r="AI167" s="44">
        <v>80</v>
      </c>
      <c r="AJ167" s="44" t="s">
        <v>681</v>
      </c>
      <c r="AK167" s="44" t="str">
        <f t="shared" si="48"/>
        <v>KVENG-80Скольжения</v>
      </c>
      <c r="AL167" s="44" t="e">
        <f>VLOOKUP(AG167,#REF!,40,FALSE)</f>
        <v>#REF!</v>
      </c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>
        <f>COUNTIFS(BH$2:BH167,BH167,BH$2:BH167,BH167)</f>
        <v>2</v>
      </c>
      <c r="BH167" s="44" t="str">
        <f t="shared" si="54"/>
        <v>KVTDN-63</v>
      </c>
      <c r="BI167" s="44" t="s">
        <v>20</v>
      </c>
      <c r="BJ167" s="44">
        <v>63</v>
      </c>
      <c r="BK167" s="49" t="s">
        <v>734</v>
      </c>
      <c r="BL167" s="49" t="str">
        <f t="shared" si="56"/>
        <v>KVTDN-63Сталь нержавеющая AISI 304 с покрытием твёрдым хромом</v>
      </c>
      <c r="BM167" s="44" t="e">
        <f>VLOOKUP(BH167,#REF!,40,FALSE)</f>
        <v>#REF!</v>
      </c>
      <c r="BN167" s="44"/>
      <c r="BO167" s="44"/>
    </row>
    <row r="168" spans="2:67">
      <c r="B168" s="44"/>
      <c r="D168" s="44"/>
      <c r="E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>
        <f>COUNTIF($T$1:T168,T168)</f>
        <v>16</v>
      </c>
      <c r="Q168" s="44" t="str">
        <f t="shared" si="57"/>
        <v>16-KVNG-100</v>
      </c>
      <c r="R168" s="44" t="s">
        <v>18</v>
      </c>
      <c r="S168" s="44">
        <v>100</v>
      </c>
      <c r="T168" s="44" t="str">
        <f t="shared" si="60"/>
        <v>KVNG-100</v>
      </c>
      <c r="U168" s="44">
        <v>800</v>
      </c>
      <c r="V168" s="44" t="str">
        <f t="shared" si="58"/>
        <v>800,</v>
      </c>
      <c r="W168" s="44"/>
      <c r="X168" s="44"/>
      <c r="Y168" s="44"/>
      <c r="Z168" s="44" t="str">
        <f t="shared" si="61"/>
        <v>-</v>
      </c>
      <c r="AA168" s="44"/>
      <c r="AB168" s="44"/>
      <c r="AC168" s="44"/>
      <c r="AD168" s="44"/>
      <c r="AE168" s="44"/>
      <c r="AF168" s="44">
        <f>COUNTIFS(AG$2:AG168,AG168)</f>
        <v>1</v>
      </c>
      <c r="AG168" s="44" t="str">
        <f t="shared" si="55"/>
        <v>KVENG-100</v>
      </c>
      <c r="AH168" s="44" t="s">
        <v>726</v>
      </c>
      <c r="AI168" s="44">
        <v>100</v>
      </c>
      <c r="AJ168" s="44" t="s">
        <v>681</v>
      </c>
      <c r="AK168" s="44" t="str">
        <f t="shared" si="48"/>
        <v>KVENG-100Скольжения</v>
      </c>
      <c r="AL168" s="44" t="e">
        <f>VLOOKUP(AG168,#REF!,40,FALSE)</f>
        <v>#REF!</v>
      </c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>
        <f>COUNTIFS(BH$2:BH168,BH168,BH$2:BH168,BH168)</f>
        <v>1</v>
      </c>
      <c r="BH168" s="44" t="str">
        <f t="shared" si="54"/>
        <v>KVTDN-80</v>
      </c>
      <c r="BI168" s="44" t="s">
        <v>20</v>
      </c>
      <c r="BJ168" s="44">
        <v>80</v>
      </c>
      <c r="BK168" s="49" t="s">
        <v>733</v>
      </c>
      <c r="BL168" s="49" t="str">
        <f t="shared" si="56"/>
        <v>KVTDN-80Сталь 45 с покрытием твёрдым хромом</v>
      </c>
      <c r="BM168" s="44" t="e">
        <f>VLOOKUP(BH168,#REF!,40,FALSE)</f>
        <v>#REF!</v>
      </c>
      <c r="BN168" s="44"/>
      <c r="BO168" s="44"/>
    </row>
    <row r="169" spans="2:67">
      <c r="B169" s="44"/>
      <c r="D169" s="44"/>
      <c r="E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>
        <f>COUNTIF($T$1:T169,T169)</f>
        <v>17</v>
      </c>
      <c r="Q169" s="44" t="str">
        <f t="shared" si="57"/>
        <v>17-KVNG-100</v>
      </c>
      <c r="R169" s="44" t="s">
        <v>18</v>
      </c>
      <c r="S169" s="44">
        <v>100</v>
      </c>
      <c r="T169" s="44" t="str">
        <f t="shared" si="60"/>
        <v>KVNG-100</v>
      </c>
      <c r="U169" s="44">
        <v>1000</v>
      </c>
      <c r="V169" s="44" t="str">
        <f t="shared" si="58"/>
        <v>1000,</v>
      </c>
      <c r="W169" s="44"/>
      <c r="X169" s="44"/>
      <c r="Y169" s="44"/>
      <c r="Z169" s="44" t="str">
        <f t="shared" si="61"/>
        <v>-</v>
      </c>
      <c r="AA169" s="44"/>
      <c r="AB169" s="44"/>
      <c r="AC169" s="44"/>
      <c r="AD169" s="44"/>
      <c r="AE169" s="44"/>
      <c r="AF169" s="44">
        <f>COUNTIFS(AG$2:AG169,AG169)</f>
        <v>1</v>
      </c>
      <c r="AG169" s="44" t="str">
        <f>CONCATENATE(AH169,"-",AI169)</f>
        <v>KVMAL-M01-32</v>
      </c>
      <c r="AH169" s="44" t="s">
        <v>56</v>
      </c>
      <c r="AI169" s="44">
        <v>32</v>
      </c>
      <c r="AJ169" s="45" t="s">
        <v>10</v>
      </c>
      <c r="AK169" s="44" t="str">
        <f>CONCATENATE(AG169,,AJ169)</f>
        <v>KVMAL-M01-32Наружная</v>
      </c>
      <c r="AL169" s="44" t="e">
        <f>VLOOKUP(AG169,#REF!,40,FALSE)</f>
        <v>#REF!</v>
      </c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>
        <f>COUNTIFS(BH$2:BH169,BH169,BH$2:BH169,BH169)</f>
        <v>2</v>
      </c>
      <c r="BH169" s="44" t="str">
        <f t="shared" si="54"/>
        <v>KVTDN-80</v>
      </c>
      <c r="BI169" s="44" t="s">
        <v>20</v>
      </c>
      <c r="BJ169" s="44">
        <v>80</v>
      </c>
      <c r="BK169" s="49" t="s">
        <v>734</v>
      </c>
      <c r="BL169" s="49" t="str">
        <f t="shared" si="56"/>
        <v>KVTDN-80Сталь нержавеющая AISI 304 с покрытием твёрдым хромом</v>
      </c>
      <c r="BM169" s="44" t="e">
        <f>VLOOKUP(BH169,#REF!,40,FALSE)</f>
        <v>#REF!</v>
      </c>
      <c r="BN169" s="44"/>
      <c r="BO169" s="44"/>
    </row>
    <row r="170" spans="2:67">
      <c r="B170" s="44"/>
      <c r="D170" s="44"/>
      <c r="E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>
        <f>COUNTIF($T$1:T170,T170)</f>
        <v>18</v>
      </c>
      <c r="Q170" s="44" t="str">
        <f t="shared" si="57"/>
        <v>18-KVNG-100</v>
      </c>
      <c r="R170" s="44" t="s">
        <v>18</v>
      </c>
      <c r="S170" s="44">
        <v>100</v>
      </c>
      <c r="T170" s="44" t="str">
        <f t="shared" si="60"/>
        <v>KVNG-100</v>
      </c>
      <c r="U170" s="44">
        <v>1250</v>
      </c>
      <c r="V170" s="44" t="str">
        <f t="shared" si="58"/>
        <v>1250</v>
      </c>
      <c r="W170" s="44"/>
      <c r="X170" s="44"/>
      <c r="Y170" s="44"/>
      <c r="Z170" s="44" t="str">
        <f t="shared" si="61"/>
        <v>-</v>
      </c>
      <c r="AA170" s="44"/>
      <c r="AB170" s="44"/>
      <c r="AC170" s="44"/>
      <c r="AD170" s="44"/>
      <c r="AE170" s="44"/>
      <c r="AF170" s="44">
        <f>COUNTIFS(AG$2:AG170,AG170)</f>
        <v>2</v>
      </c>
      <c r="AG170" s="44" t="str">
        <f>CONCATENATE(AH170,"-",AI170)</f>
        <v>KVMAL-M01-32</v>
      </c>
      <c r="AH170" s="44" t="s">
        <v>56</v>
      </c>
      <c r="AI170" s="44">
        <v>32</v>
      </c>
      <c r="AJ170" s="45" t="s">
        <v>16</v>
      </c>
      <c r="AK170" s="44" t="str">
        <f>CONCATENATE(AG170,,AJ170)</f>
        <v>KVMAL-M01-32Внутренняя</v>
      </c>
      <c r="AL170" s="44" t="e">
        <f>VLOOKUP(AG170,#REF!,40,FALSE)</f>
        <v>#REF!</v>
      </c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>
        <f>COUNTIFS(BH$2:BH170,BH170,BH$2:BH170,BH170)</f>
        <v>1</v>
      </c>
      <c r="BH170" s="44" t="str">
        <f t="shared" si="54"/>
        <v>KVTDN-100</v>
      </c>
      <c r="BI170" s="44" t="s">
        <v>20</v>
      </c>
      <c r="BJ170" s="44">
        <v>100</v>
      </c>
      <c r="BK170" s="49" t="s">
        <v>733</v>
      </c>
      <c r="BL170" s="49" t="str">
        <f t="shared" si="56"/>
        <v>KVTDN-100Сталь 45 с покрытием твёрдым хромом</v>
      </c>
      <c r="BM170" s="44" t="e">
        <f>VLOOKUP(BH170,#REF!,40,FALSE)</f>
        <v>#REF!</v>
      </c>
      <c r="BN170" s="44"/>
      <c r="BO170" s="44"/>
    </row>
    <row r="171" spans="2:67">
      <c r="B171" s="44"/>
      <c r="D171" s="44"/>
      <c r="E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>
        <f>COUNTIF($T$1:T171,T171)</f>
        <v>1</v>
      </c>
      <c r="Q171" s="44" t="str">
        <f t="shared" si="57"/>
        <v>1-KVNG-125</v>
      </c>
      <c r="R171" s="44" t="s">
        <v>18</v>
      </c>
      <c r="S171" s="44">
        <v>125</v>
      </c>
      <c r="T171" s="44" t="str">
        <f>CONCATENATE(R171,IF(S171=0,"","-"),S171)</f>
        <v>KVNG-125</v>
      </c>
      <c r="U171" s="44">
        <v>25</v>
      </c>
      <c r="V171" s="44" t="str">
        <f t="shared" si="58"/>
        <v>25,</v>
      </c>
      <c r="W171" s="44"/>
      <c r="X171" s="44"/>
      <c r="Y171" s="44"/>
      <c r="Z171" s="44" t="str">
        <f t="shared" si="61"/>
        <v>-</v>
      </c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>
        <f>COUNTIFS(BH$2:BH171,BH171,BH$2:BH171,BH171)</f>
        <v>2</v>
      </c>
      <c r="BH171" s="44" t="str">
        <f t="shared" si="54"/>
        <v>KVTDN-100</v>
      </c>
      <c r="BI171" s="44" t="s">
        <v>20</v>
      </c>
      <c r="BJ171" s="44">
        <v>100</v>
      </c>
      <c r="BK171" s="49" t="s">
        <v>734</v>
      </c>
      <c r="BL171" s="49" t="str">
        <f t="shared" si="56"/>
        <v>KVTDN-100Сталь нержавеющая AISI 304 с покрытием твёрдым хромом</v>
      </c>
      <c r="BM171" s="44" t="e">
        <f>VLOOKUP(BH171,#REF!,40,FALSE)</f>
        <v>#REF!</v>
      </c>
      <c r="BN171" s="44"/>
      <c r="BO171" s="44"/>
    </row>
    <row r="172" spans="2:67">
      <c r="B172" s="44"/>
      <c r="D172" s="44"/>
      <c r="E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>
        <f>COUNTIF($T$1:T172,T172)</f>
        <v>2</v>
      </c>
      <c r="Q172" s="44" t="str">
        <f t="shared" si="57"/>
        <v>2-KVNG-125</v>
      </c>
      <c r="R172" s="44" t="s">
        <v>18</v>
      </c>
      <c r="S172" s="44">
        <v>125</v>
      </c>
      <c r="T172" s="44" t="str">
        <f>CONCATENATE(R172,IF(S172=0,"","-"),S172)</f>
        <v>KVNG-125</v>
      </c>
      <c r="U172" s="44">
        <v>40</v>
      </c>
      <c r="V172" s="44" t="str">
        <f t="shared" si="58"/>
        <v>40,</v>
      </c>
      <c r="W172" s="44"/>
      <c r="X172" s="44"/>
      <c r="Y172" s="44"/>
      <c r="Z172" s="44" t="str">
        <f t="shared" si="61"/>
        <v>-</v>
      </c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>
        <f>COUNTIFS(BH$2:BH172,BH172,BH$2:BH172,BH172)</f>
        <v>1</v>
      </c>
      <c r="BH172" s="44" t="str">
        <f t="shared" si="54"/>
        <v>KVVU-16</v>
      </c>
      <c r="BI172" s="44" t="s">
        <v>58</v>
      </c>
      <c r="BJ172" s="44">
        <v>16</v>
      </c>
      <c r="BK172" s="49" t="s">
        <v>733</v>
      </c>
      <c r="BL172" s="49" t="str">
        <f t="shared" si="56"/>
        <v>KVVU-16Сталь 45 с покрытием твёрдым хромом</v>
      </c>
      <c r="BM172" s="44" t="e">
        <f>VLOOKUP(BH172,#REF!,40,FALSE)</f>
        <v>#REF!</v>
      </c>
      <c r="BN172" s="44"/>
      <c r="BO172" s="44"/>
    </row>
    <row r="173" spans="2:67">
      <c r="B173" s="44"/>
      <c r="D173" s="44"/>
      <c r="E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>
        <f>COUNTIF($T$1:T173,T173)</f>
        <v>3</v>
      </c>
      <c r="Q173" s="44" t="str">
        <f t="shared" si="57"/>
        <v>3-KVNG-125</v>
      </c>
      <c r="R173" s="44" t="s">
        <v>18</v>
      </c>
      <c r="S173" s="44">
        <v>125</v>
      </c>
      <c r="T173" s="44" t="str">
        <f t="shared" ref="T173:T188" si="62">CONCATENATE(R173,IF(S173=0,"","-"),S173)</f>
        <v>KVNG-125</v>
      </c>
      <c r="U173" s="44">
        <v>50</v>
      </c>
      <c r="V173" s="44" t="str">
        <f t="shared" si="58"/>
        <v>50,</v>
      </c>
      <c r="W173" s="44"/>
      <c r="X173" s="44"/>
      <c r="Y173" s="44"/>
      <c r="Z173" s="44" t="str">
        <f t="shared" si="61"/>
        <v>-</v>
      </c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>
        <f>COUNTIFS(BH$2:BH173,BH173,BH$2:BH173,BH173)</f>
        <v>2</v>
      </c>
      <c r="BH173" s="44" t="str">
        <f t="shared" si="54"/>
        <v>KVVU-16</v>
      </c>
      <c r="BI173" s="44" t="s">
        <v>58</v>
      </c>
      <c r="BJ173" s="44">
        <v>16</v>
      </c>
      <c r="BK173" s="49" t="s">
        <v>734</v>
      </c>
      <c r="BL173" s="49" t="str">
        <f t="shared" si="56"/>
        <v>KVVU-16Сталь нержавеющая AISI 304 с покрытием твёрдым хромом</v>
      </c>
      <c r="BM173" s="44" t="e">
        <f>VLOOKUP(BH173,#REF!,40,FALSE)</f>
        <v>#REF!</v>
      </c>
      <c r="BN173" s="44"/>
      <c r="BO173" s="44"/>
    </row>
    <row r="174" spans="2:67">
      <c r="B174" s="44"/>
      <c r="D174" s="44"/>
      <c r="E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>
        <f>COUNTIF($T$1:T174,T174)</f>
        <v>4</v>
      </c>
      <c r="Q174" s="44" t="str">
        <f t="shared" si="57"/>
        <v>4-KVNG-125</v>
      </c>
      <c r="R174" s="44" t="s">
        <v>18</v>
      </c>
      <c r="S174" s="44">
        <v>125</v>
      </c>
      <c r="T174" s="44" t="str">
        <f t="shared" si="62"/>
        <v>KVNG-125</v>
      </c>
      <c r="U174" s="44">
        <v>80</v>
      </c>
      <c r="V174" s="44" t="str">
        <f t="shared" si="58"/>
        <v>80,</v>
      </c>
      <c r="W174" s="44"/>
      <c r="X174" s="44"/>
      <c r="Y174" s="44"/>
      <c r="Z174" s="44" t="str">
        <f t="shared" si="61"/>
        <v>-</v>
      </c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>
        <f>COUNTIFS(BH$2:BH174,BH174,BH$2:BH174,BH174)</f>
        <v>1</v>
      </c>
      <c r="BH174" s="44" t="str">
        <f t="shared" si="54"/>
        <v>KVVU-20</v>
      </c>
      <c r="BI174" s="44" t="s">
        <v>58</v>
      </c>
      <c r="BJ174" s="44">
        <v>20</v>
      </c>
      <c r="BK174" s="49" t="s">
        <v>733</v>
      </c>
      <c r="BL174" s="49" t="str">
        <f t="shared" si="56"/>
        <v>KVVU-20Сталь 45 с покрытием твёрдым хромом</v>
      </c>
      <c r="BM174" s="44" t="e">
        <f>VLOOKUP(BH174,#REF!,40,FALSE)</f>
        <v>#REF!</v>
      </c>
      <c r="BN174" s="44"/>
      <c r="BO174" s="44"/>
    </row>
    <row r="175" spans="2:67">
      <c r="B175" s="44"/>
      <c r="D175" s="44"/>
      <c r="E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>
        <f>COUNTIF($T$1:T175,T175)</f>
        <v>5</v>
      </c>
      <c r="Q175" s="44" t="str">
        <f t="shared" si="57"/>
        <v>5-KVNG-125</v>
      </c>
      <c r="R175" s="44" t="s">
        <v>18</v>
      </c>
      <c r="S175" s="44">
        <v>125</v>
      </c>
      <c r="T175" s="44" t="str">
        <f t="shared" si="62"/>
        <v>KVNG-125</v>
      </c>
      <c r="U175" s="44">
        <v>100</v>
      </c>
      <c r="V175" s="44" t="str">
        <f t="shared" si="58"/>
        <v>100,</v>
      </c>
      <c r="W175" s="44"/>
      <c r="X175" s="44"/>
      <c r="Y175" s="44"/>
      <c r="Z175" s="44" t="str">
        <f t="shared" si="61"/>
        <v>-</v>
      </c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>
        <f>COUNTIFS(BH$2:BH175,BH175,BH$2:BH175,BH175)</f>
        <v>2</v>
      </c>
      <c r="BH175" s="44" t="str">
        <f t="shared" si="54"/>
        <v>KVVU-20</v>
      </c>
      <c r="BI175" s="44" t="s">
        <v>58</v>
      </c>
      <c r="BJ175" s="44">
        <v>20</v>
      </c>
      <c r="BK175" s="49" t="s">
        <v>734</v>
      </c>
      <c r="BL175" s="49" t="str">
        <f t="shared" si="56"/>
        <v>KVVU-20Сталь нержавеющая AISI 304 с покрытием твёрдым хромом</v>
      </c>
      <c r="BM175" s="44" t="e">
        <f>VLOOKUP(BH175,#REF!,40,FALSE)</f>
        <v>#REF!</v>
      </c>
      <c r="BN175" s="44"/>
      <c r="BO175" s="44"/>
    </row>
    <row r="176" spans="2:67">
      <c r="B176" s="44"/>
      <c r="D176" s="44"/>
      <c r="E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>
        <f>COUNTIF($T$1:T176,T176)</f>
        <v>6</v>
      </c>
      <c r="Q176" s="44" t="str">
        <f t="shared" si="57"/>
        <v>6-KVNG-125</v>
      </c>
      <c r="R176" s="44" t="s">
        <v>18</v>
      </c>
      <c r="S176" s="44">
        <v>125</v>
      </c>
      <c r="T176" s="44" t="str">
        <f t="shared" si="62"/>
        <v>KVNG-125</v>
      </c>
      <c r="U176" s="44">
        <v>120</v>
      </c>
      <c r="V176" s="44" t="str">
        <f t="shared" si="58"/>
        <v>120,</v>
      </c>
      <c r="W176" s="44"/>
      <c r="X176" s="44"/>
      <c r="Y176" s="44"/>
      <c r="Z176" s="44" t="str">
        <f t="shared" si="61"/>
        <v>-</v>
      </c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>
        <f>COUNTIFS(BH$2:BH176,BH176,BH$2:BH176,BH176)</f>
        <v>1</v>
      </c>
      <c r="BH176" s="44" t="str">
        <f t="shared" si="54"/>
        <v>KVVU-25</v>
      </c>
      <c r="BI176" s="44" t="s">
        <v>58</v>
      </c>
      <c r="BJ176" s="44">
        <v>25</v>
      </c>
      <c r="BK176" s="49" t="s">
        <v>733</v>
      </c>
      <c r="BL176" s="49" t="str">
        <f t="shared" si="56"/>
        <v>KVVU-25Сталь 45 с покрытием твёрдым хромом</v>
      </c>
      <c r="BM176" s="44" t="e">
        <f>VLOOKUP(BH176,#REF!,40,FALSE)</f>
        <v>#REF!</v>
      </c>
      <c r="BN176" s="44"/>
      <c r="BO176" s="44"/>
    </row>
    <row r="177" spans="2:67">
      <c r="B177" s="44"/>
      <c r="D177" s="44"/>
      <c r="E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>
        <f>COUNTIF($T$1:T177,T177)</f>
        <v>7</v>
      </c>
      <c r="Q177" s="44" t="str">
        <f t="shared" si="57"/>
        <v>7-KVNG-125</v>
      </c>
      <c r="R177" s="44" t="s">
        <v>18</v>
      </c>
      <c r="S177" s="44">
        <v>125</v>
      </c>
      <c r="T177" s="44" t="str">
        <f t="shared" si="62"/>
        <v>KVNG-125</v>
      </c>
      <c r="U177" s="44">
        <v>160</v>
      </c>
      <c r="V177" s="44" t="str">
        <f t="shared" si="58"/>
        <v>160,</v>
      </c>
      <c r="W177" s="44"/>
      <c r="X177" s="44"/>
      <c r="Y177" s="44"/>
      <c r="Z177" s="44" t="str">
        <f t="shared" si="61"/>
        <v>-</v>
      </c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>
        <f>COUNTIFS(BH$2:BH177,BH177,BH$2:BH177,BH177)</f>
        <v>2</v>
      </c>
      <c r="BH177" s="44" t="str">
        <f t="shared" si="54"/>
        <v>KVVU-25</v>
      </c>
      <c r="BI177" s="44" t="s">
        <v>58</v>
      </c>
      <c r="BJ177" s="44">
        <v>25</v>
      </c>
      <c r="BK177" s="49" t="s">
        <v>734</v>
      </c>
      <c r="BL177" s="49" t="str">
        <f t="shared" si="56"/>
        <v>KVVU-25Сталь нержавеющая AISI 304 с покрытием твёрдым хромом</v>
      </c>
      <c r="BM177" s="44" t="e">
        <f>VLOOKUP(BH177,#REF!,40,FALSE)</f>
        <v>#REF!</v>
      </c>
      <c r="BN177" s="44"/>
      <c r="BO177" s="44"/>
    </row>
    <row r="178" spans="2:67">
      <c r="B178" s="44"/>
      <c r="D178" s="44"/>
      <c r="E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>
        <f>COUNTIF($T$1:T178,T178)</f>
        <v>8</v>
      </c>
      <c r="Q178" s="44" t="str">
        <f t="shared" si="57"/>
        <v>8-KVNG-125</v>
      </c>
      <c r="R178" s="44" t="s">
        <v>18</v>
      </c>
      <c r="S178" s="44">
        <v>125</v>
      </c>
      <c r="T178" s="44" t="str">
        <f t="shared" si="62"/>
        <v>KVNG-125</v>
      </c>
      <c r="U178" s="44">
        <v>200</v>
      </c>
      <c r="V178" s="44" t="str">
        <f t="shared" si="58"/>
        <v>200,</v>
      </c>
      <c r="W178" s="44"/>
      <c r="X178" s="44"/>
      <c r="Y178" s="44"/>
      <c r="Z178" s="44" t="str">
        <f t="shared" si="61"/>
        <v>-</v>
      </c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>
        <f>COUNTIFS(BH$2:BH178,BH178,BH$2:BH178,BH178)</f>
        <v>1</v>
      </c>
      <c r="BH178" s="44" t="str">
        <f t="shared" si="54"/>
        <v>KVVU-32</v>
      </c>
      <c r="BI178" s="44" t="s">
        <v>58</v>
      </c>
      <c r="BJ178" s="44">
        <v>32</v>
      </c>
      <c r="BK178" s="49" t="s">
        <v>733</v>
      </c>
      <c r="BL178" s="49" t="str">
        <f t="shared" si="56"/>
        <v>KVVU-32Сталь 45 с покрытием твёрдым хромом</v>
      </c>
      <c r="BM178" s="44" t="e">
        <f>VLOOKUP(BH178,#REF!,40,FALSE)</f>
        <v>#REF!</v>
      </c>
      <c r="BN178" s="44"/>
      <c r="BO178" s="44"/>
    </row>
    <row r="179" spans="2:67">
      <c r="B179" s="44"/>
      <c r="D179" s="44"/>
      <c r="E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>
        <f>COUNTIF($T$1:T179,T179)</f>
        <v>9</v>
      </c>
      <c r="Q179" s="44" t="str">
        <f t="shared" si="57"/>
        <v>9-KVNG-125</v>
      </c>
      <c r="R179" s="44" t="s">
        <v>18</v>
      </c>
      <c r="S179" s="44">
        <v>125</v>
      </c>
      <c r="T179" s="44" t="str">
        <f t="shared" si="62"/>
        <v>KVNG-125</v>
      </c>
      <c r="U179" s="44">
        <v>250</v>
      </c>
      <c r="V179" s="44" t="str">
        <f t="shared" si="58"/>
        <v>250,</v>
      </c>
      <c r="W179" s="44"/>
      <c r="X179" s="44"/>
      <c r="Y179" s="44"/>
      <c r="Z179" s="44" t="str">
        <f t="shared" si="61"/>
        <v>-</v>
      </c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>
        <f>COUNTIFS(BH$2:BH179,BH179,BH$2:BH179,BH179)</f>
        <v>2</v>
      </c>
      <c r="BH179" s="44" t="str">
        <f t="shared" si="54"/>
        <v>KVVU-32</v>
      </c>
      <c r="BI179" s="44" t="s">
        <v>58</v>
      </c>
      <c r="BJ179" s="44">
        <v>32</v>
      </c>
      <c r="BK179" s="49" t="s">
        <v>734</v>
      </c>
      <c r="BL179" s="49" t="str">
        <f t="shared" si="56"/>
        <v>KVVU-32Сталь нержавеющая AISI 304 с покрытием твёрдым хромом</v>
      </c>
      <c r="BM179" s="44" t="e">
        <f>VLOOKUP(BH179,#REF!,40,FALSE)</f>
        <v>#REF!</v>
      </c>
      <c r="BN179" s="44"/>
      <c r="BO179" s="44"/>
    </row>
    <row r="180" spans="2:67">
      <c r="B180" s="44"/>
      <c r="D180" s="44"/>
      <c r="E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>
        <f>COUNTIF($T$1:T180,T180)</f>
        <v>10</v>
      </c>
      <c r="Q180" s="44" t="str">
        <f t="shared" si="57"/>
        <v>10-KVNG-125</v>
      </c>
      <c r="R180" s="44" t="s">
        <v>18</v>
      </c>
      <c r="S180" s="44">
        <v>125</v>
      </c>
      <c r="T180" s="44" t="str">
        <f t="shared" si="62"/>
        <v>KVNG-125</v>
      </c>
      <c r="U180" s="44">
        <v>300</v>
      </c>
      <c r="V180" s="44" t="str">
        <f t="shared" si="58"/>
        <v>300,</v>
      </c>
      <c r="W180" s="44"/>
      <c r="X180" s="44"/>
      <c r="Y180" s="44"/>
      <c r="Z180" s="44" t="str">
        <f t="shared" si="61"/>
        <v>-</v>
      </c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>
        <f>COUNTIFS(BH$2:BH180,BH180,BH$2:BH180,BH180)</f>
        <v>1</v>
      </c>
      <c r="BH180" s="44" t="str">
        <f t="shared" si="54"/>
        <v>KVVU-40</v>
      </c>
      <c r="BI180" s="44" t="s">
        <v>58</v>
      </c>
      <c r="BJ180" s="44">
        <v>40</v>
      </c>
      <c r="BK180" s="49" t="s">
        <v>733</v>
      </c>
      <c r="BL180" s="49" t="str">
        <f t="shared" si="56"/>
        <v>KVVU-40Сталь 45 с покрытием твёрдым хромом</v>
      </c>
      <c r="BM180" s="44" t="e">
        <f>VLOOKUP(BH180,#REF!,40,FALSE)</f>
        <v>#REF!</v>
      </c>
      <c r="BN180" s="44"/>
      <c r="BO180" s="44"/>
    </row>
    <row r="181" spans="2:67">
      <c r="B181" s="44"/>
      <c r="D181" s="44"/>
      <c r="E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>
        <f>COUNTIF($T$1:T181,T181)</f>
        <v>11</v>
      </c>
      <c r="Q181" s="44" t="str">
        <f t="shared" si="57"/>
        <v>11-KVNG-125</v>
      </c>
      <c r="R181" s="44" t="s">
        <v>18</v>
      </c>
      <c r="S181" s="44">
        <v>125</v>
      </c>
      <c r="T181" s="44" t="str">
        <f t="shared" si="62"/>
        <v>KVNG-125</v>
      </c>
      <c r="U181" s="44">
        <v>320</v>
      </c>
      <c r="V181" s="44" t="str">
        <f t="shared" si="58"/>
        <v>320,</v>
      </c>
      <c r="W181" s="44"/>
      <c r="X181" s="44"/>
      <c r="Y181" s="44"/>
      <c r="Z181" s="44" t="str">
        <f t="shared" si="61"/>
        <v>-</v>
      </c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>
        <f>COUNTIFS(BH$2:BH181,BH181,BH$2:BH181,BH181)</f>
        <v>2</v>
      </c>
      <c r="BH181" s="44" t="str">
        <f t="shared" si="54"/>
        <v>KVVU-40</v>
      </c>
      <c r="BI181" s="44" t="s">
        <v>58</v>
      </c>
      <c r="BJ181" s="44">
        <v>40</v>
      </c>
      <c r="BK181" s="49" t="s">
        <v>734</v>
      </c>
      <c r="BL181" s="49" t="str">
        <f t="shared" si="56"/>
        <v>KVVU-40Сталь нержавеющая AISI 304 с покрытием твёрдым хромом</v>
      </c>
      <c r="BM181" s="44" t="e">
        <f>VLOOKUP(BH181,#REF!,40,FALSE)</f>
        <v>#REF!</v>
      </c>
      <c r="BN181" s="44"/>
      <c r="BO181" s="44"/>
    </row>
    <row r="182" spans="2:67">
      <c r="B182" s="44"/>
      <c r="D182" s="44"/>
      <c r="E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>
        <f>COUNTIF($T$1:T182,T182)</f>
        <v>12</v>
      </c>
      <c r="Q182" s="44" t="str">
        <f t="shared" si="57"/>
        <v>12-KVNG-125</v>
      </c>
      <c r="R182" s="44" t="s">
        <v>18</v>
      </c>
      <c r="S182" s="44">
        <v>125</v>
      </c>
      <c r="T182" s="44" t="str">
        <f t="shared" si="62"/>
        <v>KVNG-125</v>
      </c>
      <c r="U182" s="44">
        <v>400</v>
      </c>
      <c r="V182" s="44" t="str">
        <f t="shared" si="58"/>
        <v>400,</v>
      </c>
      <c r="W182" s="44"/>
      <c r="X182" s="44"/>
      <c r="Y182" s="44"/>
      <c r="Z182" s="44" t="str">
        <f t="shared" si="61"/>
        <v>-</v>
      </c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>
        <f>COUNTIFS(BH$2:BH182,BH182,BH$2:BH182,BH182)</f>
        <v>1</v>
      </c>
      <c r="BH182" s="44" t="str">
        <f t="shared" si="54"/>
        <v>KVVU-50</v>
      </c>
      <c r="BI182" s="44" t="s">
        <v>58</v>
      </c>
      <c r="BJ182" s="44">
        <v>50</v>
      </c>
      <c r="BK182" s="49" t="s">
        <v>733</v>
      </c>
      <c r="BL182" s="49" t="str">
        <f t="shared" si="56"/>
        <v>KVVU-50Сталь 45 с покрытием твёрдым хромом</v>
      </c>
      <c r="BM182" s="44" t="e">
        <f>VLOOKUP(BH182,#REF!,40,FALSE)</f>
        <v>#REF!</v>
      </c>
      <c r="BN182" s="44"/>
      <c r="BO182" s="44"/>
    </row>
    <row r="183" spans="2:67">
      <c r="B183" s="44"/>
      <c r="D183" s="44"/>
      <c r="E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>
        <f>COUNTIF($T$1:T183,T183)</f>
        <v>13</v>
      </c>
      <c r="Q183" s="44" t="str">
        <f t="shared" si="57"/>
        <v>13-KVNG-125</v>
      </c>
      <c r="R183" s="44" t="s">
        <v>18</v>
      </c>
      <c r="S183" s="44">
        <v>125</v>
      </c>
      <c r="T183" s="44" t="str">
        <f t="shared" si="62"/>
        <v>KVNG-125</v>
      </c>
      <c r="U183" s="44">
        <v>500</v>
      </c>
      <c r="V183" s="44" t="str">
        <f t="shared" si="58"/>
        <v>500,</v>
      </c>
      <c r="W183" s="44"/>
      <c r="X183" s="44"/>
      <c r="Y183" s="44"/>
      <c r="Z183" s="44" t="str">
        <f t="shared" si="61"/>
        <v>-</v>
      </c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>
        <f>COUNTIFS(BH$2:BH183,BH183,BH$2:BH183,BH183)</f>
        <v>2</v>
      </c>
      <c r="BH183" s="44" t="str">
        <f t="shared" si="54"/>
        <v>KVVU-50</v>
      </c>
      <c r="BI183" s="44" t="s">
        <v>58</v>
      </c>
      <c r="BJ183" s="44">
        <v>50</v>
      </c>
      <c r="BK183" s="49" t="s">
        <v>734</v>
      </c>
      <c r="BL183" s="49" t="str">
        <f t="shared" si="56"/>
        <v>KVVU-50Сталь нержавеющая AISI 304 с покрытием твёрдым хромом</v>
      </c>
      <c r="BM183" s="44" t="e">
        <f>VLOOKUP(BH183,#REF!,40,FALSE)</f>
        <v>#REF!</v>
      </c>
      <c r="BN183" s="44"/>
      <c r="BO183" s="44"/>
    </row>
    <row r="184" spans="2:67">
      <c r="B184" s="44"/>
      <c r="D184" s="44"/>
      <c r="E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>
        <f>COUNTIF($T$1:T184,T184)</f>
        <v>14</v>
      </c>
      <c r="Q184" s="44" t="str">
        <f t="shared" si="57"/>
        <v>14-KVNG-125</v>
      </c>
      <c r="R184" s="44" t="s">
        <v>18</v>
      </c>
      <c r="S184" s="44">
        <v>125</v>
      </c>
      <c r="T184" s="44" t="str">
        <f t="shared" si="62"/>
        <v>KVNG-125</v>
      </c>
      <c r="U184" s="44">
        <v>600</v>
      </c>
      <c r="V184" s="44" t="str">
        <f t="shared" si="58"/>
        <v>600,</v>
      </c>
      <c r="W184" s="44"/>
      <c r="X184" s="44"/>
      <c r="Y184" s="44"/>
      <c r="Z184" s="44" t="str">
        <f t="shared" si="61"/>
        <v>-</v>
      </c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>
        <f>COUNTIFS(BH$2:BH184,BH184,BH$2:BH184,BH184)</f>
        <v>1</v>
      </c>
      <c r="BH184" s="44" t="str">
        <f t="shared" si="54"/>
        <v>KVVU-63</v>
      </c>
      <c r="BI184" s="44" t="s">
        <v>58</v>
      </c>
      <c r="BJ184" s="44">
        <v>63</v>
      </c>
      <c r="BK184" s="49" t="s">
        <v>733</v>
      </c>
      <c r="BL184" s="49" t="str">
        <f t="shared" si="56"/>
        <v>KVVU-63Сталь 45 с покрытием твёрдым хромом</v>
      </c>
      <c r="BM184" s="44" t="e">
        <f>VLOOKUP(BH184,#REF!,40,FALSE)</f>
        <v>#REF!</v>
      </c>
      <c r="BN184" s="44"/>
      <c r="BO184" s="44"/>
    </row>
    <row r="185" spans="2:67">
      <c r="B185" s="44"/>
      <c r="D185" s="44"/>
      <c r="E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>
        <f>COUNTIF($T$1:T185,T185)</f>
        <v>15</v>
      </c>
      <c r="Q185" s="44" t="str">
        <f t="shared" si="57"/>
        <v>15-KVNG-125</v>
      </c>
      <c r="R185" s="44" t="s">
        <v>18</v>
      </c>
      <c r="S185" s="44">
        <v>125</v>
      </c>
      <c r="T185" s="44" t="str">
        <f t="shared" si="62"/>
        <v>KVNG-125</v>
      </c>
      <c r="U185" s="44">
        <v>700</v>
      </c>
      <c r="V185" s="44" t="str">
        <f t="shared" si="58"/>
        <v>700,</v>
      </c>
      <c r="W185" s="44"/>
      <c r="X185" s="44"/>
      <c r="Y185" s="44"/>
      <c r="Z185" s="44" t="str">
        <f t="shared" si="61"/>
        <v>-</v>
      </c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>
        <f>COUNTIFS(BH$2:BH185,BH185,BH$2:BH185,BH185)</f>
        <v>2</v>
      </c>
      <c r="BH185" s="44" t="str">
        <f t="shared" si="54"/>
        <v>KVVU-63</v>
      </c>
      <c r="BI185" s="44" t="s">
        <v>58</v>
      </c>
      <c r="BJ185" s="44">
        <v>63</v>
      </c>
      <c r="BK185" s="49" t="s">
        <v>734</v>
      </c>
      <c r="BL185" s="49" t="str">
        <f t="shared" si="56"/>
        <v>KVVU-63Сталь нержавеющая AISI 304 с покрытием твёрдым хромом</v>
      </c>
      <c r="BM185" s="44" t="e">
        <f>VLOOKUP(BH185,#REF!,40,FALSE)</f>
        <v>#REF!</v>
      </c>
      <c r="BN185" s="44"/>
      <c r="BO185" s="44"/>
    </row>
    <row r="186" spans="2:67">
      <c r="B186" s="44"/>
      <c r="D186" s="44"/>
      <c r="E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>
        <f>COUNTIF($T$1:T186,T186)</f>
        <v>16</v>
      </c>
      <c r="Q186" s="44" t="str">
        <f t="shared" si="57"/>
        <v>16-KVNG-125</v>
      </c>
      <c r="R186" s="44" t="s">
        <v>18</v>
      </c>
      <c r="S186" s="44">
        <v>125</v>
      </c>
      <c r="T186" s="44" t="str">
        <f t="shared" si="62"/>
        <v>KVNG-125</v>
      </c>
      <c r="U186" s="44">
        <v>800</v>
      </c>
      <c r="V186" s="44" t="str">
        <f t="shared" si="58"/>
        <v>800,</v>
      </c>
      <c r="W186" s="44"/>
      <c r="X186" s="44"/>
      <c r="Y186" s="44"/>
      <c r="Z186" s="44" t="str">
        <f t="shared" si="61"/>
        <v>-</v>
      </c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>
        <f>COUNTIFS(BH$2:BH186,BH186,BH$2:BH186,BH186)</f>
        <v>1</v>
      </c>
      <c r="BH186" s="44" t="str">
        <f t="shared" si="54"/>
        <v>KVVU-80</v>
      </c>
      <c r="BI186" s="44" t="s">
        <v>58</v>
      </c>
      <c r="BJ186" s="44">
        <v>80</v>
      </c>
      <c r="BK186" s="49" t="s">
        <v>733</v>
      </c>
      <c r="BL186" s="49" t="str">
        <f t="shared" si="56"/>
        <v>KVVU-80Сталь 45 с покрытием твёрдым хромом</v>
      </c>
      <c r="BM186" s="44" t="e">
        <f>VLOOKUP(BH186,#REF!,40,FALSE)</f>
        <v>#REF!</v>
      </c>
      <c r="BN186" s="44"/>
      <c r="BO186" s="44"/>
    </row>
    <row r="187" spans="2:67">
      <c r="B187" s="44"/>
      <c r="D187" s="44"/>
      <c r="E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>
        <f>COUNTIF($T$1:T187,T187)</f>
        <v>17</v>
      </c>
      <c r="Q187" s="44" t="str">
        <f t="shared" si="57"/>
        <v>17-KVNG-125</v>
      </c>
      <c r="R187" s="44" t="s">
        <v>18</v>
      </c>
      <c r="S187" s="44">
        <v>125</v>
      </c>
      <c r="T187" s="44" t="str">
        <f t="shared" si="62"/>
        <v>KVNG-125</v>
      </c>
      <c r="U187" s="44">
        <v>1000</v>
      </c>
      <c r="V187" s="44" t="str">
        <f t="shared" si="58"/>
        <v>1000,</v>
      </c>
      <c r="W187" s="44"/>
      <c r="X187" s="44"/>
      <c r="Y187" s="44"/>
      <c r="Z187" s="44" t="str">
        <f t="shared" si="61"/>
        <v>-</v>
      </c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>
        <f>COUNTIFS(BH$2:BH187,BH187,BH$2:BH187,BH187)</f>
        <v>2</v>
      </c>
      <c r="BH187" s="44" t="str">
        <f t="shared" si="54"/>
        <v>KVVU-80</v>
      </c>
      <c r="BI187" s="44" t="s">
        <v>58</v>
      </c>
      <c r="BJ187" s="44">
        <v>80</v>
      </c>
      <c r="BK187" s="49" t="s">
        <v>734</v>
      </c>
      <c r="BL187" s="49" t="str">
        <f t="shared" si="56"/>
        <v>KVVU-80Сталь нержавеющая AISI 304 с покрытием твёрдым хромом</v>
      </c>
      <c r="BM187" s="44" t="e">
        <f>VLOOKUP(BH187,#REF!,40,FALSE)</f>
        <v>#REF!</v>
      </c>
      <c r="BN187" s="44"/>
      <c r="BO187" s="44"/>
    </row>
    <row r="188" spans="2:67">
      <c r="B188" s="44"/>
      <c r="D188" s="44"/>
      <c r="E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>
        <f>COUNTIF($T$1:T188,T188)</f>
        <v>18</v>
      </c>
      <c r="Q188" s="44" t="str">
        <f t="shared" si="57"/>
        <v>18-KVNG-125</v>
      </c>
      <c r="R188" s="44" t="s">
        <v>18</v>
      </c>
      <c r="S188" s="44">
        <v>125</v>
      </c>
      <c r="T188" s="44" t="str">
        <f t="shared" si="62"/>
        <v>KVNG-125</v>
      </c>
      <c r="U188" s="44">
        <v>1250</v>
      </c>
      <c r="V188" s="44" t="str">
        <f t="shared" si="58"/>
        <v>1250</v>
      </c>
      <c r="W188" s="44"/>
      <c r="X188" s="44"/>
      <c r="Y188" s="44"/>
      <c r="Z188" s="44" t="str">
        <f t="shared" si="61"/>
        <v>-</v>
      </c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>
        <f>COUNTIFS(BH$2:BH188,BH188,BH$2:BH188,BH188)</f>
        <v>1</v>
      </c>
      <c r="BH188" s="44" t="str">
        <f t="shared" si="54"/>
        <v>KVENG-32</v>
      </c>
      <c r="BI188" s="44" t="s">
        <v>726</v>
      </c>
      <c r="BJ188" s="44">
        <v>32</v>
      </c>
      <c r="BK188" s="49" t="s">
        <v>733</v>
      </c>
      <c r="BL188" s="49" t="str">
        <f t="shared" si="56"/>
        <v>KVENG-32Сталь 45 с покрытием твёрдым хромом</v>
      </c>
      <c r="BM188" s="44" t="e">
        <f>VLOOKUP(BH188,#REF!,40,FALSE)</f>
        <v>#REF!</v>
      </c>
      <c r="BN188" s="44"/>
      <c r="BO188" s="44"/>
    </row>
    <row r="189" spans="2:67">
      <c r="B189" s="44"/>
      <c r="D189" s="44"/>
      <c r="E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>
        <f>COUNTIF($T$1:T189,T189)</f>
        <v>1</v>
      </c>
      <c r="Q189" s="44" t="str">
        <f t="shared" si="57"/>
        <v>1-KVNG-160</v>
      </c>
      <c r="R189" s="44" t="s">
        <v>18</v>
      </c>
      <c r="S189" s="44">
        <v>160</v>
      </c>
      <c r="T189" s="44" t="str">
        <f>CONCATENATE(R189,IF(S189=0,"","-"),S189)</f>
        <v>KVNG-160</v>
      </c>
      <c r="U189" s="44">
        <v>25</v>
      </c>
      <c r="V189" s="44" t="str">
        <f t="shared" si="58"/>
        <v>25,</v>
      </c>
      <c r="W189" s="44"/>
      <c r="X189" s="44"/>
      <c r="Y189" s="44"/>
      <c r="Z189" s="44" t="str">
        <f t="shared" si="61"/>
        <v>-</v>
      </c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>
        <f>COUNTIFS(BH$2:BH189,BH189,BH$2:BH189,BH189)</f>
        <v>1</v>
      </c>
      <c r="BH189" s="44" t="str">
        <f t="shared" ref="BH189:BH193" si="63">CONCATENATE(BI189,"-",BJ189)</f>
        <v>KVENG-40</v>
      </c>
      <c r="BI189" s="44" t="s">
        <v>726</v>
      </c>
      <c r="BJ189" s="44">
        <v>40</v>
      </c>
      <c r="BK189" s="49" t="s">
        <v>733</v>
      </c>
      <c r="BL189" s="49" t="str">
        <f t="shared" si="56"/>
        <v>KVENG-40Сталь 45 с покрытием твёрдым хромом</v>
      </c>
      <c r="BM189" s="44" t="e">
        <f>VLOOKUP(BH189,#REF!,40,FALSE)</f>
        <v>#REF!</v>
      </c>
      <c r="BN189" s="44"/>
      <c r="BO189" s="44"/>
    </row>
    <row r="190" spans="2:67">
      <c r="B190" s="44"/>
      <c r="D190" s="44"/>
      <c r="E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>
        <f>COUNTIF($T$1:T190,T190)</f>
        <v>2</v>
      </c>
      <c r="Q190" s="44" t="str">
        <f t="shared" si="57"/>
        <v>2-KVNG-160</v>
      </c>
      <c r="R190" s="44" t="s">
        <v>18</v>
      </c>
      <c r="S190" s="44">
        <v>160</v>
      </c>
      <c r="T190" s="44" t="str">
        <f>CONCATENATE(R190,IF(S190=0,"","-"),S190)</f>
        <v>KVNG-160</v>
      </c>
      <c r="U190" s="44">
        <v>40</v>
      </c>
      <c r="V190" s="44" t="str">
        <f t="shared" si="58"/>
        <v>40,</v>
      </c>
      <c r="W190" s="44"/>
      <c r="X190" s="44"/>
      <c r="Y190" s="44"/>
      <c r="Z190" s="44" t="str">
        <f t="shared" si="61"/>
        <v>-</v>
      </c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>
        <f>COUNTIFS(BH$2:BH190,BH190,BH$2:BH190,BH190)</f>
        <v>1</v>
      </c>
      <c r="BH190" s="44" t="str">
        <f t="shared" si="63"/>
        <v>KVENG-50</v>
      </c>
      <c r="BI190" s="44" t="s">
        <v>726</v>
      </c>
      <c r="BJ190" s="44">
        <v>50</v>
      </c>
      <c r="BK190" s="49" t="s">
        <v>733</v>
      </c>
      <c r="BL190" s="49" t="str">
        <f t="shared" si="56"/>
        <v>KVENG-50Сталь 45 с покрытием твёрдым хромом</v>
      </c>
      <c r="BM190" s="44" t="e">
        <f>VLOOKUP(BH190,#REF!,40,FALSE)</f>
        <v>#REF!</v>
      </c>
      <c r="BN190" s="44"/>
      <c r="BO190" s="44"/>
    </row>
    <row r="191" spans="2:67">
      <c r="B191" s="44"/>
      <c r="D191" s="44"/>
      <c r="E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>
        <f>COUNTIF($T$1:T191,T191)</f>
        <v>3</v>
      </c>
      <c r="Q191" s="44" t="str">
        <f t="shared" si="57"/>
        <v>3-KVNG-160</v>
      </c>
      <c r="R191" s="44" t="s">
        <v>18</v>
      </c>
      <c r="S191" s="44">
        <v>160</v>
      </c>
      <c r="T191" s="44" t="str">
        <f t="shared" ref="T191:T206" si="64">CONCATENATE(R191,IF(S191=0,"","-"),S191)</f>
        <v>KVNG-160</v>
      </c>
      <c r="U191" s="44">
        <v>50</v>
      </c>
      <c r="V191" s="44" t="str">
        <f t="shared" si="58"/>
        <v>50,</v>
      </c>
      <c r="W191" s="44"/>
      <c r="X191" s="44"/>
      <c r="Y191" s="44"/>
      <c r="Z191" s="44" t="str">
        <f t="shared" si="61"/>
        <v>-</v>
      </c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>
        <f>COUNTIFS(BH$2:BH191,BH191,BH$2:BH191,BH191)</f>
        <v>1</v>
      </c>
      <c r="BH191" s="44" t="str">
        <f t="shared" si="63"/>
        <v>KVENG-63</v>
      </c>
      <c r="BI191" s="44" t="s">
        <v>726</v>
      </c>
      <c r="BJ191" s="44">
        <v>63</v>
      </c>
      <c r="BK191" s="49" t="s">
        <v>733</v>
      </c>
      <c r="BL191" s="49" t="str">
        <f t="shared" si="56"/>
        <v>KVENG-63Сталь 45 с покрытием твёрдым хромом</v>
      </c>
      <c r="BM191" s="44" t="e">
        <f>VLOOKUP(BH191,#REF!,40,FALSE)</f>
        <v>#REF!</v>
      </c>
      <c r="BN191" s="44"/>
      <c r="BO191" s="44"/>
    </row>
    <row r="192" spans="2:67">
      <c r="B192" s="44"/>
      <c r="D192" s="44"/>
      <c r="E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>
        <f>COUNTIF($T$1:T192,T192)</f>
        <v>4</v>
      </c>
      <c r="Q192" s="44" t="str">
        <f t="shared" si="57"/>
        <v>4-KVNG-160</v>
      </c>
      <c r="R192" s="44" t="s">
        <v>18</v>
      </c>
      <c r="S192" s="44">
        <v>160</v>
      </c>
      <c r="T192" s="44" t="str">
        <f t="shared" si="64"/>
        <v>KVNG-160</v>
      </c>
      <c r="U192" s="44">
        <v>80</v>
      </c>
      <c r="V192" s="44" t="str">
        <f t="shared" si="58"/>
        <v>80,</v>
      </c>
      <c r="W192" s="44"/>
      <c r="X192" s="44"/>
      <c r="Y192" s="44"/>
      <c r="Z192" s="44" t="str">
        <f t="shared" si="61"/>
        <v>-</v>
      </c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>
        <f>COUNTIFS(BH$2:BH192,BH192,BH$2:BH192,BH192)</f>
        <v>1</v>
      </c>
      <c r="BH192" s="44" t="str">
        <f t="shared" si="63"/>
        <v>KVENG-80</v>
      </c>
      <c r="BI192" s="44" t="s">
        <v>726</v>
      </c>
      <c r="BJ192" s="44">
        <v>80</v>
      </c>
      <c r="BK192" s="49" t="s">
        <v>733</v>
      </c>
      <c r="BL192" s="49" t="str">
        <f t="shared" si="56"/>
        <v>KVENG-80Сталь 45 с покрытием твёрдым хромом</v>
      </c>
      <c r="BM192" s="44" t="e">
        <f>VLOOKUP(BH192,#REF!,40,FALSE)</f>
        <v>#REF!</v>
      </c>
      <c r="BN192" s="44"/>
      <c r="BO192" s="44"/>
    </row>
    <row r="193" spans="2:67">
      <c r="B193" s="44"/>
      <c r="D193" s="44"/>
      <c r="E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>
        <f>COUNTIF($T$1:T193,T193)</f>
        <v>5</v>
      </c>
      <c r="Q193" s="44" t="str">
        <f t="shared" si="57"/>
        <v>5-KVNG-160</v>
      </c>
      <c r="R193" s="44" t="s">
        <v>18</v>
      </c>
      <c r="S193" s="44">
        <v>160</v>
      </c>
      <c r="T193" s="44" t="str">
        <f t="shared" si="64"/>
        <v>KVNG-160</v>
      </c>
      <c r="U193" s="44">
        <v>100</v>
      </c>
      <c r="V193" s="44" t="str">
        <f t="shared" si="58"/>
        <v>100,</v>
      </c>
      <c r="W193" s="44"/>
      <c r="X193" s="44"/>
      <c r="Y193" s="44"/>
      <c r="Z193" s="44" t="str">
        <f t="shared" si="61"/>
        <v>-</v>
      </c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>
        <f>COUNTIFS(BH$2:BH193,BH193,BH$2:BH193,BH193)</f>
        <v>1</v>
      </c>
      <c r="BH193" s="44" t="str">
        <f t="shared" si="63"/>
        <v>KVENG-100</v>
      </c>
      <c r="BI193" s="44" t="s">
        <v>726</v>
      </c>
      <c r="BJ193" s="44">
        <v>100</v>
      </c>
      <c r="BK193" s="49" t="s">
        <v>733</v>
      </c>
      <c r="BL193" s="49" t="str">
        <f t="shared" si="56"/>
        <v>KVENG-100Сталь 45 с покрытием твёрдым хромом</v>
      </c>
      <c r="BM193" s="44" t="e">
        <f>VLOOKUP(BH193,#REF!,40,FALSE)</f>
        <v>#REF!</v>
      </c>
      <c r="BN193" s="44"/>
      <c r="BO193" s="44"/>
    </row>
    <row r="194" spans="2:67">
      <c r="B194" s="44"/>
      <c r="D194" s="44"/>
      <c r="E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>
        <f>COUNTIF($T$1:T194,T194)</f>
        <v>6</v>
      </c>
      <c r="Q194" s="44" t="str">
        <f t="shared" si="57"/>
        <v>6-KVNG-160</v>
      </c>
      <c r="R194" s="44" t="s">
        <v>18</v>
      </c>
      <c r="S194" s="44">
        <v>160</v>
      </c>
      <c r="T194" s="44" t="str">
        <f t="shared" si="64"/>
        <v>KVNG-160</v>
      </c>
      <c r="U194" s="44">
        <v>120</v>
      </c>
      <c r="V194" s="44" t="str">
        <f t="shared" si="58"/>
        <v>120,</v>
      </c>
      <c r="W194" s="44"/>
      <c r="X194" s="44"/>
      <c r="Y194" s="44"/>
      <c r="Z194" s="44" t="str">
        <f t="shared" si="61"/>
        <v>-</v>
      </c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L194" s="44"/>
      <c r="BM194" s="44"/>
      <c r="BN194" s="44"/>
      <c r="BO194" s="44"/>
    </row>
    <row r="195" spans="2:67">
      <c r="B195" s="44"/>
      <c r="D195" s="44"/>
      <c r="E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>
        <f>COUNTIF($T$1:T195,T195)</f>
        <v>7</v>
      </c>
      <c r="Q195" s="44" t="str">
        <f t="shared" ref="Q195:Q258" si="65">CONCATENATE(P195,"-",T195)</f>
        <v>7-KVNG-160</v>
      </c>
      <c r="R195" s="44" t="s">
        <v>18</v>
      </c>
      <c r="S195" s="44">
        <v>160</v>
      </c>
      <c r="T195" s="44" t="str">
        <f t="shared" si="64"/>
        <v>KVNG-160</v>
      </c>
      <c r="U195" s="44">
        <v>160</v>
      </c>
      <c r="V195" s="44" t="str">
        <f t="shared" ref="V195:V258" si="66">CONCATENATE(U195,IF(P195=COUNTIF(T:T,T195),"",","))</f>
        <v>160,</v>
      </c>
      <c r="W195" s="44"/>
      <c r="X195" s="44"/>
      <c r="Y195" s="44"/>
      <c r="Z195" s="44" t="str">
        <f t="shared" si="61"/>
        <v>-</v>
      </c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L195" s="44"/>
      <c r="BM195" s="44"/>
      <c r="BN195" s="44"/>
      <c r="BO195" s="44"/>
    </row>
    <row r="196" spans="2:67">
      <c r="B196" s="44"/>
      <c r="D196" s="44"/>
      <c r="E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>
        <f>COUNTIF($T$1:T196,T196)</f>
        <v>8</v>
      </c>
      <c r="Q196" s="44" t="str">
        <f t="shared" si="65"/>
        <v>8-KVNG-160</v>
      </c>
      <c r="R196" s="44" t="s">
        <v>18</v>
      </c>
      <c r="S196" s="44">
        <v>160</v>
      </c>
      <c r="T196" s="44" t="str">
        <f t="shared" si="64"/>
        <v>KVNG-160</v>
      </c>
      <c r="U196" s="44">
        <v>200</v>
      </c>
      <c r="V196" s="44" t="str">
        <f t="shared" si="66"/>
        <v>200,</v>
      </c>
      <c r="W196" s="44"/>
      <c r="X196" s="44"/>
      <c r="Y196" s="44"/>
      <c r="Z196" s="44" t="str">
        <f t="shared" si="61"/>
        <v>-</v>
      </c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L196" s="44"/>
      <c r="BM196" s="44"/>
      <c r="BN196" s="44"/>
      <c r="BO196" s="44"/>
    </row>
    <row r="197" spans="2:67">
      <c r="B197" s="44"/>
      <c r="D197" s="44"/>
      <c r="E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>
        <f>COUNTIF($T$1:T197,T197)</f>
        <v>9</v>
      </c>
      <c r="Q197" s="44" t="str">
        <f t="shared" si="65"/>
        <v>9-KVNG-160</v>
      </c>
      <c r="R197" s="44" t="s">
        <v>18</v>
      </c>
      <c r="S197" s="44">
        <v>160</v>
      </c>
      <c r="T197" s="44" t="str">
        <f t="shared" si="64"/>
        <v>KVNG-160</v>
      </c>
      <c r="U197" s="44">
        <v>250</v>
      </c>
      <c r="V197" s="44" t="str">
        <f t="shared" si="66"/>
        <v>250,</v>
      </c>
      <c r="W197" s="44"/>
      <c r="X197" s="44"/>
      <c r="Y197" s="44"/>
      <c r="Z197" s="44" t="str">
        <f t="shared" si="61"/>
        <v>-</v>
      </c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L197" s="44"/>
      <c r="BM197" s="44"/>
      <c r="BN197" s="44"/>
      <c r="BO197" s="44"/>
    </row>
    <row r="198" spans="2:67">
      <c r="B198" s="44"/>
      <c r="D198" s="44"/>
      <c r="E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>
        <f>COUNTIF($T$1:T198,T198)</f>
        <v>10</v>
      </c>
      <c r="Q198" s="44" t="str">
        <f t="shared" si="65"/>
        <v>10-KVNG-160</v>
      </c>
      <c r="R198" s="44" t="s">
        <v>18</v>
      </c>
      <c r="S198" s="44">
        <v>160</v>
      </c>
      <c r="T198" s="44" t="str">
        <f t="shared" si="64"/>
        <v>KVNG-160</v>
      </c>
      <c r="U198" s="44">
        <v>300</v>
      </c>
      <c r="V198" s="44" t="str">
        <f t="shared" si="66"/>
        <v>300,</v>
      </c>
      <c r="W198" s="44"/>
      <c r="X198" s="44"/>
      <c r="Y198" s="44"/>
      <c r="Z198" s="44" t="str">
        <f t="shared" si="61"/>
        <v>-</v>
      </c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L198" s="44"/>
      <c r="BM198" s="44"/>
      <c r="BN198" s="44"/>
      <c r="BO198" s="44"/>
    </row>
    <row r="199" spans="2:67">
      <c r="B199" s="44"/>
      <c r="D199" s="44"/>
      <c r="E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>
        <f>COUNTIF($T$1:T199,T199)</f>
        <v>11</v>
      </c>
      <c r="Q199" s="44" t="str">
        <f t="shared" si="65"/>
        <v>11-KVNG-160</v>
      </c>
      <c r="R199" s="44" t="s">
        <v>18</v>
      </c>
      <c r="S199" s="44">
        <v>160</v>
      </c>
      <c r="T199" s="44" t="str">
        <f t="shared" si="64"/>
        <v>KVNG-160</v>
      </c>
      <c r="U199" s="44">
        <v>320</v>
      </c>
      <c r="V199" s="44" t="str">
        <f t="shared" si="66"/>
        <v>320,</v>
      </c>
      <c r="W199" s="44"/>
      <c r="X199" s="44"/>
      <c r="Y199" s="44"/>
      <c r="Z199" s="44" t="str">
        <f t="shared" si="61"/>
        <v>-</v>
      </c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L199" s="44"/>
      <c r="BM199" s="44"/>
      <c r="BN199" s="44"/>
      <c r="BO199" s="44"/>
    </row>
    <row r="200" spans="2:67">
      <c r="B200" s="44"/>
      <c r="D200" s="44"/>
      <c r="E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>
        <f>COUNTIF($T$1:T200,T200)</f>
        <v>12</v>
      </c>
      <c r="Q200" s="44" t="str">
        <f t="shared" si="65"/>
        <v>12-KVNG-160</v>
      </c>
      <c r="R200" s="44" t="s">
        <v>18</v>
      </c>
      <c r="S200" s="44">
        <v>160</v>
      </c>
      <c r="T200" s="44" t="str">
        <f t="shared" si="64"/>
        <v>KVNG-160</v>
      </c>
      <c r="U200" s="44">
        <v>400</v>
      </c>
      <c r="V200" s="44" t="str">
        <f t="shared" si="66"/>
        <v>400,</v>
      </c>
      <c r="W200" s="44"/>
      <c r="X200" s="44"/>
      <c r="Y200" s="44"/>
      <c r="Z200" s="44" t="str">
        <f t="shared" si="61"/>
        <v>-</v>
      </c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L200" s="44"/>
      <c r="BM200" s="44"/>
      <c r="BN200" s="44"/>
      <c r="BO200" s="44"/>
    </row>
    <row r="201" spans="2:67">
      <c r="B201" s="44"/>
      <c r="D201" s="44"/>
      <c r="E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>
        <f>COUNTIF($T$1:T201,T201)</f>
        <v>13</v>
      </c>
      <c r="Q201" s="44" t="str">
        <f t="shared" si="65"/>
        <v>13-KVNG-160</v>
      </c>
      <c r="R201" s="44" t="s">
        <v>18</v>
      </c>
      <c r="S201" s="44">
        <v>160</v>
      </c>
      <c r="T201" s="44" t="str">
        <f t="shared" si="64"/>
        <v>KVNG-160</v>
      </c>
      <c r="U201" s="44">
        <v>500</v>
      </c>
      <c r="V201" s="44" t="str">
        <f t="shared" si="66"/>
        <v>500,</v>
      </c>
      <c r="W201" s="44"/>
      <c r="X201" s="44"/>
      <c r="Y201" s="44"/>
      <c r="Z201" s="44" t="str">
        <f t="shared" si="61"/>
        <v>-</v>
      </c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L201" s="44"/>
      <c r="BM201" s="44"/>
      <c r="BN201" s="44"/>
      <c r="BO201" s="44"/>
    </row>
    <row r="202" spans="2:67">
      <c r="B202" s="44"/>
      <c r="D202" s="44"/>
      <c r="E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>
        <f>COUNTIF($T$1:T202,T202)</f>
        <v>14</v>
      </c>
      <c r="Q202" s="44" t="str">
        <f t="shared" si="65"/>
        <v>14-KVNG-160</v>
      </c>
      <c r="R202" s="44" t="s">
        <v>18</v>
      </c>
      <c r="S202" s="44">
        <v>160</v>
      </c>
      <c r="T202" s="44" t="str">
        <f t="shared" si="64"/>
        <v>KVNG-160</v>
      </c>
      <c r="U202" s="44">
        <v>600</v>
      </c>
      <c r="V202" s="44" t="str">
        <f t="shared" si="66"/>
        <v>600,</v>
      </c>
      <c r="W202" s="44"/>
      <c r="X202" s="44"/>
      <c r="Y202" s="44"/>
      <c r="Z202" s="44" t="str">
        <f t="shared" si="61"/>
        <v>-</v>
      </c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L202" s="44"/>
      <c r="BM202" s="44"/>
      <c r="BN202" s="44"/>
      <c r="BO202" s="44"/>
    </row>
    <row r="203" spans="2:67">
      <c r="B203" s="44"/>
      <c r="D203" s="44"/>
      <c r="E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>
        <f>COUNTIF($T$1:T203,T203)</f>
        <v>15</v>
      </c>
      <c r="Q203" s="44" t="str">
        <f t="shared" si="65"/>
        <v>15-KVNG-160</v>
      </c>
      <c r="R203" s="44" t="s">
        <v>18</v>
      </c>
      <c r="S203" s="44">
        <v>160</v>
      </c>
      <c r="T203" s="44" t="str">
        <f t="shared" si="64"/>
        <v>KVNG-160</v>
      </c>
      <c r="U203" s="44">
        <v>700</v>
      </c>
      <c r="V203" s="44" t="str">
        <f t="shared" si="66"/>
        <v>700,</v>
      </c>
      <c r="W203" s="44"/>
      <c r="X203" s="44"/>
      <c r="Y203" s="44"/>
      <c r="Z203" s="44" t="str">
        <f t="shared" si="61"/>
        <v>-</v>
      </c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L203" s="44"/>
      <c r="BM203" s="44"/>
      <c r="BN203" s="44"/>
      <c r="BO203" s="44"/>
    </row>
    <row r="204" spans="2:67">
      <c r="B204" s="44"/>
      <c r="D204" s="44"/>
      <c r="E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>
        <f>COUNTIF($T$1:T204,T204)</f>
        <v>16</v>
      </c>
      <c r="Q204" s="44" t="str">
        <f t="shared" si="65"/>
        <v>16-KVNG-160</v>
      </c>
      <c r="R204" s="44" t="s">
        <v>18</v>
      </c>
      <c r="S204" s="44">
        <v>160</v>
      </c>
      <c r="T204" s="44" t="str">
        <f t="shared" si="64"/>
        <v>KVNG-160</v>
      </c>
      <c r="U204" s="44">
        <v>800</v>
      </c>
      <c r="V204" s="44" t="str">
        <f t="shared" si="66"/>
        <v>800,</v>
      </c>
      <c r="W204" s="44"/>
      <c r="X204" s="44"/>
      <c r="Y204" s="44"/>
      <c r="Z204" s="44" t="str">
        <f t="shared" si="61"/>
        <v>-</v>
      </c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L204" s="44"/>
      <c r="BM204" s="44"/>
      <c r="BN204" s="44"/>
      <c r="BO204" s="44"/>
    </row>
    <row r="205" spans="2:67">
      <c r="B205" s="44"/>
      <c r="D205" s="44"/>
      <c r="E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>
        <f>COUNTIF($T$1:T205,T205)</f>
        <v>17</v>
      </c>
      <c r="Q205" s="44" t="str">
        <f t="shared" si="65"/>
        <v>17-KVNG-160</v>
      </c>
      <c r="R205" s="44" t="s">
        <v>18</v>
      </c>
      <c r="S205" s="44">
        <v>160</v>
      </c>
      <c r="T205" s="44" t="str">
        <f t="shared" si="64"/>
        <v>KVNG-160</v>
      </c>
      <c r="U205" s="44">
        <v>1000</v>
      </c>
      <c r="V205" s="44" t="str">
        <f t="shared" si="66"/>
        <v>1000,</v>
      </c>
      <c r="W205" s="44"/>
      <c r="X205" s="44"/>
      <c r="Y205" s="44"/>
      <c r="Z205" s="44" t="str">
        <f t="shared" si="61"/>
        <v>-</v>
      </c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L205" s="44"/>
      <c r="BM205" s="44"/>
      <c r="BN205" s="44"/>
      <c r="BO205" s="44"/>
    </row>
    <row r="206" spans="2:67">
      <c r="B206" s="44"/>
      <c r="D206" s="44"/>
      <c r="E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>
        <f>COUNTIF($T$1:T206,T206)</f>
        <v>18</v>
      </c>
      <c r="Q206" s="44" t="str">
        <f t="shared" si="65"/>
        <v>18-KVNG-160</v>
      </c>
      <c r="R206" s="44" t="s">
        <v>18</v>
      </c>
      <c r="S206" s="44">
        <v>160</v>
      </c>
      <c r="T206" s="44" t="str">
        <f t="shared" si="64"/>
        <v>KVNG-160</v>
      </c>
      <c r="U206" s="44">
        <v>1250</v>
      </c>
      <c r="V206" s="44" t="str">
        <f t="shared" si="66"/>
        <v>1250</v>
      </c>
      <c r="W206" s="44"/>
      <c r="X206" s="44"/>
      <c r="Y206" s="44"/>
      <c r="Z206" s="44" t="str">
        <f t="shared" si="61"/>
        <v>-</v>
      </c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L206" s="44"/>
      <c r="BM206" s="44"/>
      <c r="BN206" s="44"/>
      <c r="BO206" s="44"/>
    </row>
    <row r="207" spans="2:67">
      <c r="B207" s="44"/>
      <c r="D207" s="44"/>
      <c r="E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>
        <f>COUNTIF($T$1:T207,T207)</f>
        <v>1</v>
      </c>
      <c r="Q207" s="44" t="str">
        <f t="shared" si="65"/>
        <v>1-KVNG-200</v>
      </c>
      <c r="R207" s="44" t="s">
        <v>18</v>
      </c>
      <c r="S207" s="44">
        <v>200</v>
      </c>
      <c r="T207" s="44" t="str">
        <f>CONCATENATE(R207,IF(S207=0,"","-"),S207)</f>
        <v>KVNG-200</v>
      </c>
      <c r="U207" s="44">
        <v>25</v>
      </c>
      <c r="V207" s="44" t="str">
        <f t="shared" si="66"/>
        <v>25,</v>
      </c>
      <c r="W207" s="44"/>
      <c r="X207" s="44"/>
      <c r="Y207" s="44"/>
      <c r="Z207" s="44" t="str">
        <f t="shared" si="61"/>
        <v>-</v>
      </c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L207" s="44"/>
      <c r="BM207" s="44"/>
      <c r="BN207" s="44"/>
      <c r="BO207" s="44"/>
    </row>
    <row r="208" spans="2:67">
      <c r="B208" s="44"/>
      <c r="D208" s="44"/>
      <c r="E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>
        <f>COUNTIF($T$1:T208,T208)</f>
        <v>2</v>
      </c>
      <c r="Q208" s="44" t="str">
        <f t="shared" si="65"/>
        <v>2-KVNG-200</v>
      </c>
      <c r="R208" s="44" t="s">
        <v>18</v>
      </c>
      <c r="S208" s="44">
        <v>200</v>
      </c>
      <c r="T208" s="44" t="str">
        <f>CONCATENATE(R208,IF(S208=0,"","-"),S208)</f>
        <v>KVNG-200</v>
      </c>
      <c r="U208" s="44">
        <v>40</v>
      </c>
      <c r="V208" s="44" t="str">
        <f t="shared" si="66"/>
        <v>40,</v>
      </c>
      <c r="W208" s="44"/>
      <c r="X208" s="44"/>
      <c r="Y208" s="44"/>
      <c r="Z208" s="44" t="str">
        <f t="shared" si="61"/>
        <v>-</v>
      </c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L208" s="44"/>
      <c r="BM208" s="44"/>
      <c r="BN208" s="44"/>
      <c r="BO208" s="44"/>
    </row>
    <row r="209" spans="2:67">
      <c r="B209" s="44"/>
      <c r="D209" s="44"/>
      <c r="E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>
        <f>COUNTIF($T$1:T209,T209)</f>
        <v>3</v>
      </c>
      <c r="Q209" s="44" t="str">
        <f t="shared" si="65"/>
        <v>3-KVNG-200</v>
      </c>
      <c r="R209" s="44" t="s">
        <v>18</v>
      </c>
      <c r="S209" s="44">
        <v>200</v>
      </c>
      <c r="T209" s="44" t="str">
        <f t="shared" ref="T209:T224" si="67">CONCATENATE(R209,IF(S209=0,"","-"),S209)</f>
        <v>KVNG-200</v>
      </c>
      <c r="U209" s="44">
        <v>50</v>
      </c>
      <c r="V209" s="44" t="str">
        <f t="shared" si="66"/>
        <v>50,</v>
      </c>
      <c r="W209" s="44"/>
      <c r="X209" s="44"/>
      <c r="Y209" s="44"/>
      <c r="Z209" s="44" t="str">
        <f t="shared" si="61"/>
        <v>-</v>
      </c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L209" s="44"/>
      <c r="BM209" s="44"/>
      <c r="BN209" s="44"/>
      <c r="BO209" s="44"/>
    </row>
    <row r="210" spans="2:67">
      <c r="B210" s="44"/>
      <c r="D210" s="44"/>
      <c r="E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>
        <f>COUNTIF($T$1:T210,T210)</f>
        <v>4</v>
      </c>
      <c r="Q210" s="44" t="str">
        <f t="shared" si="65"/>
        <v>4-KVNG-200</v>
      </c>
      <c r="R210" s="44" t="s">
        <v>18</v>
      </c>
      <c r="S210" s="44">
        <v>200</v>
      </c>
      <c r="T210" s="44" t="str">
        <f t="shared" si="67"/>
        <v>KVNG-200</v>
      </c>
      <c r="U210" s="44">
        <v>80</v>
      </c>
      <c r="V210" s="44" t="str">
        <f t="shared" si="66"/>
        <v>80,</v>
      </c>
      <c r="W210" s="44"/>
      <c r="X210" s="44"/>
      <c r="Y210" s="44"/>
      <c r="Z210" s="44" t="str">
        <f t="shared" si="61"/>
        <v>-</v>
      </c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L210" s="44"/>
      <c r="BM210" s="44"/>
      <c r="BN210" s="44"/>
      <c r="BO210" s="44"/>
    </row>
    <row r="211" spans="2:67">
      <c r="B211" s="44"/>
      <c r="D211" s="44"/>
      <c r="E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>
        <f>COUNTIF($T$1:T211,T211)</f>
        <v>5</v>
      </c>
      <c r="Q211" s="44" t="str">
        <f t="shared" si="65"/>
        <v>5-KVNG-200</v>
      </c>
      <c r="R211" s="44" t="s">
        <v>18</v>
      </c>
      <c r="S211" s="44">
        <v>200</v>
      </c>
      <c r="T211" s="44" t="str">
        <f t="shared" si="67"/>
        <v>KVNG-200</v>
      </c>
      <c r="U211" s="44">
        <v>100</v>
      </c>
      <c r="V211" s="44" t="str">
        <f t="shared" si="66"/>
        <v>100,</v>
      </c>
      <c r="W211" s="44"/>
      <c r="X211" s="44"/>
      <c r="Y211" s="44"/>
      <c r="Z211" s="44" t="str">
        <f t="shared" si="61"/>
        <v>-</v>
      </c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L211" s="44"/>
      <c r="BM211" s="44"/>
      <c r="BN211" s="44"/>
      <c r="BO211" s="44"/>
    </row>
    <row r="212" spans="2:67">
      <c r="B212" s="44"/>
      <c r="D212" s="44"/>
      <c r="E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>
        <f>COUNTIF($T$1:T212,T212)</f>
        <v>6</v>
      </c>
      <c r="Q212" s="44" t="str">
        <f t="shared" si="65"/>
        <v>6-KVNG-200</v>
      </c>
      <c r="R212" s="44" t="s">
        <v>18</v>
      </c>
      <c r="S212" s="44">
        <v>200</v>
      </c>
      <c r="T212" s="44" t="str">
        <f t="shared" si="67"/>
        <v>KVNG-200</v>
      </c>
      <c r="U212" s="44">
        <v>120</v>
      </c>
      <c r="V212" s="44" t="str">
        <f t="shared" si="66"/>
        <v>120,</v>
      </c>
      <c r="W212" s="44"/>
      <c r="X212" s="44"/>
      <c r="Y212" s="44"/>
      <c r="Z212" s="44" t="str">
        <f t="shared" si="61"/>
        <v>-</v>
      </c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L212" s="44"/>
      <c r="BM212" s="44"/>
      <c r="BN212" s="44"/>
      <c r="BO212" s="44"/>
    </row>
    <row r="213" spans="2:67">
      <c r="B213" s="44"/>
      <c r="D213" s="44"/>
      <c r="E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>
        <f>COUNTIF($T$1:T213,T213)</f>
        <v>7</v>
      </c>
      <c r="Q213" s="44" t="str">
        <f t="shared" si="65"/>
        <v>7-KVNG-200</v>
      </c>
      <c r="R213" s="44" t="s">
        <v>18</v>
      </c>
      <c r="S213" s="44">
        <v>200</v>
      </c>
      <c r="T213" s="44" t="str">
        <f t="shared" si="67"/>
        <v>KVNG-200</v>
      </c>
      <c r="U213" s="44">
        <v>160</v>
      </c>
      <c r="V213" s="44" t="str">
        <f t="shared" si="66"/>
        <v>160,</v>
      </c>
      <c r="W213" s="44"/>
      <c r="X213" s="44"/>
      <c r="Y213" s="44"/>
      <c r="Z213" s="44" t="str">
        <f t="shared" si="61"/>
        <v>-</v>
      </c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L213" s="44"/>
      <c r="BM213" s="44"/>
      <c r="BN213" s="44"/>
      <c r="BO213" s="44"/>
    </row>
    <row r="214" spans="2:67">
      <c r="B214" s="44"/>
      <c r="D214" s="44"/>
      <c r="E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>
        <f>COUNTIF($T$1:T214,T214)</f>
        <v>8</v>
      </c>
      <c r="Q214" s="44" t="str">
        <f t="shared" si="65"/>
        <v>8-KVNG-200</v>
      </c>
      <c r="R214" s="44" t="s">
        <v>18</v>
      </c>
      <c r="S214" s="44">
        <v>200</v>
      </c>
      <c r="T214" s="44" t="str">
        <f t="shared" si="67"/>
        <v>KVNG-200</v>
      </c>
      <c r="U214" s="44">
        <v>200</v>
      </c>
      <c r="V214" s="44" t="str">
        <f t="shared" si="66"/>
        <v>200,</v>
      </c>
      <c r="W214" s="44"/>
      <c r="X214" s="44"/>
      <c r="Y214" s="44"/>
      <c r="Z214" s="44" t="str">
        <f t="shared" si="61"/>
        <v>-</v>
      </c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L214" s="44"/>
      <c r="BM214" s="44"/>
      <c r="BN214" s="44"/>
      <c r="BO214" s="44"/>
    </row>
    <row r="215" spans="2:67">
      <c r="B215" s="44"/>
      <c r="D215" s="44"/>
      <c r="E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>
        <f>COUNTIF($T$1:T215,T215)</f>
        <v>9</v>
      </c>
      <c r="Q215" s="44" t="str">
        <f t="shared" si="65"/>
        <v>9-KVNG-200</v>
      </c>
      <c r="R215" s="44" t="s">
        <v>18</v>
      </c>
      <c r="S215" s="44">
        <v>200</v>
      </c>
      <c r="T215" s="44" t="str">
        <f t="shared" si="67"/>
        <v>KVNG-200</v>
      </c>
      <c r="U215" s="44">
        <v>250</v>
      </c>
      <c r="V215" s="44" t="str">
        <f t="shared" si="66"/>
        <v>250,</v>
      </c>
      <c r="W215" s="44"/>
      <c r="X215" s="44"/>
      <c r="Y215" s="44"/>
      <c r="Z215" s="44" t="str">
        <f t="shared" si="61"/>
        <v>-</v>
      </c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L215" s="44"/>
      <c r="BM215" s="44"/>
      <c r="BN215" s="44"/>
      <c r="BO215" s="44"/>
    </row>
    <row r="216" spans="2:67">
      <c r="B216" s="44"/>
      <c r="D216" s="44"/>
      <c r="E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>
        <f>COUNTIF($T$1:T216,T216)</f>
        <v>10</v>
      </c>
      <c r="Q216" s="44" t="str">
        <f t="shared" si="65"/>
        <v>10-KVNG-200</v>
      </c>
      <c r="R216" s="44" t="s">
        <v>18</v>
      </c>
      <c r="S216" s="44">
        <v>200</v>
      </c>
      <c r="T216" s="44" t="str">
        <f t="shared" si="67"/>
        <v>KVNG-200</v>
      </c>
      <c r="U216" s="44">
        <v>300</v>
      </c>
      <c r="V216" s="44" t="str">
        <f t="shared" si="66"/>
        <v>300,</v>
      </c>
      <c r="W216" s="44"/>
      <c r="X216" s="44"/>
      <c r="Y216" s="44"/>
      <c r="Z216" s="44" t="str">
        <f t="shared" si="61"/>
        <v>-</v>
      </c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L216" s="44"/>
      <c r="BM216" s="44"/>
      <c r="BN216" s="44"/>
      <c r="BO216" s="44"/>
    </row>
    <row r="217" spans="2:67">
      <c r="B217" s="44"/>
      <c r="D217" s="44"/>
      <c r="E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>
        <f>COUNTIF($T$1:T217,T217)</f>
        <v>11</v>
      </c>
      <c r="Q217" s="44" t="str">
        <f t="shared" si="65"/>
        <v>11-KVNG-200</v>
      </c>
      <c r="R217" s="44" t="s">
        <v>18</v>
      </c>
      <c r="S217" s="44">
        <v>200</v>
      </c>
      <c r="T217" s="44" t="str">
        <f t="shared" si="67"/>
        <v>KVNG-200</v>
      </c>
      <c r="U217" s="44">
        <v>320</v>
      </c>
      <c r="V217" s="44" t="str">
        <f t="shared" si="66"/>
        <v>320,</v>
      </c>
      <c r="W217" s="44"/>
      <c r="X217" s="44"/>
      <c r="Y217" s="44"/>
      <c r="Z217" s="44" t="str">
        <f t="shared" si="61"/>
        <v>-</v>
      </c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L217" s="44"/>
      <c r="BM217" s="44"/>
      <c r="BN217" s="44"/>
      <c r="BO217" s="44"/>
    </row>
    <row r="218" spans="2:67">
      <c r="B218" s="44"/>
      <c r="D218" s="44"/>
      <c r="E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>
        <f>COUNTIF($T$1:T218,T218)</f>
        <v>12</v>
      </c>
      <c r="Q218" s="44" t="str">
        <f t="shared" si="65"/>
        <v>12-KVNG-200</v>
      </c>
      <c r="R218" s="44" t="s">
        <v>18</v>
      </c>
      <c r="S218" s="44">
        <v>200</v>
      </c>
      <c r="T218" s="44" t="str">
        <f t="shared" si="67"/>
        <v>KVNG-200</v>
      </c>
      <c r="U218" s="44">
        <v>400</v>
      </c>
      <c r="V218" s="44" t="str">
        <f t="shared" si="66"/>
        <v>400,</v>
      </c>
      <c r="W218" s="44"/>
      <c r="X218" s="44"/>
      <c r="Y218" s="44"/>
      <c r="Z218" s="44" t="str">
        <f t="shared" si="61"/>
        <v>-</v>
      </c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L218" s="44"/>
      <c r="BM218" s="44"/>
      <c r="BN218" s="44"/>
      <c r="BO218" s="44"/>
    </row>
    <row r="219" spans="2:67">
      <c r="B219" s="44"/>
      <c r="D219" s="44"/>
      <c r="E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>
        <f>COUNTIF($T$1:T219,T219)</f>
        <v>13</v>
      </c>
      <c r="Q219" s="44" t="str">
        <f t="shared" si="65"/>
        <v>13-KVNG-200</v>
      </c>
      <c r="R219" s="44" t="s">
        <v>18</v>
      </c>
      <c r="S219" s="44">
        <v>200</v>
      </c>
      <c r="T219" s="44" t="str">
        <f t="shared" si="67"/>
        <v>KVNG-200</v>
      </c>
      <c r="U219" s="44">
        <v>500</v>
      </c>
      <c r="V219" s="44" t="str">
        <f t="shared" si="66"/>
        <v>500,</v>
      </c>
      <c r="W219" s="44"/>
      <c r="X219" s="44"/>
      <c r="Y219" s="44"/>
      <c r="Z219" s="44" t="str">
        <f t="shared" si="61"/>
        <v>-</v>
      </c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L219" s="44"/>
      <c r="BM219" s="44"/>
      <c r="BN219" s="44"/>
      <c r="BO219" s="44"/>
    </row>
    <row r="220" spans="2:67">
      <c r="B220" s="44"/>
      <c r="D220" s="44"/>
      <c r="E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>
        <f>COUNTIF($T$1:T220,T220)</f>
        <v>14</v>
      </c>
      <c r="Q220" s="44" t="str">
        <f t="shared" si="65"/>
        <v>14-KVNG-200</v>
      </c>
      <c r="R220" s="44" t="s">
        <v>18</v>
      </c>
      <c r="S220" s="44">
        <v>200</v>
      </c>
      <c r="T220" s="44" t="str">
        <f t="shared" si="67"/>
        <v>KVNG-200</v>
      </c>
      <c r="U220" s="44">
        <v>600</v>
      </c>
      <c r="V220" s="44" t="str">
        <f t="shared" si="66"/>
        <v>600,</v>
      </c>
      <c r="W220" s="44"/>
      <c r="X220" s="44"/>
      <c r="Y220" s="44"/>
      <c r="Z220" s="44" t="str">
        <f t="shared" si="61"/>
        <v>-</v>
      </c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L220" s="44"/>
      <c r="BM220" s="44"/>
      <c r="BN220" s="44"/>
      <c r="BO220" s="44"/>
    </row>
    <row r="221" spans="2:67">
      <c r="B221" s="44"/>
      <c r="D221" s="44"/>
      <c r="E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>
        <f>COUNTIF($T$1:T221,T221)</f>
        <v>15</v>
      </c>
      <c r="Q221" s="44" t="str">
        <f t="shared" si="65"/>
        <v>15-KVNG-200</v>
      </c>
      <c r="R221" s="44" t="s">
        <v>18</v>
      </c>
      <c r="S221" s="44">
        <v>200</v>
      </c>
      <c r="T221" s="44" t="str">
        <f t="shared" si="67"/>
        <v>KVNG-200</v>
      </c>
      <c r="U221" s="44">
        <v>700</v>
      </c>
      <c r="V221" s="44" t="str">
        <f t="shared" si="66"/>
        <v>700,</v>
      </c>
      <c r="W221" s="44"/>
      <c r="X221" s="44"/>
      <c r="Y221" s="44"/>
      <c r="Z221" s="44" t="str">
        <f t="shared" ref="Z221:Z284" si="68">CONCATENATE(X221,"-",Y221)</f>
        <v>-</v>
      </c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L221" s="44"/>
      <c r="BM221" s="44"/>
      <c r="BN221" s="44"/>
      <c r="BO221" s="44"/>
    </row>
    <row r="222" spans="2:67">
      <c r="B222" s="44"/>
      <c r="D222" s="44"/>
      <c r="E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>
        <f>COUNTIF($T$1:T222,T222)</f>
        <v>16</v>
      </c>
      <c r="Q222" s="44" t="str">
        <f t="shared" si="65"/>
        <v>16-KVNG-200</v>
      </c>
      <c r="R222" s="44" t="s">
        <v>18</v>
      </c>
      <c r="S222" s="44">
        <v>200</v>
      </c>
      <c r="T222" s="44" t="str">
        <f t="shared" si="67"/>
        <v>KVNG-200</v>
      </c>
      <c r="U222" s="44">
        <v>800</v>
      </c>
      <c r="V222" s="44" t="str">
        <f t="shared" si="66"/>
        <v>800,</v>
      </c>
      <c r="W222" s="44"/>
      <c r="X222" s="44"/>
      <c r="Y222" s="44"/>
      <c r="Z222" s="44" t="str">
        <f t="shared" si="68"/>
        <v>-</v>
      </c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L222" s="44"/>
      <c r="BM222" s="44"/>
      <c r="BN222" s="44"/>
      <c r="BO222" s="44"/>
    </row>
    <row r="223" spans="2:67">
      <c r="B223" s="44"/>
      <c r="D223" s="44"/>
      <c r="E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>
        <f>COUNTIF($T$1:T223,T223)</f>
        <v>17</v>
      </c>
      <c r="Q223" s="44" t="str">
        <f t="shared" si="65"/>
        <v>17-KVNG-200</v>
      </c>
      <c r="R223" s="44" t="s">
        <v>18</v>
      </c>
      <c r="S223" s="44">
        <v>200</v>
      </c>
      <c r="T223" s="44" t="str">
        <f t="shared" si="67"/>
        <v>KVNG-200</v>
      </c>
      <c r="U223" s="44">
        <v>1000</v>
      </c>
      <c r="V223" s="44" t="str">
        <f t="shared" si="66"/>
        <v>1000,</v>
      </c>
      <c r="W223" s="44"/>
      <c r="X223" s="44"/>
      <c r="Y223" s="44"/>
      <c r="Z223" s="44" t="str">
        <f t="shared" si="68"/>
        <v>-</v>
      </c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L223" s="44"/>
      <c r="BM223" s="44"/>
      <c r="BN223" s="44"/>
      <c r="BO223" s="44"/>
    </row>
    <row r="224" spans="2:67">
      <c r="B224" s="44"/>
      <c r="D224" s="44"/>
      <c r="E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>
        <f>COUNTIF($T$1:T224,T224)</f>
        <v>18</v>
      </c>
      <c r="Q224" s="44" t="str">
        <f t="shared" si="65"/>
        <v>18-KVNG-200</v>
      </c>
      <c r="R224" s="44" t="s">
        <v>18</v>
      </c>
      <c r="S224" s="44">
        <v>200</v>
      </c>
      <c r="T224" s="44" t="str">
        <f t="shared" si="67"/>
        <v>KVNG-200</v>
      </c>
      <c r="U224" s="44">
        <v>1250</v>
      </c>
      <c r="V224" s="44" t="str">
        <f t="shared" si="66"/>
        <v>1250</v>
      </c>
      <c r="W224" s="44"/>
      <c r="X224" s="44"/>
      <c r="Y224" s="44"/>
      <c r="Z224" s="44" t="str">
        <f t="shared" si="68"/>
        <v>-</v>
      </c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L224" s="44"/>
      <c r="BM224" s="44"/>
      <c r="BN224" s="44"/>
      <c r="BO224" s="44"/>
    </row>
    <row r="225" spans="2:67">
      <c r="B225" s="44"/>
      <c r="D225" s="44"/>
      <c r="E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>
        <f>COUNTIF($T$1:T225,T225)</f>
        <v>1</v>
      </c>
      <c r="Q225" s="44" t="str">
        <f t="shared" si="65"/>
        <v>1-KVNG-250</v>
      </c>
      <c r="R225" s="44" t="s">
        <v>18</v>
      </c>
      <c r="S225" s="44">
        <v>250</v>
      </c>
      <c r="T225" s="44" t="str">
        <f>CONCATENATE(R225,IF(S225=0,"","-"),S225)</f>
        <v>KVNG-250</v>
      </c>
      <c r="U225" s="44">
        <v>25</v>
      </c>
      <c r="V225" s="44" t="str">
        <f t="shared" si="66"/>
        <v>25,</v>
      </c>
      <c r="W225" s="44"/>
      <c r="X225" s="44"/>
      <c r="Y225" s="44"/>
      <c r="Z225" s="44" t="str">
        <f t="shared" si="68"/>
        <v>-</v>
      </c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L225" s="44"/>
      <c r="BM225" s="44"/>
      <c r="BN225" s="44"/>
      <c r="BO225" s="44"/>
    </row>
    <row r="226" spans="2:67">
      <c r="B226" s="44"/>
      <c r="D226" s="44"/>
      <c r="E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>
        <f>COUNTIF($T$1:T226,T226)</f>
        <v>2</v>
      </c>
      <c r="Q226" s="44" t="str">
        <f t="shared" si="65"/>
        <v>2-KVNG-250</v>
      </c>
      <c r="R226" s="44" t="s">
        <v>18</v>
      </c>
      <c r="S226" s="44">
        <v>250</v>
      </c>
      <c r="T226" s="44" t="str">
        <f>CONCATENATE(R226,IF(S226=0,"","-"),S226)</f>
        <v>KVNG-250</v>
      </c>
      <c r="U226" s="44">
        <v>40</v>
      </c>
      <c r="V226" s="44" t="str">
        <f t="shared" si="66"/>
        <v>40,</v>
      </c>
      <c r="W226" s="44"/>
      <c r="X226" s="44"/>
      <c r="Y226" s="44"/>
      <c r="Z226" s="44" t="str">
        <f t="shared" si="68"/>
        <v>-</v>
      </c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L226" s="44"/>
      <c r="BM226" s="44"/>
      <c r="BN226" s="44"/>
      <c r="BO226" s="44"/>
    </row>
    <row r="227" spans="2:67">
      <c r="B227" s="44"/>
      <c r="D227" s="44"/>
      <c r="E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>
        <f>COUNTIF($T$1:T227,T227)</f>
        <v>3</v>
      </c>
      <c r="Q227" s="44" t="str">
        <f t="shared" si="65"/>
        <v>3-KVNG-250</v>
      </c>
      <c r="R227" s="44" t="s">
        <v>18</v>
      </c>
      <c r="S227" s="44">
        <v>250</v>
      </c>
      <c r="T227" s="44" t="str">
        <f t="shared" ref="T227:T242" si="69">CONCATENATE(R227,IF(S227=0,"","-"),S227)</f>
        <v>KVNG-250</v>
      </c>
      <c r="U227" s="44">
        <v>50</v>
      </c>
      <c r="V227" s="44" t="str">
        <f t="shared" si="66"/>
        <v>50,</v>
      </c>
      <c r="W227" s="44"/>
      <c r="X227" s="44"/>
      <c r="Y227" s="44"/>
      <c r="Z227" s="44" t="str">
        <f t="shared" si="68"/>
        <v>-</v>
      </c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L227" s="44"/>
      <c r="BM227" s="44"/>
      <c r="BN227" s="44"/>
      <c r="BO227" s="44"/>
    </row>
    <row r="228" spans="2:67">
      <c r="B228" s="44"/>
      <c r="D228" s="44"/>
      <c r="E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>
        <f>COUNTIF($T$1:T228,T228)</f>
        <v>4</v>
      </c>
      <c r="Q228" s="44" t="str">
        <f t="shared" si="65"/>
        <v>4-KVNG-250</v>
      </c>
      <c r="R228" s="44" t="s">
        <v>18</v>
      </c>
      <c r="S228" s="44">
        <v>250</v>
      </c>
      <c r="T228" s="44" t="str">
        <f t="shared" si="69"/>
        <v>KVNG-250</v>
      </c>
      <c r="U228" s="44">
        <v>80</v>
      </c>
      <c r="V228" s="44" t="str">
        <f t="shared" si="66"/>
        <v>80,</v>
      </c>
      <c r="W228" s="44"/>
      <c r="X228" s="44"/>
      <c r="Y228" s="44"/>
      <c r="Z228" s="44" t="str">
        <f t="shared" si="68"/>
        <v>-</v>
      </c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L228" s="44"/>
      <c r="BM228" s="44"/>
      <c r="BN228" s="44"/>
      <c r="BO228" s="44"/>
    </row>
    <row r="229" spans="2:67">
      <c r="B229" s="44"/>
      <c r="D229" s="44"/>
      <c r="E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>
        <f>COUNTIF($T$1:T229,T229)</f>
        <v>5</v>
      </c>
      <c r="Q229" s="44" t="str">
        <f t="shared" si="65"/>
        <v>5-KVNG-250</v>
      </c>
      <c r="R229" s="44" t="s">
        <v>18</v>
      </c>
      <c r="S229" s="44">
        <v>250</v>
      </c>
      <c r="T229" s="44" t="str">
        <f t="shared" si="69"/>
        <v>KVNG-250</v>
      </c>
      <c r="U229" s="44">
        <v>100</v>
      </c>
      <c r="V229" s="44" t="str">
        <f t="shared" si="66"/>
        <v>100,</v>
      </c>
      <c r="W229" s="44"/>
      <c r="X229" s="44"/>
      <c r="Y229" s="44"/>
      <c r="Z229" s="44" t="str">
        <f t="shared" si="68"/>
        <v>-</v>
      </c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L229" s="44"/>
      <c r="BM229" s="44"/>
      <c r="BN229" s="44"/>
      <c r="BO229" s="44"/>
    </row>
    <row r="230" spans="2:67">
      <c r="B230" s="44"/>
      <c r="D230" s="44"/>
      <c r="E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>
        <f>COUNTIF($T$1:T230,T230)</f>
        <v>6</v>
      </c>
      <c r="Q230" s="44" t="str">
        <f t="shared" si="65"/>
        <v>6-KVNG-250</v>
      </c>
      <c r="R230" s="44" t="s">
        <v>18</v>
      </c>
      <c r="S230" s="44">
        <v>250</v>
      </c>
      <c r="T230" s="44" t="str">
        <f t="shared" si="69"/>
        <v>KVNG-250</v>
      </c>
      <c r="U230" s="44">
        <v>120</v>
      </c>
      <c r="V230" s="44" t="str">
        <f t="shared" si="66"/>
        <v>120,</v>
      </c>
      <c r="W230" s="44"/>
      <c r="X230" s="44"/>
      <c r="Y230" s="44"/>
      <c r="Z230" s="44" t="str">
        <f t="shared" si="68"/>
        <v>-</v>
      </c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L230" s="44"/>
      <c r="BM230" s="44"/>
      <c r="BN230" s="44"/>
      <c r="BO230" s="44"/>
    </row>
    <row r="231" spans="2:67">
      <c r="B231" s="44"/>
      <c r="D231" s="44"/>
      <c r="E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>
        <f>COUNTIF($T$1:T231,T231)</f>
        <v>7</v>
      </c>
      <c r="Q231" s="44" t="str">
        <f t="shared" si="65"/>
        <v>7-KVNG-250</v>
      </c>
      <c r="R231" s="44" t="s">
        <v>18</v>
      </c>
      <c r="S231" s="44">
        <v>250</v>
      </c>
      <c r="T231" s="44" t="str">
        <f t="shared" si="69"/>
        <v>KVNG-250</v>
      </c>
      <c r="U231" s="44">
        <v>160</v>
      </c>
      <c r="V231" s="44" t="str">
        <f t="shared" si="66"/>
        <v>160,</v>
      </c>
      <c r="W231" s="44"/>
      <c r="X231" s="44"/>
      <c r="Y231" s="44"/>
      <c r="Z231" s="44" t="str">
        <f t="shared" si="68"/>
        <v>-</v>
      </c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L231" s="44"/>
      <c r="BM231" s="44"/>
      <c r="BN231" s="44"/>
      <c r="BO231" s="44"/>
    </row>
    <row r="232" spans="2:67">
      <c r="B232" s="44"/>
      <c r="D232" s="44"/>
      <c r="E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>
        <f>COUNTIF($T$1:T232,T232)</f>
        <v>8</v>
      </c>
      <c r="Q232" s="44" t="str">
        <f t="shared" si="65"/>
        <v>8-KVNG-250</v>
      </c>
      <c r="R232" s="44" t="s">
        <v>18</v>
      </c>
      <c r="S232" s="44">
        <v>250</v>
      </c>
      <c r="T232" s="44" t="str">
        <f t="shared" si="69"/>
        <v>KVNG-250</v>
      </c>
      <c r="U232" s="44">
        <v>200</v>
      </c>
      <c r="V232" s="44" t="str">
        <f t="shared" si="66"/>
        <v>200,</v>
      </c>
      <c r="W232" s="44"/>
      <c r="X232" s="44"/>
      <c r="Y232" s="44"/>
      <c r="Z232" s="44" t="str">
        <f t="shared" si="68"/>
        <v>-</v>
      </c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L232" s="44"/>
      <c r="BM232" s="44"/>
      <c r="BN232" s="44"/>
      <c r="BO232" s="44"/>
    </row>
    <row r="233" spans="2:67">
      <c r="B233" s="44"/>
      <c r="D233" s="44"/>
      <c r="E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>
        <f>COUNTIF($T$1:T233,T233)</f>
        <v>9</v>
      </c>
      <c r="Q233" s="44" t="str">
        <f t="shared" si="65"/>
        <v>9-KVNG-250</v>
      </c>
      <c r="R233" s="44" t="s">
        <v>18</v>
      </c>
      <c r="S233" s="44">
        <v>250</v>
      </c>
      <c r="T233" s="44" t="str">
        <f t="shared" si="69"/>
        <v>KVNG-250</v>
      </c>
      <c r="U233" s="44">
        <v>250</v>
      </c>
      <c r="V233" s="44" t="str">
        <f t="shared" si="66"/>
        <v>250,</v>
      </c>
      <c r="W233" s="44"/>
      <c r="X233" s="44"/>
      <c r="Y233" s="44"/>
      <c r="Z233" s="44" t="str">
        <f t="shared" si="68"/>
        <v>-</v>
      </c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L233" s="44"/>
      <c r="BM233" s="44"/>
      <c r="BN233" s="44"/>
      <c r="BO233" s="44"/>
    </row>
    <row r="234" spans="2:67">
      <c r="B234" s="44"/>
      <c r="D234" s="44"/>
      <c r="E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>
        <f>COUNTIF($T$1:T234,T234)</f>
        <v>10</v>
      </c>
      <c r="Q234" s="44" t="str">
        <f t="shared" si="65"/>
        <v>10-KVNG-250</v>
      </c>
      <c r="R234" s="44" t="s">
        <v>18</v>
      </c>
      <c r="S234" s="44">
        <v>250</v>
      </c>
      <c r="T234" s="44" t="str">
        <f t="shared" si="69"/>
        <v>KVNG-250</v>
      </c>
      <c r="U234" s="44">
        <v>300</v>
      </c>
      <c r="V234" s="44" t="str">
        <f t="shared" si="66"/>
        <v>300,</v>
      </c>
      <c r="W234" s="44"/>
      <c r="X234" s="44"/>
      <c r="Y234" s="44"/>
      <c r="Z234" s="44" t="str">
        <f t="shared" si="68"/>
        <v>-</v>
      </c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L234" s="44"/>
      <c r="BM234" s="44"/>
      <c r="BN234" s="44"/>
      <c r="BO234" s="44"/>
    </row>
    <row r="235" spans="2:67">
      <c r="B235" s="44"/>
      <c r="D235" s="44"/>
      <c r="E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>
        <f>COUNTIF($T$1:T235,T235)</f>
        <v>11</v>
      </c>
      <c r="Q235" s="44" t="str">
        <f t="shared" si="65"/>
        <v>11-KVNG-250</v>
      </c>
      <c r="R235" s="44" t="s">
        <v>18</v>
      </c>
      <c r="S235" s="44">
        <v>250</v>
      </c>
      <c r="T235" s="44" t="str">
        <f t="shared" si="69"/>
        <v>KVNG-250</v>
      </c>
      <c r="U235" s="44">
        <v>320</v>
      </c>
      <c r="V235" s="44" t="str">
        <f t="shared" si="66"/>
        <v>320,</v>
      </c>
      <c r="W235" s="44"/>
      <c r="X235" s="44"/>
      <c r="Y235" s="44"/>
      <c r="Z235" s="44" t="str">
        <f t="shared" si="68"/>
        <v>-</v>
      </c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L235" s="44"/>
      <c r="BM235" s="44"/>
      <c r="BN235" s="44"/>
      <c r="BO235" s="44"/>
    </row>
    <row r="236" spans="2:67">
      <c r="B236" s="44"/>
      <c r="D236" s="44"/>
      <c r="E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>
        <f>COUNTIF($T$1:T236,T236)</f>
        <v>12</v>
      </c>
      <c r="Q236" s="44" t="str">
        <f t="shared" si="65"/>
        <v>12-KVNG-250</v>
      </c>
      <c r="R236" s="44" t="s">
        <v>18</v>
      </c>
      <c r="S236" s="44">
        <v>250</v>
      </c>
      <c r="T236" s="44" t="str">
        <f t="shared" si="69"/>
        <v>KVNG-250</v>
      </c>
      <c r="U236" s="44">
        <v>400</v>
      </c>
      <c r="V236" s="44" t="str">
        <f t="shared" si="66"/>
        <v>400,</v>
      </c>
      <c r="W236" s="44"/>
      <c r="X236" s="44"/>
      <c r="Y236" s="44"/>
      <c r="Z236" s="44" t="str">
        <f t="shared" si="68"/>
        <v>-</v>
      </c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L236" s="44"/>
      <c r="BM236" s="44"/>
      <c r="BN236" s="44"/>
      <c r="BO236" s="44"/>
    </row>
    <row r="237" spans="2:67">
      <c r="B237" s="44"/>
      <c r="D237" s="44"/>
      <c r="E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>
        <f>COUNTIF($T$1:T237,T237)</f>
        <v>13</v>
      </c>
      <c r="Q237" s="44" t="str">
        <f t="shared" si="65"/>
        <v>13-KVNG-250</v>
      </c>
      <c r="R237" s="44" t="s">
        <v>18</v>
      </c>
      <c r="S237" s="44">
        <v>250</v>
      </c>
      <c r="T237" s="44" t="str">
        <f t="shared" si="69"/>
        <v>KVNG-250</v>
      </c>
      <c r="U237" s="44">
        <v>500</v>
      </c>
      <c r="V237" s="44" t="str">
        <f t="shared" si="66"/>
        <v>500,</v>
      </c>
      <c r="W237" s="44"/>
      <c r="X237" s="44"/>
      <c r="Y237" s="44"/>
      <c r="Z237" s="44" t="str">
        <f t="shared" si="68"/>
        <v>-</v>
      </c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L237" s="44"/>
      <c r="BM237" s="44"/>
      <c r="BN237" s="44"/>
      <c r="BO237" s="44"/>
    </row>
    <row r="238" spans="2:67">
      <c r="B238" s="44"/>
      <c r="D238" s="44"/>
      <c r="E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>
        <f>COUNTIF($T$1:T238,T238)</f>
        <v>14</v>
      </c>
      <c r="Q238" s="44" t="str">
        <f t="shared" si="65"/>
        <v>14-KVNG-250</v>
      </c>
      <c r="R238" s="44" t="s">
        <v>18</v>
      </c>
      <c r="S238" s="44">
        <v>250</v>
      </c>
      <c r="T238" s="44" t="str">
        <f t="shared" si="69"/>
        <v>KVNG-250</v>
      </c>
      <c r="U238" s="44">
        <v>600</v>
      </c>
      <c r="V238" s="44" t="str">
        <f t="shared" si="66"/>
        <v>600,</v>
      </c>
      <c r="W238" s="44"/>
      <c r="X238" s="44"/>
      <c r="Y238" s="44"/>
      <c r="Z238" s="44" t="str">
        <f t="shared" si="68"/>
        <v>-</v>
      </c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L238" s="44"/>
      <c r="BM238" s="44"/>
      <c r="BN238" s="44"/>
      <c r="BO238" s="44"/>
    </row>
    <row r="239" spans="2:67">
      <c r="B239" s="44"/>
      <c r="D239" s="44"/>
      <c r="E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>
        <f>COUNTIF($T$1:T239,T239)</f>
        <v>15</v>
      </c>
      <c r="Q239" s="44" t="str">
        <f t="shared" si="65"/>
        <v>15-KVNG-250</v>
      </c>
      <c r="R239" s="44" t="s">
        <v>18</v>
      </c>
      <c r="S239" s="44">
        <v>250</v>
      </c>
      <c r="T239" s="44" t="str">
        <f t="shared" si="69"/>
        <v>KVNG-250</v>
      </c>
      <c r="U239" s="44">
        <v>700</v>
      </c>
      <c r="V239" s="44" t="str">
        <f t="shared" si="66"/>
        <v>700,</v>
      </c>
      <c r="W239" s="44"/>
      <c r="X239" s="44"/>
      <c r="Y239" s="44"/>
      <c r="Z239" s="44" t="str">
        <f t="shared" si="68"/>
        <v>-</v>
      </c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L239" s="44"/>
      <c r="BM239" s="44"/>
      <c r="BN239" s="44"/>
      <c r="BO239" s="44"/>
    </row>
    <row r="240" spans="2:67">
      <c r="B240" s="44"/>
      <c r="D240" s="44"/>
      <c r="E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>
        <f>COUNTIF($T$1:T240,T240)</f>
        <v>16</v>
      </c>
      <c r="Q240" s="44" t="str">
        <f t="shared" si="65"/>
        <v>16-KVNG-250</v>
      </c>
      <c r="R240" s="44" t="s">
        <v>18</v>
      </c>
      <c r="S240" s="44">
        <v>250</v>
      </c>
      <c r="T240" s="44" t="str">
        <f t="shared" si="69"/>
        <v>KVNG-250</v>
      </c>
      <c r="U240" s="44">
        <v>800</v>
      </c>
      <c r="V240" s="44" t="str">
        <f t="shared" si="66"/>
        <v>800,</v>
      </c>
      <c r="W240" s="44"/>
      <c r="X240" s="44"/>
      <c r="Y240" s="44"/>
      <c r="Z240" s="44" t="str">
        <f t="shared" si="68"/>
        <v>-</v>
      </c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L240" s="44"/>
      <c r="BM240" s="44"/>
      <c r="BN240" s="44"/>
      <c r="BO240" s="44"/>
    </row>
    <row r="241" spans="2:67">
      <c r="B241" s="44"/>
      <c r="D241" s="44"/>
      <c r="E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>
        <f>COUNTIF($T$1:T241,T241)</f>
        <v>17</v>
      </c>
      <c r="Q241" s="44" t="str">
        <f t="shared" si="65"/>
        <v>17-KVNG-250</v>
      </c>
      <c r="R241" s="44" t="s">
        <v>18</v>
      </c>
      <c r="S241" s="44">
        <v>250</v>
      </c>
      <c r="T241" s="44" t="str">
        <f t="shared" si="69"/>
        <v>KVNG-250</v>
      </c>
      <c r="U241" s="44">
        <v>1000</v>
      </c>
      <c r="V241" s="44" t="str">
        <f t="shared" si="66"/>
        <v>1000,</v>
      </c>
      <c r="W241" s="44"/>
      <c r="X241" s="44"/>
      <c r="Y241" s="44"/>
      <c r="Z241" s="44" t="str">
        <f t="shared" si="68"/>
        <v>-</v>
      </c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L241" s="44"/>
      <c r="BM241" s="44"/>
      <c r="BN241" s="44"/>
      <c r="BO241" s="44"/>
    </row>
    <row r="242" spans="2:67">
      <c r="B242" s="44"/>
      <c r="D242" s="44"/>
      <c r="E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>
        <f>COUNTIF($T$1:T242,T242)</f>
        <v>18</v>
      </c>
      <c r="Q242" s="44" t="str">
        <f t="shared" si="65"/>
        <v>18-KVNG-250</v>
      </c>
      <c r="R242" s="44" t="s">
        <v>18</v>
      </c>
      <c r="S242" s="44">
        <v>250</v>
      </c>
      <c r="T242" s="44" t="str">
        <f t="shared" si="69"/>
        <v>KVNG-250</v>
      </c>
      <c r="U242" s="44">
        <v>1250</v>
      </c>
      <c r="V242" s="44" t="str">
        <f t="shared" si="66"/>
        <v>1250</v>
      </c>
      <c r="W242" s="44"/>
      <c r="X242" s="44"/>
      <c r="Y242" s="44"/>
      <c r="Z242" s="44" t="str">
        <f t="shared" si="68"/>
        <v>-</v>
      </c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L242" s="44"/>
      <c r="BM242" s="44"/>
      <c r="BN242" s="44"/>
      <c r="BO242" s="44"/>
    </row>
    <row r="243" spans="2:67">
      <c r="B243" s="44"/>
      <c r="D243" s="44"/>
      <c r="E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>
        <f>COUNTIF($T$1:T243,T243)</f>
        <v>1</v>
      </c>
      <c r="Q243" s="44" t="str">
        <f t="shared" si="65"/>
        <v>1-KVNG-320</v>
      </c>
      <c r="R243" s="44" t="s">
        <v>18</v>
      </c>
      <c r="S243" s="44">
        <v>320</v>
      </c>
      <c r="T243" s="44" t="str">
        <f>CONCATENATE(R243,IF(S243=0,"","-"),S243)</f>
        <v>KVNG-320</v>
      </c>
      <c r="U243" s="44">
        <v>25</v>
      </c>
      <c r="V243" s="44" t="str">
        <f t="shared" si="66"/>
        <v>25,</v>
      </c>
      <c r="W243" s="44"/>
      <c r="X243" s="44"/>
      <c r="Y243" s="44"/>
      <c r="Z243" s="44" t="str">
        <f t="shared" si="68"/>
        <v>-</v>
      </c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L243" s="44"/>
      <c r="BM243" s="44"/>
      <c r="BN243" s="44"/>
      <c r="BO243" s="44"/>
    </row>
    <row r="244" spans="2:67">
      <c r="B244" s="44"/>
      <c r="D244" s="44"/>
      <c r="E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>
        <f>COUNTIF($T$1:T244,T244)</f>
        <v>2</v>
      </c>
      <c r="Q244" s="44" t="str">
        <f t="shared" si="65"/>
        <v>2-KVNG-320</v>
      </c>
      <c r="R244" s="44" t="s">
        <v>18</v>
      </c>
      <c r="S244" s="44">
        <v>320</v>
      </c>
      <c r="T244" s="44" t="str">
        <f>CONCATENATE(R244,IF(S244=0,"","-"),S244)</f>
        <v>KVNG-320</v>
      </c>
      <c r="U244" s="44">
        <v>40</v>
      </c>
      <c r="V244" s="44" t="str">
        <f t="shared" si="66"/>
        <v>40,</v>
      </c>
      <c r="W244" s="44"/>
      <c r="X244" s="44"/>
      <c r="Y244" s="44"/>
      <c r="Z244" s="44" t="str">
        <f t="shared" si="68"/>
        <v>-</v>
      </c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L244" s="44"/>
      <c r="BM244" s="44"/>
      <c r="BN244" s="44"/>
      <c r="BO244" s="44"/>
    </row>
    <row r="245" spans="2:67">
      <c r="B245" s="44"/>
      <c r="D245" s="44"/>
      <c r="E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>
        <f>COUNTIF($T$1:T245,T245)</f>
        <v>3</v>
      </c>
      <c r="Q245" s="44" t="str">
        <f t="shared" si="65"/>
        <v>3-KVNG-320</v>
      </c>
      <c r="R245" s="44" t="s">
        <v>18</v>
      </c>
      <c r="S245" s="44">
        <v>320</v>
      </c>
      <c r="T245" s="44" t="str">
        <f t="shared" ref="T245:T260" si="70">CONCATENATE(R245,IF(S245=0,"","-"),S245)</f>
        <v>KVNG-320</v>
      </c>
      <c r="U245" s="44">
        <v>50</v>
      </c>
      <c r="V245" s="44" t="str">
        <f t="shared" si="66"/>
        <v>50,</v>
      </c>
      <c r="W245" s="44"/>
      <c r="X245" s="44"/>
      <c r="Y245" s="44"/>
      <c r="Z245" s="44" t="str">
        <f t="shared" si="68"/>
        <v>-</v>
      </c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L245" s="44"/>
      <c r="BM245" s="44"/>
      <c r="BN245" s="44"/>
      <c r="BO245" s="44"/>
    </row>
    <row r="246" spans="2:67">
      <c r="B246" s="44"/>
      <c r="D246" s="44"/>
      <c r="E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>
        <f>COUNTIF($T$1:T246,T246)</f>
        <v>4</v>
      </c>
      <c r="Q246" s="44" t="str">
        <f t="shared" si="65"/>
        <v>4-KVNG-320</v>
      </c>
      <c r="R246" s="44" t="s">
        <v>18</v>
      </c>
      <c r="S246" s="44">
        <v>320</v>
      </c>
      <c r="T246" s="44" t="str">
        <f t="shared" si="70"/>
        <v>KVNG-320</v>
      </c>
      <c r="U246" s="44">
        <v>80</v>
      </c>
      <c r="V246" s="44" t="str">
        <f t="shared" si="66"/>
        <v>80,</v>
      </c>
      <c r="W246" s="44"/>
      <c r="X246" s="44"/>
      <c r="Y246" s="44"/>
      <c r="Z246" s="44" t="str">
        <f t="shared" si="68"/>
        <v>-</v>
      </c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L246" s="44"/>
      <c r="BM246" s="44"/>
      <c r="BN246" s="44"/>
      <c r="BO246" s="44"/>
    </row>
    <row r="247" spans="2:67">
      <c r="B247" s="44"/>
      <c r="D247" s="44"/>
      <c r="E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>
        <f>COUNTIF($T$1:T247,T247)</f>
        <v>5</v>
      </c>
      <c r="Q247" s="44" t="str">
        <f t="shared" si="65"/>
        <v>5-KVNG-320</v>
      </c>
      <c r="R247" s="44" t="s">
        <v>18</v>
      </c>
      <c r="S247" s="44">
        <v>320</v>
      </c>
      <c r="T247" s="44" t="str">
        <f t="shared" si="70"/>
        <v>KVNG-320</v>
      </c>
      <c r="U247" s="44">
        <v>100</v>
      </c>
      <c r="V247" s="44" t="str">
        <f t="shared" si="66"/>
        <v>100,</v>
      </c>
      <c r="W247" s="44"/>
      <c r="X247" s="44"/>
      <c r="Y247" s="44"/>
      <c r="Z247" s="44" t="str">
        <f t="shared" si="68"/>
        <v>-</v>
      </c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L247" s="44"/>
      <c r="BM247" s="44"/>
      <c r="BN247" s="44"/>
      <c r="BO247" s="44"/>
    </row>
    <row r="248" spans="2:67">
      <c r="B248" s="44"/>
      <c r="D248" s="44"/>
      <c r="E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>
        <f>COUNTIF($T$1:T248,T248)</f>
        <v>6</v>
      </c>
      <c r="Q248" s="44" t="str">
        <f t="shared" si="65"/>
        <v>6-KVNG-320</v>
      </c>
      <c r="R248" s="44" t="s">
        <v>18</v>
      </c>
      <c r="S248" s="44">
        <v>320</v>
      </c>
      <c r="T248" s="44" t="str">
        <f t="shared" si="70"/>
        <v>KVNG-320</v>
      </c>
      <c r="U248" s="44">
        <v>120</v>
      </c>
      <c r="V248" s="44" t="str">
        <f t="shared" si="66"/>
        <v>120,</v>
      </c>
      <c r="W248" s="44"/>
      <c r="X248" s="44"/>
      <c r="Y248" s="44"/>
      <c r="Z248" s="44" t="str">
        <f t="shared" si="68"/>
        <v>-</v>
      </c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L248" s="44"/>
      <c r="BM248" s="44"/>
      <c r="BN248" s="44"/>
      <c r="BO248" s="44"/>
    </row>
    <row r="249" spans="2:67">
      <c r="B249" s="44"/>
      <c r="D249" s="44"/>
      <c r="E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>
        <f>COUNTIF($T$1:T249,T249)</f>
        <v>7</v>
      </c>
      <c r="Q249" s="44" t="str">
        <f t="shared" si="65"/>
        <v>7-KVNG-320</v>
      </c>
      <c r="R249" s="44" t="s">
        <v>18</v>
      </c>
      <c r="S249" s="44">
        <v>320</v>
      </c>
      <c r="T249" s="44" t="str">
        <f t="shared" si="70"/>
        <v>KVNG-320</v>
      </c>
      <c r="U249" s="44">
        <v>160</v>
      </c>
      <c r="V249" s="44" t="str">
        <f t="shared" si="66"/>
        <v>160,</v>
      </c>
      <c r="W249" s="44"/>
      <c r="X249" s="44"/>
      <c r="Y249" s="44"/>
      <c r="Z249" s="44" t="str">
        <f t="shared" si="68"/>
        <v>-</v>
      </c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L249" s="44"/>
      <c r="BM249" s="44"/>
      <c r="BN249" s="44"/>
      <c r="BO249" s="44"/>
    </row>
    <row r="250" spans="2:67">
      <c r="B250" s="44"/>
      <c r="D250" s="44"/>
      <c r="E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>
        <f>COUNTIF($T$1:T250,T250)</f>
        <v>8</v>
      </c>
      <c r="Q250" s="44" t="str">
        <f t="shared" si="65"/>
        <v>8-KVNG-320</v>
      </c>
      <c r="R250" s="44" t="s">
        <v>18</v>
      </c>
      <c r="S250" s="44">
        <v>320</v>
      </c>
      <c r="T250" s="44" t="str">
        <f t="shared" si="70"/>
        <v>KVNG-320</v>
      </c>
      <c r="U250" s="44">
        <v>200</v>
      </c>
      <c r="V250" s="44" t="str">
        <f t="shared" si="66"/>
        <v>200,</v>
      </c>
      <c r="W250" s="44"/>
      <c r="X250" s="44"/>
      <c r="Y250" s="44"/>
      <c r="Z250" s="44" t="str">
        <f t="shared" si="68"/>
        <v>-</v>
      </c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L250" s="44"/>
      <c r="BM250" s="44"/>
      <c r="BN250" s="44"/>
      <c r="BO250" s="44"/>
    </row>
    <row r="251" spans="2:67">
      <c r="B251" s="44"/>
      <c r="D251" s="44"/>
      <c r="E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>
        <f>COUNTIF($T$1:T251,T251)</f>
        <v>9</v>
      </c>
      <c r="Q251" s="44" t="str">
        <f t="shared" si="65"/>
        <v>9-KVNG-320</v>
      </c>
      <c r="R251" s="44" t="s">
        <v>18</v>
      </c>
      <c r="S251" s="44">
        <v>320</v>
      </c>
      <c r="T251" s="44" t="str">
        <f t="shared" si="70"/>
        <v>KVNG-320</v>
      </c>
      <c r="U251" s="44">
        <v>250</v>
      </c>
      <c r="V251" s="44" t="str">
        <f t="shared" si="66"/>
        <v>250,</v>
      </c>
      <c r="W251" s="44"/>
      <c r="X251" s="44"/>
      <c r="Y251" s="44"/>
      <c r="Z251" s="44" t="str">
        <f t="shared" si="68"/>
        <v>-</v>
      </c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L251" s="44"/>
      <c r="BM251" s="44"/>
      <c r="BN251" s="44"/>
      <c r="BO251" s="44"/>
    </row>
    <row r="252" spans="2:67">
      <c r="B252" s="44"/>
      <c r="D252" s="44"/>
      <c r="E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>
        <f>COUNTIF($T$1:T252,T252)</f>
        <v>10</v>
      </c>
      <c r="Q252" s="44" t="str">
        <f t="shared" si="65"/>
        <v>10-KVNG-320</v>
      </c>
      <c r="R252" s="44" t="s">
        <v>18</v>
      </c>
      <c r="S252" s="44">
        <v>320</v>
      </c>
      <c r="T252" s="44" t="str">
        <f t="shared" si="70"/>
        <v>KVNG-320</v>
      </c>
      <c r="U252" s="44">
        <v>300</v>
      </c>
      <c r="V252" s="44" t="str">
        <f t="shared" si="66"/>
        <v>300,</v>
      </c>
      <c r="W252" s="44"/>
      <c r="X252" s="44"/>
      <c r="Y252" s="44"/>
      <c r="Z252" s="44" t="str">
        <f t="shared" si="68"/>
        <v>-</v>
      </c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L252" s="44"/>
      <c r="BM252" s="44"/>
      <c r="BN252" s="44"/>
      <c r="BO252" s="44"/>
    </row>
    <row r="253" spans="2:67">
      <c r="B253" s="44"/>
      <c r="D253" s="44"/>
      <c r="E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>
        <f>COUNTIF($T$1:T253,T253)</f>
        <v>11</v>
      </c>
      <c r="Q253" s="44" t="str">
        <f t="shared" si="65"/>
        <v>11-KVNG-320</v>
      </c>
      <c r="R253" s="44" t="s">
        <v>18</v>
      </c>
      <c r="S253" s="44">
        <v>320</v>
      </c>
      <c r="T253" s="44" t="str">
        <f t="shared" si="70"/>
        <v>KVNG-320</v>
      </c>
      <c r="U253" s="44">
        <v>320</v>
      </c>
      <c r="V253" s="44" t="str">
        <f t="shared" si="66"/>
        <v>320,</v>
      </c>
      <c r="W253" s="44"/>
      <c r="X253" s="44"/>
      <c r="Y253" s="44"/>
      <c r="Z253" s="44" t="str">
        <f t="shared" si="68"/>
        <v>-</v>
      </c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L253" s="44"/>
      <c r="BM253" s="44"/>
      <c r="BN253" s="44"/>
      <c r="BO253" s="44"/>
    </row>
    <row r="254" spans="2:67">
      <c r="B254" s="44"/>
      <c r="D254" s="44"/>
      <c r="E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>
        <f>COUNTIF($T$1:T254,T254)</f>
        <v>12</v>
      </c>
      <c r="Q254" s="44" t="str">
        <f t="shared" si="65"/>
        <v>12-KVNG-320</v>
      </c>
      <c r="R254" s="44" t="s">
        <v>18</v>
      </c>
      <c r="S254" s="44">
        <v>320</v>
      </c>
      <c r="T254" s="44" t="str">
        <f t="shared" si="70"/>
        <v>KVNG-320</v>
      </c>
      <c r="U254" s="44">
        <v>400</v>
      </c>
      <c r="V254" s="44" t="str">
        <f t="shared" si="66"/>
        <v>400,</v>
      </c>
      <c r="W254" s="44"/>
      <c r="X254" s="44"/>
      <c r="Y254" s="44"/>
      <c r="Z254" s="44" t="str">
        <f t="shared" si="68"/>
        <v>-</v>
      </c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L254" s="44"/>
      <c r="BM254" s="44"/>
      <c r="BN254" s="44"/>
      <c r="BO254" s="44"/>
    </row>
    <row r="255" spans="2:67">
      <c r="B255" s="44"/>
      <c r="D255" s="44"/>
      <c r="E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>
        <f>COUNTIF($T$1:T255,T255)</f>
        <v>13</v>
      </c>
      <c r="Q255" s="44" t="str">
        <f t="shared" si="65"/>
        <v>13-KVNG-320</v>
      </c>
      <c r="R255" s="44" t="s">
        <v>18</v>
      </c>
      <c r="S255" s="44">
        <v>320</v>
      </c>
      <c r="T255" s="44" t="str">
        <f t="shared" si="70"/>
        <v>KVNG-320</v>
      </c>
      <c r="U255" s="44">
        <v>500</v>
      </c>
      <c r="V255" s="44" t="str">
        <f t="shared" si="66"/>
        <v>500,</v>
      </c>
      <c r="W255" s="44"/>
      <c r="X255" s="44"/>
      <c r="Y255" s="44"/>
      <c r="Z255" s="44" t="str">
        <f t="shared" si="68"/>
        <v>-</v>
      </c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L255" s="44"/>
      <c r="BM255" s="44"/>
      <c r="BN255" s="44"/>
      <c r="BO255" s="44"/>
    </row>
    <row r="256" spans="2:67">
      <c r="B256" s="44"/>
      <c r="D256" s="44"/>
      <c r="E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>
        <f>COUNTIF($T$1:T256,T256)</f>
        <v>14</v>
      </c>
      <c r="Q256" s="44" t="str">
        <f t="shared" si="65"/>
        <v>14-KVNG-320</v>
      </c>
      <c r="R256" s="44" t="s">
        <v>18</v>
      </c>
      <c r="S256" s="44">
        <v>320</v>
      </c>
      <c r="T256" s="44" t="str">
        <f t="shared" si="70"/>
        <v>KVNG-320</v>
      </c>
      <c r="U256" s="44">
        <v>600</v>
      </c>
      <c r="V256" s="44" t="str">
        <f t="shared" si="66"/>
        <v>600,</v>
      </c>
      <c r="W256" s="44"/>
      <c r="X256" s="44"/>
      <c r="Y256" s="44"/>
      <c r="Z256" s="44" t="str">
        <f t="shared" si="68"/>
        <v>-</v>
      </c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L256" s="44"/>
      <c r="BM256" s="44"/>
      <c r="BN256" s="44"/>
      <c r="BO256" s="44"/>
    </row>
    <row r="257" spans="2:67">
      <c r="B257" s="44"/>
      <c r="D257" s="44"/>
      <c r="E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>
        <f>COUNTIF($T$1:T257,T257)</f>
        <v>15</v>
      </c>
      <c r="Q257" s="44" t="str">
        <f t="shared" si="65"/>
        <v>15-KVNG-320</v>
      </c>
      <c r="R257" s="44" t="s">
        <v>18</v>
      </c>
      <c r="S257" s="44">
        <v>320</v>
      </c>
      <c r="T257" s="44" t="str">
        <f t="shared" si="70"/>
        <v>KVNG-320</v>
      </c>
      <c r="U257" s="44">
        <v>700</v>
      </c>
      <c r="V257" s="44" t="str">
        <f t="shared" si="66"/>
        <v>700,</v>
      </c>
      <c r="W257" s="44"/>
      <c r="X257" s="44"/>
      <c r="Y257" s="44"/>
      <c r="Z257" s="44" t="str">
        <f t="shared" si="68"/>
        <v>-</v>
      </c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L257" s="44"/>
      <c r="BM257" s="44"/>
      <c r="BN257" s="44"/>
      <c r="BO257" s="44"/>
    </row>
    <row r="258" spans="2:67">
      <c r="B258" s="44"/>
      <c r="D258" s="44"/>
      <c r="E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>
        <f>COUNTIF($T$1:T258,T258)</f>
        <v>16</v>
      </c>
      <c r="Q258" s="44" t="str">
        <f t="shared" si="65"/>
        <v>16-KVNG-320</v>
      </c>
      <c r="R258" s="44" t="s">
        <v>18</v>
      </c>
      <c r="S258" s="44">
        <v>320</v>
      </c>
      <c r="T258" s="44" t="str">
        <f t="shared" si="70"/>
        <v>KVNG-320</v>
      </c>
      <c r="U258" s="44">
        <v>800</v>
      </c>
      <c r="V258" s="44" t="str">
        <f t="shared" si="66"/>
        <v>800,</v>
      </c>
      <c r="W258" s="44"/>
      <c r="X258" s="44"/>
      <c r="Y258" s="44"/>
      <c r="Z258" s="44" t="str">
        <f t="shared" si="68"/>
        <v>-</v>
      </c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L258" s="44"/>
      <c r="BM258" s="44"/>
      <c r="BN258" s="44"/>
      <c r="BO258" s="44"/>
    </row>
    <row r="259" spans="2:67">
      <c r="B259" s="44"/>
      <c r="D259" s="44"/>
      <c r="E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>
        <f>COUNTIF($T$1:T259,T259)</f>
        <v>17</v>
      </c>
      <c r="Q259" s="44" t="str">
        <f t="shared" ref="Q259:Q322" si="71">CONCATENATE(P259,"-",T259)</f>
        <v>17-KVNG-320</v>
      </c>
      <c r="R259" s="44" t="s">
        <v>18</v>
      </c>
      <c r="S259" s="44">
        <v>320</v>
      </c>
      <c r="T259" s="44" t="str">
        <f t="shared" si="70"/>
        <v>KVNG-320</v>
      </c>
      <c r="U259" s="44">
        <v>1000</v>
      </c>
      <c r="V259" s="44" t="str">
        <f t="shared" ref="V259:V322" si="72">CONCATENATE(U259,IF(P259=COUNTIF(T:T,T259),"",","))</f>
        <v>1000,</v>
      </c>
      <c r="W259" s="44"/>
      <c r="X259" s="44"/>
      <c r="Y259" s="44"/>
      <c r="Z259" s="44" t="str">
        <f t="shared" si="68"/>
        <v>-</v>
      </c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L259" s="44"/>
      <c r="BM259" s="44"/>
      <c r="BN259" s="44"/>
      <c r="BO259" s="44"/>
    </row>
    <row r="260" spans="2:67">
      <c r="B260" s="44"/>
      <c r="D260" s="44"/>
      <c r="E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>
        <f>COUNTIF($T$1:T260,T260)</f>
        <v>18</v>
      </c>
      <c r="Q260" s="44" t="str">
        <f t="shared" si="71"/>
        <v>18-KVNG-320</v>
      </c>
      <c r="R260" s="44" t="s">
        <v>18</v>
      </c>
      <c r="S260" s="44">
        <v>320</v>
      </c>
      <c r="T260" s="44" t="str">
        <f t="shared" si="70"/>
        <v>KVNG-320</v>
      </c>
      <c r="U260" s="44">
        <v>1250</v>
      </c>
      <c r="V260" s="44" t="str">
        <f t="shared" si="72"/>
        <v>1250</v>
      </c>
      <c r="W260" s="44"/>
      <c r="X260" s="44"/>
      <c r="Y260" s="44"/>
      <c r="Z260" s="44" t="str">
        <f t="shared" si="68"/>
        <v>-</v>
      </c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L260" s="44"/>
      <c r="BM260" s="44"/>
      <c r="BN260" s="44"/>
      <c r="BO260" s="44"/>
    </row>
    <row r="261" spans="2:67">
      <c r="B261" s="44"/>
      <c r="D261" s="44"/>
      <c r="E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>
        <f>COUNTIF($T$1:T261,T261)</f>
        <v>1</v>
      </c>
      <c r="Q261" s="44" t="str">
        <f t="shared" si="71"/>
        <v>1-KVSC-32</v>
      </c>
      <c r="R261" s="44" t="s">
        <v>19</v>
      </c>
      <c r="S261" s="44">
        <v>32</v>
      </c>
      <c r="T261" s="44" t="str">
        <f>CONCATENATE(R261,IF(S261=0,"","-"),S261)</f>
        <v>KVSC-32</v>
      </c>
      <c r="U261" s="44">
        <v>25</v>
      </c>
      <c r="V261" s="44" t="str">
        <f t="shared" si="72"/>
        <v>25,</v>
      </c>
      <c r="W261" s="44"/>
      <c r="X261" s="44"/>
      <c r="Y261" s="44"/>
      <c r="Z261" s="44" t="str">
        <f t="shared" si="68"/>
        <v>-</v>
      </c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L261" s="44"/>
      <c r="BM261" s="44"/>
      <c r="BN261" s="44"/>
      <c r="BO261" s="44"/>
    </row>
    <row r="262" spans="2:67">
      <c r="B262" s="44"/>
      <c r="D262" s="44"/>
      <c r="E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>
        <f>COUNTIF($T$1:T262,T262)</f>
        <v>2</v>
      </c>
      <c r="Q262" s="44" t="str">
        <f t="shared" si="71"/>
        <v>2-KVSC-32</v>
      </c>
      <c r="R262" s="44" t="s">
        <v>19</v>
      </c>
      <c r="S262" s="44">
        <v>32</v>
      </c>
      <c r="T262" s="44" t="str">
        <f>CONCATENATE(R262,IF(S262=0,"","-"),S262)</f>
        <v>KVSC-32</v>
      </c>
      <c r="U262" s="44">
        <v>40</v>
      </c>
      <c r="V262" s="44" t="str">
        <f t="shared" si="72"/>
        <v>40,</v>
      </c>
      <c r="W262" s="44"/>
      <c r="X262" s="44"/>
      <c r="Y262" s="44"/>
      <c r="Z262" s="44" t="str">
        <f t="shared" si="68"/>
        <v>-</v>
      </c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L262" s="44"/>
      <c r="BM262" s="44"/>
      <c r="BN262" s="44"/>
      <c r="BO262" s="44"/>
    </row>
    <row r="263" spans="2:67">
      <c r="B263" s="44"/>
      <c r="D263" s="44"/>
      <c r="E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>
        <f>COUNTIF($T$1:T263,T263)</f>
        <v>3</v>
      </c>
      <c r="Q263" s="44" t="str">
        <f t="shared" si="71"/>
        <v>3-KVSC-32</v>
      </c>
      <c r="R263" s="44" t="s">
        <v>19</v>
      </c>
      <c r="S263" s="44">
        <v>32</v>
      </c>
      <c r="T263" s="44" t="str">
        <f t="shared" ref="T263:T278" si="73">CONCATENATE(R263,IF(S263=0,"","-"),S263)</f>
        <v>KVSC-32</v>
      </c>
      <c r="U263" s="44">
        <v>50</v>
      </c>
      <c r="V263" s="44" t="str">
        <f t="shared" si="72"/>
        <v>50,</v>
      </c>
      <c r="W263" s="44"/>
      <c r="X263" s="44"/>
      <c r="Y263" s="44"/>
      <c r="Z263" s="44" t="str">
        <f t="shared" si="68"/>
        <v>-</v>
      </c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L263" s="44"/>
      <c r="BM263" s="44"/>
      <c r="BN263" s="44"/>
      <c r="BO263" s="44"/>
    </row>
    <row r="264" spans="2:67">
      <c r="B264" s="44"/>
      <c r="D264" s="44"/>
      <c r="E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>
        <f>COUNTIF($T$1:T264,T264)</f>
        <v>4</v>
      </c>
      <c r="Q264" s="44" t="str">
        <f t="shared" si="71"/>
        <v>4-KVSC-32</v>
      </c>
      <c r="R264" s="44" t="s">
        <v>19</v>
      </c>
      <c r="S264" s="44">
        <v>32</v>
      </c>
      <c r="T264" s="44" t="str">
        <f t="shared" si="73"/>
        <v>KVSC-32</v>
      </c>
      <c r="U264" s="44">
        <v>80</v>
      </c>
      <c r="V264" s="44" t="str">
        <f t="shared" si="72"/>
        <v>80,</v>
      </c>
      <c r="W264" s="44"/>
      <c r="X264" s="44"/>
      <c r="Y264" s="44"/>
      <c r="Z264" s="44" t="str">
        <f t="shared" si="68"/>
        <v>-</v>
      </c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L264" s="44"/>
      <c r="BM264" s="44"/>
      <c r="BN264" s="44"/>
      <c r="BO264" s="44"/>
    </row>
    <row r="265" spans="2:67">
      <c r="B265" s="44"/>
      <c r="D265" s="44"/>
      <c r="E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>
        <f>COUNTIF($T$1:T265,T265)</f>
        <v>5</v>
      </c>
      <c r="Q265" s="44" t="str">
        <f t="shared" si="71"/>
        <v>5-KVSC-32</v>
      </c>
      <c r="R265" s="44" t="s">
        <v>19</v>
      </c>
      <c r="S265" s="44">
        <v>32</v>
      </c>
      <c r="T265" s="44" t="str">
        <f t="shared" si="73"/>
        <v>KVSC-32</v>
      </c>
      <c r="U265" s="44">
        <v>100</v>
      </c>
      <c r="V265" s="44" t="str">
        <f t="shared" si="72"/>
        <v>100,</v>
      </c>
      <c r="W265" s="44"/>
      <c r="X265" s="44"/>
      <c r="Y265" s="44"/>
      <c r="Z265" s="44" t="str">
        <f t="shared" si="68"/>
        <v>-</v>
      </c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L265" s="44"/>
      <c r="BM265" s="44"/>
      <c r="BN265" s="44"/>
      <c r="BO265" s="44"/>
    </row>
    <row r="266" spans="2:67">
      <c r="B266" s="44"/>
      <c r="D266" s="44"/>
      <c r="E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>
        <f>COUNTIF($T$1:T266,T266)</f>
        <v>6</v>
      </c>
      <c r="Q266" s="44" t="str">
        <f t="shared" si="71"/>
        <v>6-KVSC-32</v>
      </c>
      <c r="R266" s="44" t="s">
        <v>19</v>
      </c>
      <c r="S266" s="44">
        <v>32</v>
      </c>
      <c r="T266" s="44" t="str">
        <f t="shared" si="73"/>
        <v>KVSC-32</v>
      </c>
      <c r="U266" s="44">
        <v>120</v>
      </c>
      <c r="V266" s="44" t="str">
        <f t="shared" si="72"/>
        <v>120,</v>
      </c>
      <c r="W266" s="44"/>
      <c r="X266" s="44"/>
      <c r="Y266" s="44"/>
      <c r="Z266" s="44" t="str">
        <f t="shared" si="68"/>
        <v>-</v>
      </c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L266" s="44"/>
      <c r="BM266" s="44"/>
      <c r="BN266" s="44"/>
      <c r="BO266" s="44"/>
    </row>
    <row r="267" spans="2:67">
      <c r="B267" s="44"/>
      <c r="D267" s="44"/>
      <c r="E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>
        <f>COUNTIF($T$1:T267,T267)</f>
        <v>7</v>
      </c>
      <c r="Q267" s="44" t="str">
        <f t="shared" si="71"/>
        <v>7-KVSC-32</v>
      </c>
      <c r="R267" s="44" t="s">
        <v>19</v>
      </c>
      <c r="S267" s="44">
        <v>32</v>
      </c>
      <c r="T267" s="44" t="str">
        <f t="shared" si="73"/>
        <v>KVSC-32</v>
      </c>
      <c r="U267" s="44">
        <v>160</v>
      </c>
      <c r="V267" s="44" t="str">
        <f t="shared" si="72"/>
        <v>160,</v>
      </c>
      <c r="W267" s="44"/>
      <c r="X267" s="44"/>
      <c r="Y267" s="44"/>
      <c r="Z267" s="44" t="str">
        <f t="shared" si="68"/>
        <v>-</v>
      </c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L267" s="44"/>
      <c r="BM267" s="44"/>
      <c r="BN267" s="44"/>
      <c r="BO267" s="44"/>
    </row>
    <row r="268" spans="2:67">
      <c r="B268" s="44"/>
      <c r="D268" s="44"/>
      <c r="E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>
        <f>COUNTIF($T$1:T268,T268)</f>
        <v>8</v>
      </c>
      <c r="Q268" s="44" t="str">
        <f t="shared" si="71"/>
        <v>8-KVSC-32</v>
      </c>
      <c r="R268" s="44" t="s">
        <v>19</v>
      </c>
      <c r="S268" s="44">
        <v>32</v>
      </c>
      <c r="T268" s="44" t="str">
        <f t="shared" si="73"/>
        <v>KVSC-32</v>
      </c>
      <c r="U268" s="44">
        <v>200</v>
      </c>
      <c r="V268" s="44" t="str">
        <f t="shared" si="72"/>
        <v>200,</v>
      </c>
      <c r="W268" s="44"/>
      <c r="X268" s="44"/>
      <c r="Y268" s="44"/>
      <c r="Z268" s="44" t="str">
        <f t="shared" si="68"/>
        <v>-</v>
      </c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L268" s="44"/>
      <c r="BM268" s="44"/>
      <c r="BN268" s="44"/>
      <c r="BO268" s="44"/>
    </row>
    <row r="269" spans="2:67">
      <c r="B269" s="44"/>
      <c r="D269" s="44"/>
      <c r="E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>
        <f>COUNTIF($T$1:T269,T269)</f>
        <v>9</v>
      </c>
      <c r="Q269" s="44" t="str">
        <f t="shared" si="71"/>
        <v>9-KVSC-32</v>
      </c>
      <c r="R269" s="44" t="s">
        <v>19</v>
      </c>
      <c r="S269" s="44">
        <v>32</v>
      </c>
      <c r="T269" s="44" t="str">
        <f t="shared" si="73"/>
        <v>KVSC-32</v>
      </c>
      <c r="U269" s="44">
        <v>250</v>
      </c>
      <c r="V269" s="44" t="str">
        <f t="shared" si="72"/>
        <v>250,</v>
      </c>
      <c r="W269" s="44"/>
      <c r="X269" s="44"/>
      <c r="Y269" s="44"/>
      <c r="Z269" s="44" t="str">
        <f t="shared" si="68"/>
        <v>-</v>
      </c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L269" s="44"/>
      <c r="BM269" s="44"/>
      <c r="BN269" s="44"/>
      <c r="BO269" s="44"/>
    </row>
    <row r="270" spans="2:67">
      <c r="B270" s="44"/>
      <c r="D270" s="44"/>
      <c r="E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>
        <f>COUNTIF($T$1:T270,T270)</f>
        <v>10</v>
      </c>
      <c r="Q270" s="44" t="str">
        <f t="shared" si="71"/>
        <v>10-KVSC-32</v>
      </c>
      <c r="R270" s="44" t="s">
        <v>19</v>
      </c>
      <c r="S270" s="44">
        <v>32</v>
      </c>
      <c r="T270" s="44" t="str">
        <f t="shared" si="73"/>
        <v>KVSC-32</v>
      </c>
      <c r="U270" s="44">
        <v>300</v>
      </c>
      <c r="V270" s="44" t="str">
        <f t="shared" si="72"/>
        <v>300,</v>
      </c>
      <c r="W270" s="44"/>
      <c r="X270" s="44"/>
      <c r="Y270" s="44"/>
      <c r="Z270" s="44" t="str">
        <f t="shared" si="68"/>
        <v>-</v>
      </c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L270" s="44"/>
      <c r="BM270" s="44"/>
      <c r="BN270" s="44"/>
      <c r="BO270" s="44"/>
    </row>
    <row r="271" spans="2:67">
      <c r="B271" s="44"/>
      <c r="D271" s="44"/>
      <c r="E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>
        <f>COUNTIF($T$1:T271,T271)</f>
        <v>11</v>
      </c>
      <c r="Q271" s="44" t="str">
        <f t="shared" si="71"/>
        <v>11-KVSC-32</v>
      </c>
      <c r="R271" s="44" t="s">
        <v>19</v>
      </c>
      <c r="S271" s="44">
        <v>32</v>
      </c>
      <c r="T271" s="44" t="str">
        <f t="shared" si="73"/>
        <v>KVSC-32</v>
      </c>
      <c r="U271" s="44">
        <v>320</v>
      </c>
      <c r="V271" s="44" t="str">
        <f t="shared" si="72"/>
        <v>320,</v>
      </c>
      <c r="W271" s="44"/>
      <c r="X271" s="44"/>
      <c r="Y271" s="44"/>
      <c r="Z271" s="44" t="str">
        <f t="shared" si="68"/>
        <v>-</v>
      </c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L271" s="44"/>
      <c r="BM271" s="44"/>
      <c r="BN271" s="44"/>
      <c r="BO271" s="44"/>
    </row>
    <row r="272" spans="2:67">
      <c r="B272" s="44"/>
      <c r="D272" s="44"/>
      <c r="E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>
        <f>COUNTIF($T$1:T272,T272)</f>
        <v>12</v>
      </c>
      <c r="Q272" s="44" t="str">
        <f t="shared" si="71"/>
        <v>12-KVSC-32</v>
      </c>
      <c r="R272" s="44" t="s">
        <v>19</v>
      </c>
      <c r="S272" s="44">
        <v>32</v>
      </c>
      <c r="T272" s="44" t="str">
        <f t="shared" si="73"/>
        <v>KVSC-32</v>
      </c>
      <c r="U272" s="44">
        <v>400</v>
      </c>
      <c r="V272" s="44" t="str">
        <f t="shared" si="72"/>
        <v>400,</v>
      </c>
      <c r="W272" s="44"/>
      <c r="X272" s="44"/>
      <c r="Y272" s="44"/>
      <c r="Z272" s="44" t="str">
        <f t="shared" si="68"/>
        <v>-</v>
      </c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L272" s="44"/>
      <c r="BM272" s="44"/>
      <c r="BN272" s="44"/>
      <c r="BO272" s="44"/>
    </row>
    <row r="273" spans="2:67">
      <c r="B273" s="44"/>
      <c r="D273" s="44"/>
      <c r="E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>
        <f>COUNTIF($T$1:T273,T273)</f>
        <v>13</v>
      </c>
      <c r="Q273" s="44" t="str">
        <f t="shared" si="71"/>
        <v>13-KVSC-32</v>
      </c>
      <c r="R273" s="44" t="s">
        <v>19</v>
      </c>
      <c r="S273" s="44">
        <v>32</v>
      </c>
      <c r="T273" s="44" t="str">
        <f t="shared" si="73"/>
        <v>KVSC-32</v>
      </c>
      <c r="U273" s="44">
        <v>500</v>
      </c>
      <c r="V273" s="44" t="str">
        <f t="shared" si="72"/>
        <v>500,</v>
      </c>
      <c r="W273" s="44"/>
      <c r="X273" s="44"/>
      <c r="Y273" s="44"/>
      <c r="Z273" s="44" t="str">
        <f t="shared" si="68"/>
        <v>-</v>
      </c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L273" s="44"/>
      <c r="BM273" s="44"/>
      <c r="BN273" s="44"/>
      <c r="BO273" s="44"/>
    </row>
    <row r="274" spans="2:67">
      <c r="B274" s="44"/>
      <c r="D274" s="44"/>
      <c r="E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>
        <f>COUNTIF($T$1:T274,T274)</f>
        <v>14</v>
      </c>
      <c r="Q274" s="44" t="str">
        <f t="shared" si="71"/>
        <v>14-KVSC-32</v>
      </c>
      <c r="R274" s="44" t="s">
        <v>19</v>
      </c>
      <c r="S274" s="44">
        <v>32</v>
      </c>
      <c r="T274" s="44" t="str">
        <f t="shared" si="73"/>
        <v>KVSC-32</v>
      </c>
      <c r="U274" s="44">
        <v>600</v>
      </c>
      <c r="V274" s="44" t="str">
        <f t="shared" si="72"/>
        <v>600,</v>
      </c>
      <c r="W274" s="44"/>
      <c r="X274" s="44"/>
      <c r="Y274" s="44"/>
      <c r="Z274" s="44" t="str">
        <f t="shared" si="68"/>
        <v>-</v>
      </c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L274" s="44"/>
      <c r="BM274" s="44"/>
      <c r="BN274" s="44"/>
      <c r="BO274" s="44"/>
    </row>
    <row r="275" spans="2:67">
      <c r="B275" s="44"/>
      <c r="D275" s="44"/>
      <c r="E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>
        <f>COUNTIF($T$1:T275,T275)</f>
        <v>15</v>
      </c>
      <c r="Q275" s="44" t="str">
        <f t="shared" si="71"/>
        <v>15-KVSC-32</v>
      </c>
      <c r="R275" s="44" t="s">
        <v>19</v>
      </c>
      <c r="S275" s="44">
        <v>32</v>
      </c>
      <c r="T275" s="44" t="str">
        <f t="shared" si="73"/>
        <v>KVSC-32</v>
      </c>
      <c r="U275" s="44">
        <v>700</v>
      </c>
      <c r="V275" s="44" t="str">
        <f t="shared" si="72"/>
        <v>700,</v>
      </c>
      <c r="W275" s="44"/>
      <c r="X275" s="44"/>
      <c r="Y275" s="44"/>
      <c r="Z275" s="44" t="str">
        <f t="shared" si="68"/>
        <v>-</v>
      </c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L275" s="44"/>
      <c r="BM275" s="44"/>
      <c r="BN275" s="44"/>
      <c r="BO275" s="44"/>
    </row>
    <row r="276" spans="2:67">
      <c r="B276" s="44"/>
      <c r="D276" s="44"/>
      <c r="E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>
        <f>COUNTIF($T$1:T276,T276)</f>
        <v>16</v>
      </c>
      <c r="Q276" s="44" t="str">
        <f t="shared" si="71"/>
        <v>16-KVSC-32</v>
      </c>
      <c r="R276" s="44" t="s">
        <v>19</v>
      </c>
      <c r="S276" s="44">
        <v>32</v>
      </c>
      <c r="T276" s="44" t="str">
        <f t="shared" si="73"/>
        <v>KVSC-32</v>
      </c>
      <c r="U276" s="44">
        <v>800</v>
      </c>
      <c r="V276" s="44" t="str">
        <f t="shared" si="72"/>
        <v>800,</v>
      </c>
      <c r="W276" s="44"/>
      <c r="X276" s="44"/>
      <c r="Y276" s="44"/>
      <c r="Z276" s="44" t="str">
        <f t="shared" si="68"/>
        <v>-</v>
      </c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L276" s="44"/>
      <c r="BM276" s="44"/>
      <c r="BN276" s="44"/>
      <c r="BO276" s="44"/>
    </row>
    <row r="277" spans="2:67">
      <c r="B277" s="44"/>
      <c r="D277" s="44"/>
      <c r="E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>
        <f>COUNTIF($T$1:T277,T277)</f>
        <v>17</v>
      </c>
      <c r="Q277" s="44" t="str">
        <f t="shared" si="71"/>
        <v>17-KVSC-32</v>
      </c>
      <c r="R277" s="44" t="s">
        <v>19</v>
      </c>
      <c r="S277" s="44">
        <v>32</v>
      </c>
      <c r="T277" s="44" t="str">
        <f t="shared" si="73"/>
        <v>KVSC-32</v>
      </c>
      <c r="U277" s="44">
        <v>1000</v>
      </c>
      <c r="V277" s="44" t="str">
        <f t="shared" si="72"/>
        <v>1000,</v>
      </c>
      <c r="W277" s="44"/>
      <c r="X277" s="44"/>
      <c r="Y277" s="44"/>
      <c r="Z277" s="44" t="str">
        <f t="shared" si="68"/>
        <v>-</v>
      </c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L277" s="44"/>
      <c r="BM277" s="44"/>
      <c r="BN277" s="44"/>
      <c r="BO277" s="44"/>
    </row>
    <row r="278" spans="2:67">
      <c r="B278" s="44"/>
      <c r="D278" s="44"/>
      <c r="E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>
        <f>COUNTIF($T$1:T278,T278)</f>
        <v>18</v>
      </c>
      <c r="Q278" s="44" t="str">
        <f t="shared" si="71"/>
        <v>18-KVSC-32</v>
      </c>
      <c r="R278" s="44" t="s">
        <v>19</v>
      </c>
      <c r="S278" s="44">
        <v>32</v>
      </c>
      <c r="T278" s="44" t="str">
        <f t="shared" si="73"/>
        <v>KVSC-32</v>
      </c>
      <c r="U278" s="44">
        <v>1250</v>
      </c>
      <c r="V278" s="44" t="str">
        <f t="shared" si="72"/>
        <v>1250</v>
      </c>
      <c r="W278" s="44"/>
      <c r="X278" s="44"/>
      <c r="Y278" s="44"/>
      <c r="Z278" s="44" t="str">
        <f t="shared" si="68"/>
        <v>-</v>
      </c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L278" s="44"/>
      <c r="BM278" s="44"/>
      <c r="BN278" s="44"/>
      <c r="BO278" s="44"/>
    </row>
    <row r="279" spans="2:67">
      <c r="B279" s="44"/>
      <c r="D279" s="44"/>
      <c r="E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>
        <f>COUNTIF($T$1:T279,T279)</f>
        <v>1</v>
      </c>
      <c r="Q279" s="44" t="str">
        <f t="shared" si="71"/>
        <v>1-KVSC-40</v>
      </c>
      <c r="R279" s="44" t="s">
        <v>19</v>
      </c>
      <c r="S279" s="44">
        <v>40</v>
      </c>
      <c r="T279" s="44" t="str">
        <f>CONCATENATE(R279,IF(S279=0,"","-"),S279)</f>
        <v>KVSC-40</v>
      </c>
      <c r="U279" s="44">
        <v>25</v>
      </c>
      <c r="V279" s="44" t="str">
        <f t="shared" si="72"/>
        <v>25,</v>
      </c>
      <c r="W279" s="44"/>
      <c r="X279" s="44"/>
      <c r="Y279" s="44"/>
      <c r="Z279" s="44" t="str">
        <f t="shared" si="68"/>
        <v>-</v>
      </c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L279" s="44"/>
      <c r="BM279" s="44"/>
      <c r="BN279" s="44"/>
      <c r="BO279" s="44"/>
    </row>
    <row r="280" spans="2:67">
      <c r="B280" s="44"/>
      <c r="D280" s="44"/>
      <c r="E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>
        <f>COUNTIF($T$1:T280,T280)</f>
        <v>2</v>
      </c>
      <c r="Q280" s="44" t="str">
        <f t="shared" si="71"/>
        <v>2-KVSC-40</v>
      </c>
      <c r="R280" s="44" t="s">
        <v>19</v>
      </c>
      <c r="S280" s="44">
        <v>40</v>
      </c>
      <c r="T280" s="44" t="str">
        <f>CONCATENATE(R280,IF(S280=0,"","-"),S280)</f>
        <v>KVSC-40</v>
      </c>
      <c r="U280" s="44">
        <v>40</v>
      </c>
      <c r="V280" s="44" t="str">
        <f t="shared" si="72"/>
        <v>40,</v>
      </c>
      <c r="W280" s="44"/>
      <c r="X280" s="44"/>
      <c r="Y280" s="44"/>
      <c r="Z280" s="44" t="str">
        <f t="shared" si="68"/>
        <v>-</v>
      </c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L280" s="44"/>
      <c r="BM280" s="44"/>
      <c r="BN280" s="44"/>
      <c r="BO280" s="44"/>
    </row>
    <row r="281" spans="2:67">
      <c r="B281" s="44"/>
      <c r="D281" s="44"/>
      <c r="E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>
        <f>COUNTIF($T$1:T281,T281)</f>
        <v>3</v>
      </c>
      <c r="Q281" s="44" t="str">
        <f t="shared" si="71"/>
        <v>3-KVSC-40</v>
      </c>
      <c r="R281" s="44" t="s">
        <v>19</v>
      </c>
      <c r="S281" s="44">
        <v>40</v>
      </c>
      <c r="T281" s="44" t="str">
        <f t="shared" ref="T281:T296" si="74">CONCATENATE(R281,IF(S281=0,"","-"),S281)</f>
        <v>KVSC-40</v>
      </c>
      <c r="U281" s="44">
        <v>50</v>
      </c>
      <c r="V281" s="44" t="str">
        <f t="shared" si="72"/>
        <v>50,</v>
      </c>
      <c r="W281" s="44"/>
      <c r="X281" s="44"/>
      <c r="Y281" s="44"/>
      <c r="Z281" s="44" t="str">
        <f t="shared" si="68"/>
        <v>-</v>
      </c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L281" s="44"/>
      <c r="BM281" s="44"/>
      <c r="BN281" s="44"/>
      <c r="BO281" s="44"/>
    </row>
    <row r="282" spans="2:67">
      <c r="B282" s="44"/>
      <c r="D282" s="44"/>
      <c r="E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>
        <f>COUNTIF($T$1:T282,T282)</f>
        <v>4</v>
      </c>
      <c r="Q282" s="44" t="str">
        <f t="shared" si="71"/>
        <v>4-KVSC-40</v>
      </c>
      <c r="R282" s="44" t="s">
        <v>19</v>
      </c>
      <c r="S282" s="44">
        <v>40</v>
      </c>
      <c r="T282" s="44" t="str">
        <f t="shared" si="74"/>
        <v>KVSC-40</v>
      </c>
      <c r="U282" s="44">
        <v>80</v>
      </c>
      <c r="V282" s="44" t="str">
        <f t="shared" si="72"/>
        <v>80,</v>
      </c>
      <c r="W282" s="44"/>
      <c r="X282" s="44"/>
      <c r="Y282" s="44"/>
      <c r="Z282" s="44" t="str">
        <f t="shared" si="68"/>
        <v>-</v>
      </c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L282" s="44"/>
      <c r="BM282" s="44"/>
      <c r="BN282" s="44"/>
      <c r="BO282" s="44"/>
    </row>
    <row r="283" spans="2:67">
      <c r="B283" s="44"/>
      <c r="D283" s="44"/>
      <c r="E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>
        <f>COUNTIF($T$1:T283,T283)</f>
        <v>5</v>
      </c>
      <c r="Q283" s="44" t="str">
        <f t="shared" si="71"/>
        <v>5-KVSC-40</v>
      </c>
      <c r="R283" s="44" t="s">
        <v>19</v>
      </c>
      <c r="S283" s="44">
        <v>40</v>
      </c>
      <c r="T283" s="44" t="str">
        <f t="shared" si="74"/>
        <v>KVSC-40</v>
      </c>
      <c r="U283" s="44">
        <v>100</v>
      </c>
      <c r="V283" s="44" t="str">
        <f t="shared" si="72"/>
        <v>100,</v>
      </c>
      <c r="W283" s="44"/>
      <c r="X283" s="44"/>
      <c r="Y283" s="44"/>
      <c r="Z283" s="44" t="str">
        <f t="shared" si="68"/>
        <v>-</v>
      </c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L283" s="44"/>
      <c r="BM283" s="44"/>
      <c r="BN283" s="44"/>
      <c r="BO283" s="44"/>
    </row>
    <row r="284" spans="2:67">
      <c r="B284" s="44"/>
      <c r="D284" s="44"/>
      <c r="E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>
        <f>COUNTIF($T$1:T284,T284)</f>
        <v>6</v>
      </c>
      <c r="Q284" s="44" t="str">
        <f t="shared" si="71"/>
        <v>6-KVSC-40</v>
      </c>
      <c r="R284" s="44" t="s">
        <v>19</v>
      </c>
      <c r="S284" s="44">
        <v>40</v>
      </c>
      <c r="T284" s="44" t="str">
        <f t="shared" si="74"/>
        <v>KVSC-40</v>
      </c>
      <c r="U284" s="44">
        <v>120</v>
      </c>
      <c r="V284" s="44" t="str">
        <f t="shared" si="72"/>
        <v>120,</v>
      </c>
      <c r="W284" s="44"/>
      <c r="X284" s="44"/>
      <c r="Y284" s="44"/>
      <c r="Z284" s="44" t="str">
        <f t="shared" si="68"/>
        <v>-</v>
      </c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L284" s="44"/>
      <c r="BM284" s="44"/>
      <c r="BN284" s="44"/>
      <c r="BO284" s="44"/>
    </row>
    <row r="285" spans="2:67">
      <c r="B285" s="44"/>
      <c r="D285" s="44"/>
      <c r="E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>
        <f>COUNTIF($T$1:T285,T285)</f>
        <v>7</v>
      </c>
      <c r="Q285" s="44" t="str">
        <f t="shared" si="71"/>
        <v>7-KVSC-40</v>
      </c>
      <c r="R285" s="44" t="s">
        <v>19</v>
      </c>
      <c r="S285" s="44">
        <v>40</v>
      </c>
      <c r="T285" s="44" t="str">
        <f t="shared" si="74"/>
        <v>KVSC-40</v>
      </c>
      <c r="U285" s="44">
        <v>160</v>
      </c>
      <c r="V285" s="44" t="str">
        <f t="shared" si="72"/>
        <v>160,</v>
      </c>
      <c r="W285" s="44"/>
      <c r="X285" s="44"/>
      <c r="Y285" s="44"/>
      <c r="Z285" s="44" t="str">
        <f t="shared" ref="Z285:Z348" si="75">CONCATENATE(X285,"-",Y285)</f>
        <v>-</v>
      </c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L285" s="44"/>
      <c r="BM285" s="44"/>
      <c r="BN285" s="44"/>
      <c r="BO285" s="44"/>
    </row>
    <row r="286" spans="2:67">
      <c r="B286" s="44"/>
      <c r="D286" s="44"/>
      <c r="E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>
        <f>COUNTIF($T$1:T286,T286)</f>
        <v>8</v>
      </c>
      <c r="Q286" s="44" t="str">
        <f t="shared" si="71"/>
        <v>8-KVSC-40</v>
      </c>
      <c r="R286" s="44" t="s">
        <v>19</v>
      </c>
      <c r="S286" s="44">
        <v>40</v>
      </c>
      <c r="T286" s="44" t="str">
        <f t="shared" si="74"/>
        <v>KVSC-40</v>
      </c>
      <c r="U286" s="44">
        <v>200</v>
      </c>
      <c r="V286" s="44" t="str">
        <f t="shared" si="72"/>
        <v>200,</v>
      </c>
      <c r="W286" s="44"/>
      <c r="X286" s="44"/>
      <c r="Y286" s="44"/>
      <c r="Z286" s="44" t="str">
        <f t="shared" si="75"/>
        <v>-</v>
      </c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L286" s="44"/>
      <c r="BM286" s="44"/>
      <c r="BN286" s="44"/>
      <c r="BO286" s="44"/>
    </row>
    <row r="287" spans="2:67">
      <c r="B287" s="44"/>
      <c r="D287" s="44"/>
      <c r="E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>
        <f>COUNTIF($T$1:T287,T287)</f>
        <v>9</v>
      </c>
      <c r="Q287" s="44" t="str">
        <f t="shared" si="71"/>
        <v>9-KVSC-40</v>
      </c>
      <c r="R287" s="44" t="s">
        <v>19</v>
      </c>
      <c r="S287" s="44">
        <v>40</v>
      </c>
      <c r="T287" s="44" t="str">
        <f t="shared" si="74"/>
        <v>KVSC-40</v>
      </c>
      <c r="U287" s="44">
        <v>250</v>
      </c>
      <c r="V287" s="44" t="str">
        <f t="shared" si="72"/>
        <v>250,</v>
      </c>
      <c r="W287" s="44"/>
      <c r="X287" s="44"/>
      <c r="Y287" s="44"/>
      <c r="Z287" s="44" t="str">
        <f t="shared" si="75"/>
        <v>-</v>
      </c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L287" s="44"/>
      <c r="BM287" s="44"/>
      <c r="BN287" s="44"/>
      <c r="BO287" s="44"/>
    </row>
    <row r="288" spans="2:67">
      <c r="B288" s="44"/>
      <c r="D288" s="44"/>
      <c r="E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>
        <f>COUNTIF($T$1:T288,T288)</f>
        <v>10</v>
      </c>
      <c r="Q288" s="44" t="str">
        <f t="shared" si="71"/>
        <v>10-KVSC-40</v>
      </c>
      <c r="R288" s="44" t="s">
        <v>19</v>
      </c>
      <c r="S288" s="44">
        <v>40</v>
      </c>
      <c r="T288" s="44" t="str">
        <f t="shared" si="74"/>
        <v>KVSC-40</v>
      </c>
      <c r="U288" s="44">
        <v>300</v>
      </c>
      <c r="V288" s="44" t="str">
        <f t="shared" si="72"/>
        <v>300,</v>
      </c>
      <c r="W288" s="44"/>
      <c r="X288" s="44"/>
      <c r="Y288" s="44"/>
      <c r="Z288" s="44" t="str">
        <f t="shared" si="75"/>
        <v>-</v>
      </c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L288" s="44"/>
      <c r="BM288" s="44"/>
      <c r="BN288" s="44"/>
      <c r="BO288" s="44"/>
    </row>
    <row r="289" spans="2:67">
      <c r="B289" s="44"/>
      <c r="D289" s="44"/>
      <c r="E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>
        <f>COUNTIF($T$1:T289,T289)</f>
        <v>11</v>
      </c>
      <c r="Q289" s="44" t="str">
        <f t="shared" si="71"/>
        <v>11-KVSC-40</v>
      </c>
      <c r="R289" s="44" t="s">
        <v>19</v>
      </c>
      <c r="S289" s="44">
        <v>40</v>
      </c>
      <c r="T289" s="44" t="str">
        <f t="shared" si="74"/>
        <v>KVSC-40</v>
      </c>
      <c r="U289" s="44">
        <v>320</v>
      </c>
      <c r="V289" s="44" t="str">
        <f t="shared" si="72"/>
        <v>320,</v>
      </c>
      <c r="W289" s="44"/>
      <c r="X289" s="44"/>
      <c r="Y289" s="44"/>
      <c r="Z289" s="44" t="str">
        <f t="shared" si="75"/>
        <v>-</v>
      </c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L289" s="44"/>
      <c r="BM289" s="44"/>
      <c r="BN289" s="44"/>
      <c r="BO289" s="44"/>
    </row>
    <row r="290" spans="2:67">
      <c r="B290" s="44"/>
      <c r="D290" s="44"/>
      <c r="E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>
        <f>COUNTIF($T$1:T290,T290)</f>
        <v>12</v>
      </c>
      <c r="Q290" s="44" t="str">
        <f t="shared" si="71"/>
        <v>12-KVSC-40</v>
      </c>
      <c r="R290" s="44" t="s">
        <v>19</v>
      </c>
      <c r="S290" s="44">
        <v>40</v>
      </c>
      <c r="T290" s="44" t="str">
        <f t="shared" si="74"/>
        <v>KVSC-40</v>
      </c>
      <c r="U290" s="44">
        <v>400</v>
      </c>
      <c r="V290" s="44" t="str">
        <f t="shared" si="72"/>
        <v>400,</v>
      </c>
      <c r="W290" s="44"/>
      <c r="X290" s="44"/>
      <c r="Y290" s="44"/>
      <c r="Z290" s="44" t="str">
        <f t="shared" si="75"/>
        <v>-</v>
      </c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L290" s="44"/>
      <c r="BM290" s="44"/>
      <c r="BN290" s="44"/>
      <c r="BO290" s="44"/>
    </row>
    <row r="291" spans="2:67">
      <c r="B291" s="44"/>
      <c r="D291" s="44"/>
      <c r="E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>
        <f>COUNTIF($T$1:T291,T291)</f>
        <v>13</v>
      </c>
      <c r="Q291" s="44" t="str">
        <f t="shared" si="71"/>
        <v>13-KVSC-40</v>
      </c>
      <c r="R291" s="44" t="s">
        <v>19</v>
      </c>
      <c r="S291" s="44">
        <v>40</v>
      </c>
      <c r="T291" s="44" t="str">
        <f t="shared" si="74"/>
        <v>KVSC-40</v>
      </c>
      <c r="U291" s="44">
        <v>500</v>
      </c>
      <c r="V291" s="44" t="str">
        <f t="shared" si="72"/>
        <v>500,</v>
      </c>
      <c r="W291" s="44"/>
      <c r="X291" s="44"/>
      <c r="Y291" s="44"/>
      <c r="Z291" s="44" t="str">
        <f t="shared" si="75"/>
        <v>-</v>
      </c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L291" s="44"/>
      <c r="BM291" s="44"/>
      <c r="BN291" s="44"/>
      <c r="BO291" s="44"/>
    </row>
    <row r="292" spans="2:67">
      <c r="B292" s="44"/>
      <c r="D292" s="44"/>
      <c r="E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>
        <f>COUNTIF($T$1:T292,T292)</f>
        <v>14</v>
      </c>
      <c r="Q292" s="44" t="str">
        <f t="shared" si="71"/>
        <v>14-KVSC-40</v>
      </c>
      <c r="R292" s="44" t="s">
        <v>19</v>
      </c>
      <c r="S292" s="44">
        <v>40</v>
      </c>
      <c r="T292" s="44" t="str">
        <f t="shared" si="74"/>
        <v>KVSC-40</v>
      </c>
      <c r="U292" s="44">
        <v>600</v>
      </c>
      <c r="V292" s="44" t="str">
        <f t="shared" si="72"/>
        <v>600,</v>
      </c>
      <c r="W292" s="44"/>
      <c r="X292" s="44"/>
      <c r="Y292" s="44"/>
      <c r="Z292" s="44" t="str">
        <f t="shared" si="75"/>
        <v>-</v>
      </c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L292" s="44"/>
      <c r="BM292" s="44"/>
      <c r="BN292" s="44"/>
      <c r="BO292" s="44"/>
    </row>
    <row r="293" spans="2:67">
      <c r="B293" s="44"/>
      <c r="D293" s="44"/>
      <c r="E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>
        <f>COUNTIF($T$1:T293,T293)</f>
        <v>15</v>
      </c>
      <c r="Q293" s="44" t="str">
        <f t="shared" si="71"/>
        <v>15-KVSC-40</v>
      </c>
      <c r="R293" s="44" t="s">
        <v>19</v>
      </c>
      <c r="S293" s="44">
        <v>40</v>
      </c>
      <c r="T293" s="44" t="str">
        <f t="shared" si="74"/>
        <v>KVSC-40</v>
      </c>
      <c r="U293" s="44">
        <v>700</v>
      </c>
      <c r="V293" s="44" t="str">
        <f t="shared" si="72"/>
        <v>700,</v>
      </c>
      <c r="W293" s="44"/>
      <c r="X293" s="44"/>
      <c r="Y293" s="44"/>
      <c r="Z293" s="44" t="str">
        <f t="shared" si="75"/>
        <v>-</v>
      </c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L293" s="44"/>
      <c r="BM293" s="44"/>
      <c r="BN293" s="44"/>
      <c r="BO293" s="44"/>
    </row>
    <row r="294" spans="2:67">
      <c r="B294" s="44"/>
      <c r="D294" s="44"/>
      <c r="E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>
        <f>COUNTIF($T$1:T294,T294)</f>
        <v>16</v>
      </c>
      <c r="Q294" s="44" t="str">
        <f t="shared" si="71"/>
        <v>16-KVSC-40</v>
      </c>
      <c r="R294" s="44" t="s">
        <v>19</v>
      </c>
      <c r="S294" s="44">
        <v>40</v>
      </c>
      <c r="T294" s="44" t="str">
        <f t="shared" si="74"/>
        <v>KVSC-40</v>
      </c>
      <c r="U294" s="44">
        <v>800</v>
      </c>
      <c r="V294" s="44" t="str">
        <f t="shared" si="72"/>
        <v>800,</v>
      </c>
      <c r="W294" s="44"/>
      <c r="X294" s="44"/>
      <c r="Y294" s="44"/>
      <c r="Z294" s="44" t="str">
        <f t="shared" si="75"/>
        <v>-</v>
      </c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L294" s="44"/>
      <c r="BM294" s="44"/>
      <c r="BN294" s="44"/>
      <c r="BO294" s="44"/>
    </row>
    <row r="295" spans="2:67">
      <c r="B295" s="44"/>
      <c r="D295" s="44"/>
      <c r="E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>
        <f>COUNTIF($T$1:T295,T295)</f>
        <v>17</v>
      </c>
      <c r="Q295" s="44" t="str">
        <f t="shared" si="71"/>
        <v>17-KVSC-40</v>
      </c>
      <c r="R295" s="44" t="s">
        <v>19</v>
      </c>
      <c r="S295" s="44">
        <v>40</v>
      </c>
      <c r="T295" s="44" t="str">
        <f t="shared" si="74"/>
        <v>KVSC-40</v>
      </c>
      <c r="U295" s="44">
        <v>1000</v>
      </c>
      <c r="V295" s="44" t="str">
        <f t="shared" si="72"/>
        <v>1000,</v>
      </c>
      <c r="W295" s="44"/>
      <c r="X295" s="44"/>
      <c r="Y295" s="44"/>
      <c r="Z295" s="44" t="str">
        <f t="shared" si="75"/>
        <v>-</v>
      </c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L295" s="44"/>
      <c r="BM295" s="44"/>
      <c r="BN295" s="44"/>
      <c r="BO295" s="44"/>
    </row>
    <row r="296" spans="2:67">
      <c r="B296" s="44"/>
      <c r="D296" s="44"/>
      <c r="E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>
        <f>COUNTIF($T$1:T296,T296)</f>
        <v>18</v>
      </c>
      <c r="Q296" s="44" t="str">
        <f t="shared" si="71"/>
        <v>18-KVSC-40</v>
      </c>
      <c r="R296" s="44" t="s">
        <v>19</v>
      </c>
      <c r="S296" s="44">
        <v>40</v>
      </c>
      <c r="T296" s="44" t="str">
        <f t="shared" si="74"/>
        <v>KVSC-40</v>
      </c>
      <c r="U296" s="44">
        <v>1250</v>
      </c>
      <c r="V296" s="44" t="str">
        <f t="shared" si="72"/>
        <v>1250</v>
      </c>
      <c r="W296" s="44"/>
      <c r="X296" s="44"/>
      <c r="Y296" s="44"/>
      <c r="Z296" s="44" t="str">
        <f t="shared" si="75"/>
        <v>-</v>
      </c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L296" s="44"/>
      <c r="BM296" s="44"/>
      <c r="BN296" s="44"/>
      <c r="BO296" s="44"/>
    </row>
    <row r="297" spans="2:67">
      <c r="B297" s="44"/>
      <c r="D297" s="44"/>
      <c r="E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>
        <f>COUNTIF($T$1:T297,T297)</f>
        <v>1</v>
      </c>
      <c r="Q297" s="44" t="str">
        <f t="shared" si="71"/>
        <v>1-KVSC-50</v>
      </c>
      <c r="R297" s="44" t="s">
        <v>19</v>
      </c>
      <c r="S297" s="44">
        <v>50</v>
      </c>
      <c r="T297" s="44" t="str">
        <f>CONCATENATE(R297,IF(S297=0,"","-"),S297)</f>
        <v>KVSC-50</v>
      </c>
      <c r="U297" s="44">
        <v>25</v>
      </c>
      <c r="V297" s="44" t="str">
        <f t="shared" si="72"/>
        <v>25,</v>
      </c>
      <c r="W297" s="44"/>
      <c r="X297" s="44"/>
      <c r="Y297" s="44"/>
      <c r="Z297" s="44" t="str">
        <f t="shared" si="75"/>
        <v>-</v>
      </c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L297" s="44"/>
      <c r="BM297" s="44"/>
      <c r="BN297" s="44"/>
      <c r="BO297" s="44"/>
    </row>
    <row r="298" spans="2:67">
      <c r="B298" s="44"/>
      <c r="D298" s="44"/>
      <c r="E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>
        <f>COUNTIF($T$1:T298,T298)</f>
        <v>2</v>
      </c>
      <c r="Q298" s="44" t="str">
        <f t="shared" si="71"/>
        <v>2-KVSC-50</v>
      </c>
      <c r="R298" s="44" t="s">
        <v>19</v>
      </c>
      <c r="S298" s="44">
        <v>50</v>
      </c>
      <c r="T298" s="44" t="str">
        <f>CONCATENATE(R298,IF(S298=0,"","-"),S298)</f>
        <v>KVSC-50</v>
      </c>
      <c r="U298" s="44">
        <v>40</v>
      </c>
      <c r="V298" s="44" t="str">
        <f t="shared" si="72"/>
        <v>40,</v>
      </c>
      <c r="W298" s="44"/>
      <c r="X298" s="44"/>
      <c r="Y298" s="44"/>
      <c r="Z298" s="44" t="str">
        <f t="shared" si="75"/>
        <v>-</v>
      </c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L298" s="44"/>
      <c r="BM298" s="44"/>
      <c r="BN298" s="44"/>
      <c r="BO298" s="44"/>
    </row>
    <row r="299" spans="2:67">
      <c r="B299" s="44"/>
      <c r="D299" s="44"/>
      <c r="E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>
        <f>COUNTIF($T$1:T299,T299)</f>
        <v>3</v>
      </c>
      <c r="Q299" s="44" t="str">
        <f t="shared" si="71"/>
        <v>3-KVSC-50</v>
      </c>
      <c r="R299" s="44" t="s">
        <v>19</v>
      </c>
      <c r="S299" s="44">
        <v>50</v>
      </c>
      <c r="T299" s="44" t="str">
        <f t="shared" ref="T299:T314" si="76">CONCATENATE(R299,IF(S299=0,"","-"),S299)</f>
        <v>KVSC-50</v>
      </c>
      <c r="U299" s="44">
        <v>50</v>
      </c>
      <c r="V299" s="44" t="str">
        <f t="shared" si="72"/>
        <v>50,</v>
      </c>
      <c r="W299" s="44"/>
      <c r="X299" s="44"/>
      <c r="Y299" s="44"/>
      <c r="Z299" s="44" t="str">
        <f t="shared" si="75"/>
        <v>-</v>
      </c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L299" s="44"/>
      <c r="BM299" s="44"/>
      <c r="BN299" s="44"/>
      <c r="BO299" s="44"/>
    </row>
    <row r="300" spans="2:67">
      <c r="B300" s="44"/>
      <c r="D300" s="44"/>
      <c r="E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>
        <f>COUNTIF($T$1:T300,T300)</f>
        <v>4</v>
      </c>
      <c r="Q300" s="44" t="str">
        <f t="shared" si="71"/>
        <v>4-KVSC-50</v>
      </c>
      <c r="R300" s="44" t="s">
        <v>19</v>
      </c>
      <c r="S300" s="44">
        <v>50</v>
      </c>
      <c r="T300" s="44" t="str">
        <f t="shared" si="76"/>
        <v>KVSC-50</v>
      </c>
      <c r="U300" s="44">
        <v>80</v>
      </c>
      <c r="V300" s="44" t="str">
        <f t="shared" si="72"/>
        <v>80,</v>
      </c>
      <c r="W300" s="44"/>
      <c r="X300" s="44"/>
      <c r="Y300" s="44"/>
      <c r="Z300" s="44" t="str">
        <f t="shared" si="75"/>
        <v>-</v>
      </c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L300" s="44"/>
      <c r="BM300" s="44"/>
      <c r="BN300" s="44"/>
      <c r="BO300" s="44"/>
    </row>
    <row r="301" spans="2:67">
      <c r="B301" s="44"/>
      <c r="D301" s="44"/>
      <c r="E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>
        <f>COUNTIF($T$1:T301,T301)</f>
        <v>5</v>
      </c>
      <c r="Q301" s="44" t="str">
        <f t="shared" si="71"/>
        <v>5-KVSC-50</v>
      </c>
      <c r="R301" s="44" t="s">
        <v>19</v>
      </c>
      <c r="S301" s="44">
        <v>50</v>
      </c>
      <c r="T301" s="44" t="str">
        <f t="shared" si="76"/>
        <v>KVSC-50</v>
      </c>
      <c r="U301" s="44">
        <v>100</v>
      </c>
      <c r="V301" s="44" t="str">
        <f t="shared" si="72"/>
        <v>100,</v>
      </c>
      <c r="W301" s="44"/>
      <c r="X301" s="44"/>
      <c r="Y301" s="44"/>
      <c r="Z301" s="44" t="str">
        <f t="shared" si="75"/>
        <v>-</v>
      </c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L301" s="44"/>
      <c r="BM301" s="44"/>
      <c r="BN301" s="44"/>
      <c r="BO301" s="44"/>
    </row>
    <row r="302" spans="2:67">
      <c r="B302" s="44"/>
      <c r="D302" s="44"/>
      <c r="E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>
        <f>COUNTIF($T$1:T302,T302)</f>
        <v>6</v>
      </c>
      <c r="Q302" s="44" t="str">
        <f t="shared" si="71"/>
        <v>6-KVSC-50</v>
      </c>
      <c r="R302" s="44" t="s">
        <v>19</v>
      </c>
      <c r="S302" s="44">
        <v>50</v>
      </c>
      <c r="T302" s="44" t="str">
        <f t="shared" si="76"/>
        <v>KVSC-50</v>
      </c>
      <c r="U302" s="44">
        <v>120</v>
      </c>
      <c r="V302" s="44" t="str">
        <f t="shared" si="72"/>
        <v>120,</v>
      </c>
      <c r="W302" s="44"/>
      <c r="X302" s="44"/>
      <c r="Y302" s="44"/>
      <c r="Z302" s="44" t="str">
        <f t="shared" si="75"/>
        <v>-</v>
      </c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L302" s="44"/>
      <c r="BM302" s="44"/>
      <c r="BN302" s="44"/>
      <c r="BO302" s="44"/>
    </row>
    <row r="303" spans="2:67">
      <c r="B303" s="44"/>
      <c r="D303" s="44"/>
      <c r="E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>
        <f>COUNTIF($T$1:T303,T303)</f>
        <v>7</v>
      </c>
      <c r="Q303" s="44" t="str">
        <f t="shared" si="71"/>
        <v>7-KVSC-50</v>
      </c>
      <c r="R303" s="44" t="s">
        <v>19</v>
      </c>
      <c r="S303" s="44">
        <v>50</v>
      </c>
      <c r="T303" s="44" t="str">
        <f t="shared" si="76"/>
        <v>KVSC-50</v>
      </c>
      <c r="U303" s="44">
        <v>160</v>
      </c>
      <c r="V303" s="44" t="str">
        <f t="shared" si="72"/>
        <v>160,</v>
      </c>
      <c r="W303" s="44"/>
      <c r="X303" s="44"/>
      <c r="Y303" s="44"/>
      <c r="Z303" s="44" t="str">
        <f t="shared" si="75"/>
        <v>-</v>
      </c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L303" s="44"/>
      <c r="BM303" s="44"/>
      <c r="BN303" s="44"/>
      <c r="BO303" s="44"/>
    </row>
    <row r="304" spans="2:67">
      <c r="B304" s="44"/>
      <c r="D304" s="44"/>
      <c r="E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>
        <f>COUNTIF($T$1:T304,T304)</f>
        <v>8</v>
      </c>
      <c r="Q304" s="44" t="str">
        <f t="shared" si="71"/>
        <v>8-KVSC-50</v>
      </c>
      <c r="R304" s="44" t="s">
        <v>19</v>
      </c>
      <c r="S304" s="44">
        <v>50</v>
      </c>
      <c r="T304" s="44" t="str">
        <f t="shared" si="76"/>
        <v>KVSC-50</v>
      </c>
      <c r="U304" s="44">
        <v>200</v>
      </c>
      <c r="V304" s="44" t="str">
        <f t="shared" si="72"/>
        <v>200,</v>
      </c>
      <c r="W304" s="44"/>
      <c r="X304" s="44"/>
      <c r="Y304" s="44"/>
      <c r="Z304" s="44" t="str">
        <f t="shared" si="75"/>
        <v>-</v>
      </c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L304" s="44"/>
      <c r="BM304" s="44"/>
      <c r="BN304" s="44"/>
      <c r="BO304" s="44"/>
    </row>
    <row r="305" spans="2:67">
      <c r="B305" s="44"/>
      <c r="D305" s="44"/>
      <c r="E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>
        <f>COUNTIF($T$1:T305,T305)</f>
        <v>9</v>
      </c>
      <c r="Q305" s="44" t="str">
        <f t="shared" si="71"/>
        <v>9-KVSC-50</v>
      </c>
      <c r="R305" s="44" t="s">
        <v>19</v>
      </c>
      <c r="S305" s="44">
        <v>50</v>
      </c>
      <c r="T305" s="44" t="str">
        <f t="shared" si="76"/>
        <v>KVSC-50</v>
      </c>
      <c r="U305" s="44">
        <v>250</v>
      </c>
      <c r="V305" s="44" t="str">
        <f t="shared" si="72"/>
        <v>250,</v>
      </c>
      <c r="W305" s="44"/>
      <c r="X305" s="44"/>
      <c r="Y305" s="44"/>
      <c r="Z305" s="44" t="str">
        <f t="shared" si="75"/>
        <v>-</v>
      </c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L305" s="44"/>
      <c r="BM305" s="44"/>
      <c r="BN305" s="44"/>
      <c r="BO305" s="44"/>
    </row>
    <row r="306" spans="2:67">
      <c r="B306" s="44"/>
      <c r="D306" s="44"/>
      <c r="E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>
        <f>COUNTIF($T$1:T306,T306)</f>
        <v>10</v>
      </c>
      <c r="Q306" s="44" t="str">
        <f t="shared" si="71"/>
        <v>10-KVSC-50</v>
      </c>
      <c r="R306" s="44" t="s">
        <v>19</v>
      </c>
      <c r="S306" s="44">
        <v>50</v>
      </c>
      <c r="T306" s="44" t="str">
        <f t="shared" si="76"/>
        <v>KVSC-50</v>
      </c>
      <c r="U306" s="44">
        <v>300</v>
      </c>
      <c r="V306" s="44" t="str">
        <f t="shared" si="72"/>
        <v>300,</v>
      </c>
      <c r="W306" s="44"/>
      <c r="X306" s="44"/>
      <c r="Y306" s="44"/>
      <c r="Z306" s="44" t="str">
        <f t="shared" si="75"/>
        <v>-</v>
      </c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L306" s="44"/>
      <c r="BM306" s="44"/>
      <c r="BN306" s="44"/>
      <c r="BO306" s="44"/>
    </row>
    <row r="307" spans="2:67">
      <c r="B307" s="44"/>
      <c r="D307" s="44"/>
      <c r="E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>
        <f>COUNTIF($T$1:T307,T307)</f>
        <v>11</v>
      </c>
      <c r="Q307" s="44" t="str">
        <f t="shared" si="71"/>
        <v>11-KVSC-50</v>
      </c>
      <c r="R307" s="44" t="s">
        <v>19</v>
      </c>
      <c r="S307" s="44">
        <v>50</v>
      </c>
      <c r="T307" s="44" t="str">
        <f t="shared" si="76"/>
        <v>KVSC-50</v>
      </c>
      <c r="U307" s="44">
        <v>320</v>
      </c>
      <c r="V307" s="44" t="str">
        <f t="shared" si="72"/>
        <v>320,</v>
      </c>
      <c r="W307" s="44"/>
      <c r="X307" s="44"/>
      <c r="Y307" s="44"/>
      <c r="Z307" s="44" t="str">
        <f t="shared" si="75"/>
        <v>-</v>
      </c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L307" s="44"/>
      <c r="BM307" s="44"/>
      <c r="BN307" s="44"/>
      <c r="BO307" s="44"/>
    </row>
    <row r="308" spans="2:67">
      <c r="B308" s="44"/>
      <c r="D308" s="44"/>
      <c r="E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>
        <f>COUNTIF($T$1:T308,T308)</f>
        <v>12</v>
      </c>
      <c r="Q308" s="44" t="str">
        <f t="shared" si="71"/>
        <v>12-KVSC-50</v>
      </c>
      <c r="R308" s="44" t="s">
        <v>19</v>
      </c>
      <c r="S308" s="44">
        <v>50</v>
      </c>
      <c r="T308" s="44" t="str">
        <f t="shared" si="76"/>
        <v>KVSC-50</v>
      </c>
      <c r="U308" s="44">
        <v>400</v>
      </c>
      <c r="V308" s="44" t="str">
        <f t="shared" si="72"/>
        <v>400,</v>
      </c>
      <c r="W308" s="44"/>
      <c r="X308" s="44"/>
      <c r="Y308" s="44"/>
      <c r="Z308" s="44" t="str">
        <f t="shared" si="75"/>
        <v>-</v>
      </c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L308" s="44"/>
      <c r="BM308" s="44"/>
      <c r="BN308" s="44"/>
      <c r="BO308" s="44"/>
    </row>
    <row r="309" spans="2:67">
      <c r="B309" s="44"/>
      <c r="D309" s="44"/>
      <c r="E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>
        <f>COUNTIF($T$1:T309,T309)</f>
        <v>13</v>
      </c>
      <c r="Q309" s="44" t="str">
        <f t="shared" si="71"/>
        <v>13-KVSC-50</v>
      </c>
      <c r="R309" s="44" t="s">
        <v>19</v>
      </c>
      <c r="S309" s="44">
        <v>50</v>
      </c>
      <c r="T309" s="44" t="str">
        <f t="shared" si="76"/>
        <v>KVSC-50</v>
      </c>
      <c r="U309" s="44">
        <v>500</v>
      </c>
      <c r="V309" s="44" t="str">
        <f t="shared" si="72"/>
        <v>500,</v>
      </c>
      <c r="W309" s="44"/>
      <c r="X309" s="44"/>
      <c r="Y309" s="44"/>
      <c r="Z309" s="44" t="str">
        <f t="shared" si="75"/>
        <v>-</v>
      </c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L309" s="44"/>
      <c r="BM309" s="44"/>
      <c r="BN309" s="44"/>
      <c r="BO309" s="44"/>
    </row>
    <row r="310" spans="2:67">
      <c r="B310" s="44"/>
      <c r="D310" s="44"/>
      <c r="E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>
        <f>COUNTIF($T$1:T310,T310)</f>
        <v>14</v>
      </c>
      <c r="Q310" s="44" t="str">
        <f t="shared" si="71"/>
        <v>14-KVSC-50</v>
      </c>
      <c r="R310" s="44" t="s">
        <v>19</v>
      </c>
      <c r="S310" s="44">
        <v>50</v>
      </c>
      <c r="T310" s="44" t="str">
        <f t="shared" si="76"/>
        <v>KVSC-50</v>
      </c>
      <c r="U310" s="44">
        <v>600</v>
      </c>
      <c r="V310" s="44" t="str">
        <f t="shared" si="72"/>
        <v>600,</v>
      </c>
      <c r="W310" s="44"/>
      <c r="X310" s="44"/>
      <c r="Y310" s="44"/>
      <c r="Z310" s="44" t="str">
        <f t="shared" si="75"/>
        <v>-</v>
      </c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L310" s="44"/>
      <c r="BM310" s="44"/>
      <c r="BN310" s="44"/>
      <c r="BO310" s="44"/>
    </row>
    <row r="311" spans="2:67">
      <c r="B311" s="44"/>
      <c r="D311" s="44"/>
      <c r="E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>
        <f>COUNTIF($T$1:T311,T311)</f>
        <v>15</v>
      </c>
      <c r="Q311" s="44" t="str">
        <f t="shared" si="71"/>
        <v>15-KVSC-50</v>
      </c>
      <c r="R311" s="44" t="s">
        <v>19</v>
      </c>
      <c r="S311" s="44">
        <v>50</v>
      </c>
      <c r="T311" s="44" t="str">
        <f t="shared" si="76"/>
        <v>KVSC-50</v>
      </c>
      <c r="U311" s="44">
        <v>700</v>
      </c>
      <c r="V311" s="44" t="str">
        <f t="shared" si="72"/>
        <v>700,</v>
      </c>
      <c r="W311" s="44"/>
      <c r="X311" s="44"/>
      <c r="Y311" s="44"/>
      <c r="Z311" s="44" t="str">
        <f t="shared" si="75"/>
        <v>-</v>
      </c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L311" s="44"/>
      <c r="BM311" s="44"/>
      <c r="BN311" s="44"/>
      <c r="BO311" s="44"/>
    </row>
    <row r="312" spans="2:67">
      <c r="B312" s="44"/>
      <c r="D312" s="44"/>
      <c r="E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>
        <f>COUNTIF($T$1:T312,T312)</f>
        <v>16</v>
      </c>
      <c r="Q312" s="44" t="str">
        <f t="shared" si="71"/>
        <v>16-KVSC-50</v>
      </c>
      <c r="R312" s="44" t="s">
        <v>19</v>
      </c>
      <c r="S312" s="44">
        <v>50</v>
      </c>
      <c r="T312" s="44" t="str">
        <f t="shared" si="76"/>
        <v>KVSC-50</v>
      </c>
      <c r="U312" s="44">
        <v>800</v>
      </c>
      <c r="V312" s="44" t="str">
        <f t="shared" si="72"/>
        <v>800,</v>
      </c>
      <c r="W312" s="44"/>
      <c r="X312" s="44"/>
      <c r="Y312" s="44"/>
      <c r="Z312" s="44" t="str">
        <f t="shared" si="75"/>
        <v>-</v>
      </c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L312" s="44"/>
      <c r="BM312" s="44"/>
      <c r="BN312" s="44"/>
      <c r="BO312" s="44"/>
    </row>
    <row r="313" spans="2:67">
      <c r="B313" s="44"/>
      <c r="D313" s="44"/>
      <c r="E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>
        <f>COUNTIF($T$1:T313,T313)</f>
        <v>17</v>
      </c>
      <c r="Q313" s="44" t="str">
        <f t="shared" si="71"/>
        <v>17-KVSC-50</v>
      </c>
      <c r="R313" s="44" t="s">
        <v>19</v>
      </c>
      <c r="S313" s="44">
        <v>50</v>
      </c>
      <c r="T313" s="44" t="str">
        <f t="shared" si="76"/>
        <v>KVSC-50</v>
      </c>
      <c r="U313" s="44">
        <v>1000</v>
      </c>
      <c r="V313" s="44" t="str">
        <f t="shared" si="72"/>
        <v>1000,</v>
      </c>
      <c r="W313" s="44"/>
      <c r="X313" s="44"/>
      <c r="Y313" s="44"/>
      <c r="Z313" s="44" t="str">
        <f t="shared" si="75"/>
        <v>-</v>
      </c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L313" s="44"/>
      <c r="BM313" s="44"/>
      <c r="BN313" s="44"/>
      <c r="BO313" s="44"/>
    </row>
    <row r="314" spans="2:67">
      <c r="B314" s="44"/>
      <c r="D314" s="44"/>
      <c r="E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>
        <f>COUNTIF($T$1:T314,T314)</f>
        <v>18</v>
      </c>
      <c r="Q314" s="44" t="str">
        <f t="shared" si="71"/>
        <v>18-KVSC-50</v>
      </c>
      <c r="R314" s="44" t="s">
        <v>19</v>
      </c>
      <c r="S314" s="44">
        <v>50</v>
      </c>
      <c r="T314" s="44" t="str">
        <f t="shared" si="76"/>
        <v>KVSC-50</v>
      </c>
      <c r="U314" s="44">
        <v>1250</v>
      </c>
      <c r="V314" s="44" t="str">
        <f t="shared" si="72"/>
        <v>1250</v>
      </c>
      <c r="W314" s="44"/>
      <c r="X314" s="44"/>
      <c r="Y314" s="44"/>
      <c r="Z314" s="44" t="str">
        <f t="shared" si="75"/>
        <v>-</v>
      </c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L314" s="44"/>
      <c r="BM314" s="44"/>
      <c r="BN314" s="44"/>
      <c r="BO314" s="44"/>
    </row>
    <row r="315" spans="2:67">
      <c r="B315" s="44"/>
      <c r="D315" s="44"/>
      <c r="E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>
        <f>COUNTIF($T$1:T315,T315)</f>
        <v>1</v>
      </c>
      <c r="Q315" s="44" t="str">
        <f t="shared" si="71"/>
        <v>1-KVSC-63</v>
      </c>
      <c r="R315" s="44" t="s">
        <v>19</v>
      </c>
      <c r="S315" s="44">
        <v>63</v>
      </c>
      <c r="T315" s="44" t="str">
        <f>CONCATENATE(R315,IF(S315=0,"","-"),S315)</f>
        <v>KVSC-63</v>
      </c>
      <c r="U315" s="44">
        <v>25</v>
      </c>
      <c r="V315" s="44" t="str">
        <f t="shared" si="72"/>
        <v>25,</v>
      </c>
      <c r="W315" s="44"/>
      <c r="X315" s="44"/>
      <c r="Y315" s="44"/>
      <c r="Z315" s="44" t="str">
        <f t="shared" si="75"/>
        <v>-</v>
      </c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L315" s="44"/>
      <c r="BM315" s="44"/>
      <c r="BN315" s="44"/>
      <c r="BO315" s="44"/>
    </row>
    <row r="316" spans="2:67">
      <c r="B316" s="44"/>
      <c r="D316" s="44"/>
      <c r="E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>
        <f>COUNTIF($T$1:T316,T316)</f>
        <v>2</v>
      </c>
      <c r="Q316" s="44" t="str">
        <f t="shared" si="71"/>
        <v>2-KVSC-63</v>
      </c>
      <c r="R316" s="44" t="s">
        <v>19</v>
      </c>
      <c r="S316" s="44">
        <v>63</v>
      </c>
      <c r="T316" s="44" t="str">
        <f>CONCATENATE(R316,IF(S316=0,"","-"),S316)</f>
        <v>KVSC-63</v>
      </c>
      <c r="U316" s="44">
        <v>40</v>
      </c>
      <c r="V316" s="44" t="str">
        <f t="shared" si="72"/>
        <v>40,</v>
      </c>
      <c r="W316" s="44"/>
      <c r="X316" s="44"/>
      <c r="Y316" s="44"/>
      <c r="Z316" s="44" t="str">
        <f t="shared" si="75"/>
        <v>-</v>
      </c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L316" s="44"/>
      <c r="BM316" s="44"/>
      <c r="BN316" s="44"/>
      <c r="BO316" s="44"/>
    </row>
    <row r="317" spans="2:67">
      <c r="B317" s="44"/>
      <c r="D317" s="44"/>
      <c r="E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>
        <f>COUNTIF($T$1:T317,T317)</f>
        <v>3</v>
      </c>
      <c r="Q317" s="44" t="str">
        <f t="shared" si="71"/>
        <v>3-KVSC-63</v>
      </c>
      <c r="R317" s="44" t="s">
        <v>19</v>
      </c>
      <c r="S317" s="44">
        <v>63</v>
      </c>
      <c r="T317" s="44" t="str">
        <f t="shared" ref="T317:T332" si="77">CONCATENATE(R317,IF(S317=0,"","-"),S317)</f>
        <v>KVSC-63</v>
      </c>
      <c r="U317" s="44">
        <v>50</v>
      </c>
      <c r="V317" s="44" t="str">
        <f t="shared" si="72"/>
        <v>50,</v>
      </c>
      <c r="W317" s="44"/>
      <c r="X317" s="44"/>
      <c r="Y317" s="44"/>
      <c r="Z317" s="44" t="str">
        <f t="shared" si="75"/>
        <v>-</v>
      </c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L317" s="44"/>
      <c r="BM317" s="44"/>
      <c r="BN317" s="44"/>
      <c r="BO317" s="44"/>
    </row>
    <row r="318" spans="2:67">
      <c r="B318" s="44"/>
      <c r="D318" s="44"/>
      <c r="E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>
        <f>COUNTIF($T$1:T318,T318)</f>
        <v>4</v>
      </c>
      <c r="Q318" s="44" t="str">
        <f t="shared" si="71"/>
        <v>4-KVSC-63</v>
      </c>
      <c r="R318" s="44" t="s">
        <v>19</v>
      </c>
      <c r="S318" s="44">
        <v>63</v>
      </c>
      <c r="T318" s="44" t="str">
        <f t="shared" si="77"/>
        <v>KVSC-63</v>
      </c>
      <c r="U318" s="44">
        <v>80</v>
      </c>
      <c r="V318" s="44" t="str">
        <f t="shared" si="72"/>
        <v>80,</v>
      </c>
      <c r="W318" s="44"/>
      <c r="X318" s="44"/>
      <c r="Y318" s="44"/>
      <c r="Z318" s="44" t="str">
        <f t="shared" si="75"/>
        <v>-</v>
      </c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L318" s="44"/>
      <c r="BM318" s="44"/>
      <c r="BN318" s="44"/>
      <c r="BO318" s="44"/>
    </row>
    <row r="319" spans="2:67">
      <c r="B319" s="44"/>
      <c r="D319" s="44"/>
      <c r="E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>
        <f>COUNTIF($T$1:T319,T319)</f>
        <v>5</v>
      </c>
      <c r="Q319" s="44" t="str">
        <f t="shared" si="71"/>
        <v>5-KVSC-63</v>
      </c>
      <c r="R319" s="44" t="s">
        <v>19</v>
      </c>
      <c r="S319" s="44">
        <v>63</v>
      </c>
      <c r="T319" s="44" t="str">
        <f t="shared" si="77"/>
        <v>KVSC-63</v>
      </c>
      <c r="U319" s="44">
        <v>100</v>
      </c>
      <c r="V319" s="44" t="str">
        <f t="shared" si="72"/>
        <v>100,</v>
      </c>
      <c r="W319" s="44"/>
      <c r="X319" s="44"/>
      <c r="Y319" s="44"/>
      <c r="Z319" s="44" t="str">
        <f t="shared" si="75"/>
        <v>-</v>
      </c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L319" s="44"/>
      <c r="BM319" s="44"/>
      <c r="BN319" s="44"/>
      <c r="BO319" s="44"/>
    </row>
    <row r="320" spans="2:67">
      <c r="B320" s="44"/>
      <c r="D320" s="44"/>
      <c r="E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>
        <f>COUNTIF($T$1:T320,T320)</f>
        <v>6</v>
      </c>
      <c r="Q320" s="44" t="str">
        <f t="shared" si="71"/>
        <v>6-KVSC-63</v>
      </c>
      <c r="R320" s="44" t="s">
        <v>19</v>
      </c>
      <c r="S320" s="44">
        <v>63</v>
      </c>
      <c r="T320" s="44" t="str">
        <f t="shared" si="77"/>
        <v>KVSC-63</v>
      </c>
      <c r="U320" s="44">
        <v>120</v>
      </c>
      <c r="V320" s="44" t="str">
        <f t="shared" si="72"/>
        <v>120,</v>
      </c>
      <c r="W320" s="44"/>
      <c r="X320" s="44"/>
      <c r="Y320" s="44"/>
      <c r="Z320" s="44" t="str">
        <f t="shared" si="75"/>
        <v>-</v>
      </c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L320" s="44"/>
      <c r="BM320" s="44"/>
      <c r="BN320" s="44"/>
      <c r="BO320" s="44"/>
    </row>
    <row r="321" spans="2:67">
      <c r="B321" s="44"/>
      <c r="D321" s="44"/>
      <c r="E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>
        <f>COUNTIF($T$1:T321,T321)</f>
        <v>7</v>
      </c>
      <c r="Q321" s="44" t="str">
        <f t="shared" si="71"/>
        <v>7-KVSC-63</v>
      </c>
      <c r="R321" s="44" t="s">
        <v>19</v>
      </c>
      <c r="S321" s="44">
        <v>63</v>
      </c>
      <c r="T321" s="44" t="str">
        <f t="shared" si="77"/>
        <v>KVSC-63</v>
      </c>
      <c r="U321" s="44">
        <v>160</v>
      </c>
      <c r="V321" s="44" t="str">
        <f t="shared" si="72"/>
        <v>160,</v>
      </c>
      <c r="W321" s="44"/>
      <c r="X321" s="44"/>
      <c r="Y321" s="44"/>
      <c r="Z321" s="44" t="str">
        <f t="shared" si="75"/>
        <v>-</v>
      </c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L321" s="44"/>
      <c r="BM321" s="44"/>
      <c r="BN321" s="44"/>
      <c r="BO321" s="44"/>
    </row>
    <row r="322" spans="2:67">
      <c r="B322" s="44"/>
      <c r="D322" s="44"/>
      <c r="E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>
        <f>COUNTIF($T$1:T322,T322)</f>
        <v>8</v>
      </c>
      <c r="Q322" s="44" t="str">
        <f t="shared" si="71"/>
        <v>8-KVSC-63</v>
      </c>
      <c r="R322" s="44" t="s">
        <v>19</v>
      </c>
      <c r="S322" s="44">
        <v>63</v>
      </c>
      <c r="T322" s="44" t="str">
        <f t="shared" si="77"/>
        <v>KVSC-63</v>
      </c>
      <c r="U322" s="44">
        <v>200</v>
      </c>
      <c r="V322" s="44" t="str">
        <f t="shared" si="72"/>
        <v>200,</v>
      </c>
      <c r="W322" s="44"/>
      <c r="X322" s="44"/>
      <c r="Y322" s="44"/>
      <c r="Z322" s="44" t="str">
        <f t="shared" si="75"/>
        <v>-</v>
      </c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L322" s="44"/>
      <c r="BM322" s="44"/>
      <c r="BN322" s="44"/>
      <c r="BO322" s="44"/>
    </row>
    <row r="323" spans="2:67">
      <c r="B323" s="44"/>
      <c r="D323" s="44"/>
      <c r="E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>
        <f>COUNTIF($T$1:T323,T323)</f>
        <v>9</v>
      </c>
      <c r="Q323" s="44" t="str">
        <f t="shared" ref="Q323:Q386" si="78">CONCATENATE(P323,"-",T323)</f>
        <v>9-KVSC-63</v>
      </c>
      <c r="R323" s="44" t="s">
        <v>19</v>
      </c>
      <c r="S323" s="44">
        <v>63</v>
      </c>
      <c r="T323" s="44" t="str">
        <f t="shared" si="77"/>
        <v>KVSC-63</v>
      </c>
      <c r="U323" s="44">
        <v>250</v>
      </c>
      <c r="V323" s="44" t="str">
        <f t="shared" ref="V323:V386" si="79">CONCATENATE(U323,IF(P323=COUNTIF(T:T,T323),"",","))</f>
        <v>250,</v>
      </c>
      <c r="W323" s="44"/>
      <c r="X323" s="44"/>
      <c r="Y323" s="44"/>
      <c r="Z323" s="44" t="str">
        <f t="shared" si="75"/>
        <v>-</v>
      </c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L323" s="44"/>
      <c r="BM323" s="44"/>
      <c r="BN323" s="44"/>
      <c r="BO323" s="44"/>
    </row>
    <row r="324" spans="2:67">
      <c r="B324" s="44"/>
      <c r="D324" s="44"/>
      <c r="E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>
        <f>COUNTIF($T$1:T324,T324)</f>
        <v>10</v>
      </c>
      <c r="Q324" s="44" t="str">
        <f t="shared" si="78"/>
        <v>10-KVSC-63</v>
      </c>
      <c r="R324" s="44" t="s">
        <v>19</v>
      </c>
      <c r="S324" s="44">
        <v>63</v>
      </c>
      <c r="T324" s="44" t="str">
        <f t="shared" si="77"/>
        <v>KVSC-63</v>
      </c>
      <c r="U324" s="44">
        <v>300</v>
      </c>
      <c r="V324" s="44" t="str">
        <f t="shared" si="79"/>
        <v>300,</v>
      </c>
      <c r="W324" s="44"/>
      <c r="X324" s="44"/>
      <c r="Y324" s="44"/>
      <c r="Z324" s="44" t="str">
        <f t="shared" si="75"/>
        <v>-</v>
      </c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L324" s="44"/>
      <c r="BM324" s="44"/>
      <c r="BN324" s="44"/>
      <c r="BO324" s="44"/>
    </row>
    <row r="325" spans="2:67">
      <c r="B325" s="44"/>
      <c r="D325" s="44"/>
      <c r="E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>
        <f>COUNTIF($T$1:T325,T325)</f>
        <v>11</v>
      </c>
      <c r="Q325" s="44" t="str">
        <f t="shared" si="78"/>
        <v>11-KVSC-63</v>
      </c>
      <c r="R325" s="44" t="s">
        <v>19</v>
      </c>
      <c r="S325" s="44">
        <v>63</v>
      </c>
      <c r="T325" s="44" t="str">
        <f t="shared" si="77"/>
        <v>KVSC-63</v>
      </c>
      <c r="U325" s="44">
        <v>320</v>
      </c>
      <c r="V325" s="44" t="str">
        <f t="shared" si="79"/>
        <v>320,</v>
      </c>
      <c r="W325" s="44"/>
      <c r="X325" s="44"/>
      <c r="Y325" s="44"/>
      <c r="Z325" s="44" t="str">
        <f t="shared" si="75"/>
        <v>-</v>
      </c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L325" s="44"/>
      <c r="BM325" s="44"/>
      <c r="BN325" s="44"/>
      <c r="BO325" s="44"/>
    </row>
    <row r="326" spans="2:67">
      <c r="B326" s="44"/>
      <c r="D326" s="44"/>
      <c r="E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>
        <f>COUNTIF($T$1:T326,T326)</f>
        <v>12</v>
      </c>
      <c r="Q326" s="44" t="str">
        <f t="shared" si="78"/>
        <v>12-KVSC-63</v>
      </c>
      <c r="R326" s="44" t="s">
        <v>19</v>
      </c>
      <c r="S326" s="44">
        <v>63</v>
      </c>
      <c r="T326" s="44" t="str">
        <f t="shared" si="77"/>
        <v>KVSC-63</v>
      </c>
      <c r="U326" s="44">
        <v>400</v>
      </c>
      <c r="V326" s="44" t="str">
        <f t="shared" si="79"/>
        <v>400,</v>
      </c>
      <c r="W326" s="44"/>
      <c r="X326" s="44"/>
      <c r="Y326" s="44"/>
      <c r="Z326" s="44" t="str">
        <f t="shared" si="75"/>
        <v>-</v>
      </c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L326" s="44"/>
      <c r="BM326" s="44"/>
      <c r="BN326" s="44"/>
      <c r="BO326" s="44"/>
    </row>
    <row r="327" spans="2:67">
      <c r="B327" s="44"/>
      <c r="D327" s="44"/>
      <c r="E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>
        <f>COUNTIF($T$1:T327,T327)</f>
        <v>13</v>
      </c>
      <c r="Q327" s="44" t="str">
        <f t="shared" si="78"/>
        <v>13-KVSC-63</v>
      </c>
      <c r="R327" s="44" t="s">
        <v>19</v>
      </c>
      <c r="S327" s="44">
        <v>63</v>
      </c>
      <c r="T327" s="44" t="str">
        <f t="shared" si="77"/>
        <v>KVSC-63</v>
      </c>
      <c r="U327" s="44">
        <v>500</v>
      </c>
      <c r="V327" s="44" t="str">
        <f t="shared" si="79"/>
        <v>500,</v>
      </c>
      <c r="W327" s="44"/>
      <c r="X327" s="44"/>
      <c r="Y327" s="44"/>
      <c r="Z327" s="44" t="str">
        <f t="shared" si="75"/>
        <v>-</v>
      </c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L327" s="44"/>
      <c r="BM327" s="44"/>
      <c r="BN327" s="44"/>
      <c r="BO327" s="44"/>
    </row>
    <row r="328" spans="2:67">
      <c r="B328" s="44"/>
      <c r="D328" s="44"/>
      <c r="E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>
        <f>COUNTIF($T$1:T328,T328)</f>
        <v>14</v>
      </c>
      <c r="Q328" s="44" t="str">
        <f t="shared" si="78"/>
        <v>14-KVSC-63</v>
      </c>
      <c r="R328" s="44" t="s">
        <v>19</v>
      </c>
      <c r="S328" s="44">
        <v>63</v>
      </c>
      <c r="T328" s="44" t="str">
        <f t="shared" si="77"/>
        <v>KVSC-63</v>
      </c>
      <c r="U328" s="44">
        <v>600</v>
      </c>
      <c r="V328" s="44" t="str">
        <f t="shared" si="79"/>
        <v>600,</v>
      </c>
      <c r="W328" s="44"/>
      <c r="X328" s="44"/>
      <c r="Y328" s="44"/>
      <c r="Z328" s="44" t="str">
        <f t="shared" si="75"/>
        <v>-</v>
      </c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L328" s="44"/>
      <c r="BM328" s="44"/>
      <c r="BN328" s="44"/>
      <c r="BO328" s="44"/>
    </row>
    <row r="329" spans="2:67">
      <c r="B329" s="44"/>
      <c r="D329" s="44"/>
      <c r="E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>
        <f>COUNTIF($T$1:T329,T329)</f>
        <v>15</v>
      </c>
      <c r="Q329" s="44" t="str">
        <f t="shared" si="78"/>
        <v>15-KVSC-63</v>
      </c>
      <c r="R329" s="44" t="s">
        <v>19</v>
      </c>
      <c r="S329" s="44">
        <v>63</v>
      </c>
      <c r="T329" s="44" t="str">
        <f t="shared" si="77"/>
        <v>KVSC-63</v>
      </c>
      <c r="U329" s="44">
        <v>700</v>
      </c>
      <c r="V329" s="44" t="str">
        <f t="shared" si="79"/>
        <v>700,</v>
      </c>
      <c r="W329" s="44"/>
      <c r="X329" s="44"/>
      <c r="Y329" s="44"/>
      <c r="Z329" s="44" t="str">
        <f t="shared" si="75"/>
        <v>-</v>
      </c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L329" s="44"/>
      <c r="BM329" s="44"/>
      <c r="BN329" s="44"/>
      <c r="BO329" s="44"/>
    </row>
    <row r="330" spans="2:67">
      <c r="B330" s="44"/>
      <c r="D330" s="44"/>
      <c r="E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>
        <f>COUNTIF($T$1:T330,T330)</f>
        <v>16</v>
      </c>
      <c r="Q330" s="44" t="str">
        <f t="shared" si="78"/>
        <v>16-KVSC-63</v>
      </c>
      <c r="R330" s="44" t="s">
        <v>19</v>
      </c>
      <c r="S330" s="44">
        <v>63</v>
      </c>
      <c r="T330" s="44" t="str">
        <f t="shared" si="77"/>
        <v>KVSC-63</v>
      </c>
      <c r="U330" s="44">
        <v>800</v>
      </c>
      <c r="V330" s="44" t="str">
        <f t="shared" si="79"/>
        <v>800,</v>
      </c>
      <c r="W330" s="44"/>
      <c r="X330" s="44"/>
      <c r="Y330" s="44"/>
      <c r="Z330" s="44" t="str">
        <f t="shared" si="75"/>
        <v>-</v>
      </c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L330" s="44"/>
      <c r="BM330" s="44"/>
      <c r="BN330" s="44"/>
      <c r="BO330" s="44"/>
    </row>
    <row r="331" spans="2:67">
      <c r="B331" s="44"/>
      <c r="D331" s="44"/>
      <c r="E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>
        <f>COUNTIF($T$1:T331,T331)</f>
        <v>17</v>
      </c>
      <c r="Q331" s="44" t="str">
        <f t="shared" si="78"/>
        <v>17-KVSC-63</v>
      </c>
      <c r="R331" s="44" t="s">
        <v>19</v>
      </c>
      <c r="S331" s="44">
        <v>63</v>
      </c>
      <c r="T331" s="44" t="str">
        <f t="shared" si="77"/>
        <v>KVSC-63</v>
      </c>
      <c r="U331" s="44">
        <v>1000</v>
      </c>
      <c r="V331" s="44" t="str">
        <f t="shared" si="79"/>
        <v>1000,</v>
      </c>
      <c r="W331" s="44"/>
      <c r="X331" s="44"/>
      <c r="Y331" s="44"/>
      <c r="Z331" s="44" t="str">
        <f t="shared" si="75"/>
        <v>-</v>
      </c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L331" s="44"/>
      <c r="BM331" s="44"/>
      <c r="BN331" s="44"/>
      <c r="BO331" s="44"/>
    </row>
    <row r="332" spans="2:67">
      <c r="B332" s="44"/>
      <c r="D332" s="44"/>
      <c r="E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>
        <f>COUNTIF($T$1:T332,T332)</f>
        <v>18</v>
      </c>
      <c r="Q332" s="44" t="str">
        <f t="shared" si="78"/>
        <v>18-KVSC-63</v>
      </c>
      <c r="R332" s="44" t="s">
        <v>19</v>
      </c>
      <c r="S332" s="44">
        <v>63</v>
      </c>
      <c r="T332" s="44" t="str">
        <f t="shared" si="77"/>
        <v>KVSC-63</v>
      </c>
      <c r="U332" s="44">
        <v>1250</v>
      </c>
      <c r="V332" s="44" t="str">
        <f t="shared" si="79"/>
        <v>1250</v>
      </c>
      <c r="W332" s="44"/>
      <c r="X332" s="44"/>
      <c r="Y332" s="44"/>
      <c r="Z332" s="44" t="str">
        <f t="shared" si="75"/>
        <v>-</v>
      </c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L332" s="44"/>
      <c r="BM332" s="44"/>
      <c r="BN332" s="44"/>
      <c r="BO332" s="44"/>
    </row>
    <row r="333" spans="2:67">
      <c r="B333" s="44"/>
      <c r="D333" s="44"/>
      <c r="E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>
        <f>COUNTIF($T$1:T333,T333)</f>
        <v>1</v>
      </c>
      <c r="Q333" s="44" t="str">
        <f t="shared" si="78"/>
        <v>1-KVSC-80</v>
      </c>
      <c r="R333" s="44" t="s">
        <v>19</v>
      </c>
      <c r="S333" s="44">
        <v>80</v>
      </c>
      <c r="T333" s="44" t="str">
        <f>CONCATENATE(R333,IF(S333=0,"","-"),S333)</f>
        <v>KVSC-80</v>
      </c>
      <c r="U333" s="44">
        <v>25</v>
      </c>
      <c r="V333" s="44" t="str">
        <f t="shared" si="79"/>
        <v>25,</v>
      </c>
      <c r="W333" s="44"/>
      <c r="X333" s="44"/>
      <c r="Y333" s="44"/>
      <c r="Z333" s="44" t="str">
        <f t="shared" si="75"/>
        <v>-</v>
      </c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L333" s="44"/>
      <c r="BM333" s="44"/>
      <c r="BN333" s="44"/>
      <c r="BO333" s="44"/>
    </row>
    <row r="334" spans="2:67">
      <c r="B334" s="44"/>
      <c r="D334" s="44"/>
      <c r="E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>
        <f>COUNTIF($T$1:T334,T334)</f>
        <v>2</v>
      </c>
      <c r="Q334" s="44" t="str">
        <f t="shared" si="78"/>
        <v>2-KVSC-80</v>
      </c>
      <c r="R334" s="44" t="s">
        <v>19</v>
      </c>
      <c r="S334" s="44">
        <v>80</v>
      </c>
      <c r="T334" s="44" t="str">
        <f>CONCATENATE(R334,IF(S334=0,"","-"),S334)</f>
        <v>KVSC-80</v>
      </c>
      <c r="U334" s="44">
        <v>40</v>
      </c>
      <c r="V334" s="44" t="str">
        <f t="shared" si="79"/>
        <v>40,</v>
      </c>
      <c r="W334" s="44"/>
      <c r="X334" s="44"/>
      <c r="Y334" s="44"/>
      <c r="Z334" s="44" t="str">
        <f t="shared" si="75"/>
        <v>-</v>
      </c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L334" s="44"/>
      <c r="BM334" s="44"/>
      <c r="BN334" s="44"/>
      <c r="BO334" s="44"/>
    </row>
    <row r="335" spans="2:67">
      <c r="B335" s="44"/>
      <c r="D335" s="44"/>
      <c r="E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>
        <f>COUNTIF($T$1:T335,T335)</f>
        <v>3</v>
      </c>
      <c r="Q335" s="44" t="str">
        <f t="shared" si="78"/>
        <v>3-KVSC-80</v>
      </c>
      <c r="R335" s="44" t="s">
        <v>19</v>
      </c>
      <c r="S335" s="44">
        <v>80</v>
      </c>
      <c r="T335" s="44" t="str">
        <f t="shared" ref="T335:T350" si="80">CONCATENATE(R335,IF(S335=0,"","-"),S335)</f>
        <v>KVSC-80</v>
      </c>
      <c r="U335" s="44">
        <v>50</v>
      </c>
      <c r="V335" s="44" t="str">
        <f t="shared" si="79"/>
        <v>50,</v>
      </c>
      <c r="W335" s="44"/>
      <c r="X335" s="44"/>
      <c r="Y335" s="44"/>
      <c r="Z335" s="44" t="str">
        <f t="shared" si="75"/>
        <v>-</v>
      </c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L335" s="44"/>
      <c r="BM335" s="44"/>
      <c r="BN335" s="44"/>
      <c r="BO335" s="44"/>
    </row>
    <row r="336" spans="2:67">
      <c r="B336" s="44"/>
      <c r="D336" s="44"/>
      <c r="E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>
        <f>COUNTIF($T$1:T336,T336)</f>
        <v>4</v>
      </c>
      <c r="Q336" s="44" t="str">
        <f t="shared" si="78"/>
        <v>4-KVSC-80</v>
      </c>
      <c r="R336" s="44" t="s">
        <v>19</v>
      </c>
      <c r="S336" s="44">
        <v>80</v>
      </c>
      <c r="T336" s="44" t="str">
        <f t="shared" si="80"/>
        <v>KVSC-80</v>
      </c>
      <c r="U336" s="44">
        <v>80</v>
      </c>
      <c r="V336" s="44" t="str">
        <f t="shared" si="79"/>
        <v>80,</v>
      </c>
      <c r="W336" s="44"/>
      <c r="X336" s="44"/>
      <c r="Y336" s="44"/>
      <c r="Z336" s="44" t="str">
        <f t="shared" si="75"/>
        <v>-</v>
      </c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L336" s="44"/>
      <c r="BM336" s="44"/>
      <c r="BN336" s="44"/>
      <c r="BO336" s="44"/>
    </row>
    <row r="337" spans="2:67">
      <c r="B337" s="44"/>
      <c r="D337" s="44"/>
      <c r="E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>
        <f>COUNTIF($T$1:T337,T337)</f>
        <v>5</v>
      </c>
      <c r="Q337" s="44" t="str">
        <f t="shared" si="78"/>
        <v>5-KVSC-80</v>
      </c>
      <c r="R337" s="44" t="s">
        <v>19</v>
      </c>
      <c r="S337" s="44">
        <v>80</v>
      </c>
      <c r="T337" s="44" t="str">
        <f t="shared" si="80"/>
        <v>KVSC-80</v>
      </c>
      <c r="U337" s="44">
        <v>100</v>
      </c>
      <c r="V337" s="44" t="str">
        <f t="shared" si="79"/>
        <v>100,</v>
      </c>
      <c r="W337" s="44"/>
      <c r="X337" s="44"/>
      <c r="Y337" s="44"/>
      <c r="Z337" s="44" t="str">
        <f t="shared" si="75"/>
        <v>-</v>
      </c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L337" s="44"/>
      <c r="BM337" s="44"/>
      <c r="BN337" s="44"/>
      <c r="BO337" s="44"/>
    </row>
    <row r="338" spans="2:67">
      <c r="B338" s="44"/>
      <c r="D338" s="44"/>
      <c r="E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>
        <f>COUNTIF($T$1:T338,T338)</f>
        <v>6</v>
      </c>
      <c r="Q338" s="44" t="str">
        <f t="shared" si="78"/>
        <v>6-KVSC-80</v>
      </c>
      <c r="R338" s="44" t="s">
        <v>19</v>
      </c>
      <c r="S338" s="44">
        <v>80</v>
      </c>
      <c r="T338" s="44" t="str">
        <f t="shared" si="80"/>
        <v>KVSC-80</v>
      </c>
      <c r="U338" s="44">
        <v>120</v>
      </c>
      <c r="V338" s="44" t="str">
        <f t="shared" si="79"/>
        <v>120,</v>
      </c>
      <c r="W338" s="44"/>
      <c r="X338" s="44"/>
      <c r="Y338" s="44"/>
      <c r="Z338" s="44" t="str">
        <f t="shared" si="75"/>
        <v>-</v>
      </c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L338" s="44"/>
      <c r="BM338" s="44"/>
      <c r="BN338" s="44"/>
      <c r="BO338" s="44"/>
    </row>
    <row r="339" spans="2:67">
      <c r="B339" s="44"/>
      <c r="D339" s="44"/>
      <c r="E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>
        <f>COUNTIF($T$1:T339,T339)</f>
        <v>7</v>
      </c>
      <c r="Q339" s="44" t="str">
        <f t="shared" si="78"/>
        <v>7-KVSC-80</v>
      </c>
      <c r="R339" s="44" t="s">
        <v>19</v>
      </c>
      <c r="S339" s="44">
        <v>80</v>
      </c>
      <c r="T339" s="44" t="str">
        <f t="shared" si="80"/>
        <v>KVSC-80</v>
      </c>
      <c r="U339" s="44">
        <v>160</v>
      </c>
      <c r="V339" s="44" t="str">
        <f t="shared" si="79"/>
        <v>160,</v>
      </c>
      <c r="W339" s="44"/>
      <c r="X339" s="44"/>
      <c r="Y339" s="44"/>
      <c r="Z339" s="44" t="str">
        <f t="shared" si="75"/>
        <v>-</v>
      </c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L339" s="44"/>
      <c r="BM339" s="44"/>
      <c r="BN339" s="44"/>
      <c r="BO339" s="44"/>
    </row>
    <row r="340" spans="2:67">
      <c r="B340" s="44"/>
      <c r="D340" s="44"/>
      <c r="E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>
        <f>COUNTIF($T$1:T340,T340)</f>
        <v>8</v>
      </c>
      <c r="Q340" s="44" t="str">
        <f t="shared" si="78"/>
        <v>8-KVSC-80</v>
      </c>
      <c r="R340" s="44" t="s">
        <v>19</v>
      </c>
      <c r="S340" s="44">
        <v>80</v>
      </c>
      <c r="T340" s="44" t="str">
        <f t="shared" si="80"/>
        <v>KVSC-80</v>
      </c>
      <c r="U340" s="44">
        <v>200</v>
      </c>
      <c r="V340" s="44" t="str">
        <f t="shared" si="79"/>
        <v>200,</v>
      </c>
      <c r="W340" s="44"/>
      <c r="X340" s="44"/>
      <c r="Y340" s="44"/>
      <c r="Z340" s="44" t="str">
        <f t="shared" si="75"/>
        <v>-</v>
      </c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L340" s="44"/>
      <c r="BM340" s="44"/>
      <c r="BN340" s="44"/>
      <c r="BO340" s="44"/>
    </row>
    <row r="341" spans="2:67">
      <c r="B341" s="44"/>
      <c r="D341" s="44"/>
      <c r="E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>
        <f>COUNTIF($T$1:T341,T341)</f>
        <v>9</v>
      </c>
      <c r="Q341" s="44" t="str">
        <f t="shared" si="78"/>
        <v>9-KVSC-80</v>
      </c>
      <c r="R341" s="44" t="s">
        <v>19</v>
      </c>
      <c r="S341" s="44">
        <v>80</v>
      </c>
      <c r="T341" s="44" t="str">
        <f t="shared" si="80"/>
        <v>KVSC-80</v>
      </c>
      <c r="U341" s="44">
        <v>250</v>
      </c>
      <c r="V341" s="44" t="str">
        <f t="shared" si="79"/>
        <v>250,</v>
      </c>
      <c r="W341" s="44"/>
      <c r="X341" s="44"/>
      <c r="Y341" s="44"/>
      <c r="Z341" s="44" t="str">
        <f t="shared" si="75"/>
        <v>-</v>
      </c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L341" s="44"/>
      <c r="BM341" s="44"/>
      <c r="BN341" s="44"/>
      <c r="BO341" s="44"/>
    </row>
    <row r="342" spans="2:67">
      <c r="B342" s="44"/>
      <c r="D342" s="44"/>
      <c r="E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>
        <f>COUNTIF($T$1:T342,T342)</f>
        <v>10</v>
      </c>
      <c r="Q342" s="44" t="str">
        <f t="shared" si="78"/>
        <v>10-KVSC-80</v>
      </c>
      <c r="R342" s="44" t="s">
        <v>19</v>
      </c>
      <c r="S342" s="44">
        <v>80</v>
      </c>
      <c r="T342" s="44" t="str">
        <f t="shared" si="80"/>
        <v>KVSC-80</v>
      </c>
      <c r="U342" s="44">
        <v>300</v>
      </c>
      <c r="V342" s="44" t="str">
        <f t="shared" si="79"/>
        <v>300,</v>
      </c>
      <c r="W342" s="44"/>
      <c r="X342" s="44"/>
      <c r="Y342" s="44"/>
      <c r="Z342" s="44" t="str">
        <f t="shared" si="75"/>
        <v>-</v>
      </c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L342" s="44"/>
      <c r="BM342" s="44"/>
      <c r="BN342" s="44"/>
      <c r="BO342" s="44"/>
    </row>
    <row r="343" spans="2:67">
      <c r="B343" s="44"/>
      <c r="D343" s="44"/>
      <c r="E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>
        <f>COUNTIF($T$1:T343,T343)</f>
        <v>11</v>
      </c>
      <c r="Q343" s="44" t="str">
        <f t="shared" si="78"/>
        <v>11-KVSC-80</v>
      </c>
      <c r="R343" s="44" t="s">
        <v>19</v>
      </c>
      <c r="S343" s="44">
        <v>80</v>
      </c>
      <c r="T343" s="44" t="str">
        <f t="shared" si="80"/>
        <v>KVSC-80</v>
      </c>
      <c r="U343" s="44">
        <v>320</v>
      </c>
      <c r="V343" s="44" t="str">
        <f t="shared" si="79"/>
        <v>320,</v>
      </c>
      <c r="W343" s="44"/>
      <c r="X343" s="44"/>
      <c r="Y343" s="44"/>
      <c r="Z343" s="44" t="str">
        <f t="shared" si="75"/>
        <v>-</v>
      </c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L343" s="44"/>
      <c r="BM343" s="44"/>
      <c r="BN343" s="44"/>
      <c r="BO343" s="44"/>
    </row>
    <row r="344" spans="2:67">
      <c r="B344" s="44"/>
      <c r="D344" s="44"/>
      <c r="E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>
        <f>COUNTIF($T$1:T344,T344)</f>
        <v>12</v>
      </c>
      <c r="Q344" s="44" t="str">
        <f t="shared" si="78"/>
        <v>12-KVSC-80</v>
      </c>
      <c r="R344" s="44" t="s">
        <v>19</v>
      </c>
      <c r="S344" s="44">
        <v>80</v>
      </c>
      <c r="T344" s="44" t="str">
        <f t="shared" si="80"/>
        <v>KVSC-80</v>
      </c>
      <c r="U344" s="44">
        <v>400</v>
      </c>
      <c r="V344" s="44" t="str">
        <f t="shared" si="79"/>
        <v>400,</v>
      </c>
      <c r="W344" s="44"/>
      <c r="X344" s="44"/>
      <c r="Y344" s="44"/>
      <c r="Z344" s="44" t="str">
        <f t="shared" si="75"/>
        <v>-</v>
      </c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L344" s="44"/>
      <c r="BM344" s="44"/>
      <c r="BN344" s="44"/>
      <c r="BO344" s="44"/>
    </row>
    <row r="345" spans="2:67">
      <c r="B345" s="44"/>
      <c r="D345" s="44"/>
      <c r="E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>
        <f>COUNTIF($T$1:T345,T345)</f>
        <v>13</v>
      </c>
      <c r="Q345" s="44" t="str">
        <f t="shared" si="78"/>
        <v>13-KVSC-80</v>
      </c>
      <c r="R345" s="44" t="s">
        <v>19</v>
      </c>
      <c r="S345" s="44">
        <v>80</v>
      </c>
      <c r="T345" s="44" t="str">
        <f t="shared" si="80"/>
        <v>KVSC-80</v>
      </c>
      <c r="U345" s="44">
        <v>500</v>
      </c>
      <c r="V345" s="44" t="str">
        <f t="shared" si="79"/>
        <v>500,</v>
      </c>
      <c r="W345" s="44"/>
      <c r="X345" s="44"/>
      <c r="Y345" s="44"/>
      <c r="Z345" s="44" t="str">
        <f t="shared" si="75"/>
        <v>-</v>
      </c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L345" s="44"/>
      <c r="BM345" s="44"/>
      <c r="BN345" s="44"/>
      <c r="BO345" s="44"/>
    </row>
    <row r="346" spans="2:67">
      <c r="B346" s="44"/>
      <c r="D346" s="44"/>
      <c r="E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>
        <f>COUNTIF($T$1:T346,T346)</f>
        <v>14</v>
      </c>
      <c r="Q346" s="44" t="str">
        <f t="shared" si="78"/>
        <v>14-KVSC-80</v>
      </c>
      <c r="R346" s="44" t="s">
        <v>19</v>
      </c>
      <c r="S346" s="44">
        <v>80</v>
      </c>
      <c r="T346" s="44" t="str">
        <f t="shared" si="80"/>
        <v>KVSC-80</v>
      </c>
      <c r="U346" s="44">
        <v>600</v>
      </c>
      <c r="V346" s="44" t="str">
        <f t="shared" si="79"/>
        <v>600,</v>
      </c>
      <c r="W346" s="44"/>
      <c r="X346" s="44"/>
      <c r="Y346" s="44"/>
      <c r="Z346" s="44" t="str">
        <f t="shared" si="75"/>
        <v>-</v>
      </c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L346" s="44"/>
      <c r="BM346" s="44"/>
      <c r="BN346" s="44"/>
      <c r="BO346" s="44"/>
    </row>
    <row r="347" spans="2:67">
      <c r="B347" s="44"/>
      <c r="D347" s="44"/>
      <c r="E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>
        <f>COUNTIF($T$1:T347,T347)</f>
        <v>15</v>
      </c>
      <c r="Q347" s="44" t="str">
        <f t="shared" si="78"/>
        <v>15-KVSC-80</v>
      </c>
      <c r="R347" s="44" t="s">
        <v>19</v>
      </c>
      <c r="S347" s="44">
        <v>80</v>
      </c>
      <c r="T347" s="44" t="str">
        <f t="shared" si="80"/>
        <v>KVSC-80</v>
      </c>
      <c r="U347" s="44">
        <v>700</v>
      </c>
      <c r="V347" s="44" t="str">
        <f t="shared" si="79"/>
        <v>700,</v>
      </c>
      <c r="W347" s="44"/>
      <c r="X347" s="44"/>
      <c r="Y347" s="44"/>
      <c r="Z347" s="44" t="str">
        <f t="shared" si="75"/>
        <v>-</v>
      </c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L347" s="44"/>
      <c r="BM347" s="44"/>
      <c r="BN347" s="44"/>
      <c r="BO347" s="44"/>
    </row>
    <row r="348" spans="2:67">
      <c r="B348" s="44"/>
      <c r="D348" s="44"/>
      <c r="E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>
        <f>COUNTIF($T$1:T348,T348)</f>
        <v>16</v>
      </c>
      <c r="Q348" s="44" t="str">
        <f t="shared" si="78"/>
        <v>16-KVSC-80</v>
      </c>
      <c r="R348" s="44" t="s">
        <v>19</v>
      </c>
      <c r="S348" s="44">
        <v>80</v>
      </c>
      <c r="T348" s="44" t="str">
        <f t="shared" si="80"/>
        <v>KVSC-80</v>
      </c>
      <c r="U348" s="44">
        <v>800</v>
      </c>
      <c r="V348" s="44" t="str">
        <f t="shared" si="79"/>
        <v>800,</v>
      </c>
      <c r="W348" s="44"/>
      <c r="X348" s="44"/>
      <c r="Y348" s="44"/>
      <c r="Z348" s="44" t="str">
        <f t="shared" si="75"/>
        <v>-</v>
      </c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L348" s="44"/>
      <c r="BM348" s="44"/>
      <c r="BN348" s="44"/>
      <c r="BO348" s="44"/>
    </row>
    <row r="349" spans="2:67">
      <c r="B349" s="44"/>
      <c r="D349" s="44"/>
      <c r="E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>
        <f>COUNTIF($T$1:T349,T349)</f>
        <v>17</v>
      </c>
      <c r="Q349" s="44" t="str">
        <f t="shared" si="78"/>
        <v>17-KVSC-80</v>
      </c>
      <c r="R349" s="44" t="s">
        <v>19</v>
      </c>
      <c r="S349" s="44">
        <v>80</v>
      </c>
      <c r="T349" s="44" t="str">
        <f t="shared" si="80"/>
        <v>KVSC-80</v>
      </c>
      <c r="U349" s="44">
        <v>1000</v>
      </c>
      <c r="V349" s="44" t="str">
        <f t="shared" si="79"/>
        <v>1000,</v>
      </c>
      <c r="W349" s="44"/>
      <c r="X349" s="44"/>
      <c r="Y349" s="44"/>
      <c r="Z349" s="44" t="str">
        <f t="shared" ref="Z349:Z412" si="81">CONCATENATE(X349,"-",Y349)</f>
        <v>-</v>
      </c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L349" s="44"/>
      <c r="BM349" s="44"/>
      <c r="BN349" s="44"/>
      <c r="BO349" s="44"/>
    </row>
    <row r="350" spans="2:67">
      <c r="B350" s="44"/>
      <c r="D350" s="44"/>
      <c r="E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>
        <f>COUNTIF($T$1:T350,T350)</f>
        <v>18</v>
      </c>
      <c r="Q350" s="44" t="str">
        <f t="shared" si="78"/>
        <v>18-KVSC-80</v>
      </c>
      <c r="R350" s="44" t="s">
        <v>19</v>
      </c>
      <c r="S350" s="44">
        <v>80</v>
      </c>
      <c r="T350" s="44" t="str">
        <f t="shared" si="80"/>
        <v>KVSC-80</v>
      </c>
      <c r="U350" s="44">
        <v>1250</v>
      </c>
      <c r="V350" s="44" t="str">
        <f t="shared" si="79"/>
        <v>1250</v>
      </c>
      <c r="W350" s="44"/>
      <c r="X350" s="44"/>
      <c r="Y350" s="44"/>
      <c r="Z350" s="44" t="str">
        <f t="shared" si="81"/>
        <v>-</v>
      </c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L350" s="44"/>
      <c r="BM350" s="44"/>
      <c r="BN350" s="44"/>
      <c r="BO350" s="44"/>
    </row>
    <row r="351" spans="2:67">
      <c r="B351" s="44"/>
      <c r="D351" s="44"/>
      <c r="E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>
        <f>COUNTIF($T$1:T351,T351)</f>
        <v>1</v>
      </c>
      <c r="Q351" s="44" t="str">
        <f t="shared" si="78"/>
        <v>1-KVSC-100</v>
      </c>
      <c r="R351" s="44" t="s">
        <v>19</v>
      </c>
      <c r="S351" s="44">
        <v>100</v>
      </c>
      <c r="T351" s="44" t="str">
        <f>CONCATENATE(R351,IF(S351=0,"","-"),S351)</f>
        <v>KVSC-100</v>
      </c>
      <c r="U351" s="44">
        <v>25</v>
      </c>
      <c r="V351" s="44" t="str">
        <f t="shared" si="79"/>
        <v>25,</v>
      </c>
      <c r="W351" s="44"/>
      <c r="X351" s="44"/>
      <c r="Y351" s="44"/>
      <c r="Z351" s="44" t="str">
        <f t="shared" si="81"/>
        <v>-</v>
      </c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L351" s="44"/>
      <c r="BM351" s="44"/>
      <c r="BN351" s="44"/>
      <c r="BO351" s="44"/>
    </row>
    <row r="352" spans="2:67">
      <c r="B352" s="44"/>
      <c r="D352" s="44"/>
      <c r="E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>
        <f>COUNTIF($T$1:T352,T352)</f>
        <v>2</v>
      </c>
      <c r="Q352" s="44" t="str">
        <f t="shared" si="78"/>
        <v>2-KVSC-100</v>
      </c>
      <c r="R352" s="44" t="s">
        <v>19</v>
      </c>
      <c r="S352" s="44">
        <v>100</v>
      </c>
      <c r="T352" s="44" t="str">
        <f>CONCATENATE(R352,IF(S352=0,"","-"),S352)</f>
        <v>KVSC-100</v>
      </c>
      <c r="U352" s="44">
        <v>40</v>
      </c>
      <c r="V352" s="44" t="str">
        <f t="shared" si="79"/>
        <v>40,</v>
      </c>
      <c r="W352" s="44"/>
      <c r="X352" s="44"/>
      <c r="Y352" s="44"/>
      <c r="Z352" s="44" t="str">
        <f t="shared" si="81"/>
        <v>-</v>
      </c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L352" s="44"/>
      <c r="BM352" s="44"/>
      <c r="BN352" s="44"/>
      <c r="BO352" s="44"/>
    </row>
    <row r="353" spans="2:67">
      <c r="B353" s="44"/>
      <c r="D353" s="44"/>
      <c r="E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>
        <f>COUNTIF($T$1:T353,T353)</f>
        <v>3</v>
      </c>
      <c r="Q353" s="44" t="str">
        <f t="shared" si="78"/>
        <v>3-KVSC-100</v>
      </c>
      <c r="R353" s="44" t="s">
        <v>19</v>
      </c>
      <c r="S353" s="44">
        <v>100</v>
      </c>
      <c r="T353" s="44" t="str">
        <f t="shared" ref="T353:T368" si="82">CONCATENATE(R353,IF(S353=0,"","-"),S353)</f>
        <v>KVSC-100</v>
      </c>
      <c r="U353" s="44">
        <v>50</v>
      </c>
      <c r="V353" s="44" t="str">
        <f t="shared" si="79"/>
        <v>50,</v>
      </c>
      <c r="W353" s="44"/>
      <c r="X353" s="44"/>
      <c r="Y353" s="44"/>
      <c r="Z353" s="44" t="str">
        <f t="shared" si="81"/>
        <v>-</v>
      </c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L353" s="44"/>
      <c r="BM353" s="44"/>
      <c r="BN353" s="44"/>
      <c r="BO353" s="44"/>
    </row>
    <row r="354" spans="2:67">
      <c r="B354" s="44"/>
      <c r="D354" s="44"/>
      <c r="E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>
        <f>COUNTIF($T$1:T354,T354)</f>
        <v>4</v>
      </c>
      <c r="Q354" s="44" t="str">
        <f t="shared" si="78"/>
        <v>4-KVSC-100</v>
      </c>
      <c r="R354" s="44" t="s">
        <v>19</v>
      </c>
      <c r="S354" s="44">
        <v>100</v>
      </c>
      <c r="T354" s="44" t="str">
        <f t="shared" si="82"/>
        <v>KVSC-100</v>
      </c>
      <c r="U354" s="44">
        <v>80</v>
      </c>
      <c r="V354" s="44" t="str">
        <f t="shared" si="79"/>
        <v>80,</v>
      </c>
      <c r="W354" s="44"/>
      <c r="X354" s="44"/>
      <c r="Y354" s="44"/>
      <c r="Z354" s="44" t="str">
        <f t="shared" si="81"/>
        <v>-</v>
      </c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L354" s="44"/>
      <c r="BM354" s="44"/>
      <c r="BN354" s="44"/>
      <c r="BO354" s="44"/>
    </row>
    <row r="355" spans="2:67">
      <c r="B355" s="44"/>
      <c r="D355" s="44"/>
      <c r="E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>
        <f>COUNTIF($T$1:T355,T355)</f>
        <v>5</v>
      </c>
      <c r="Q355" s="44" t="str">
        <f t="shared" si="78"/>
        <v>5-KVSC-100</v>
      </c>
      <c r="R355" s="44" t="s">
        <v>19</v>
      </c>
      <c r="S355" s="44">
        <v>100</v>
      </c>
      <c r="T355" s="44" t="str">
        <f t="shared" si="82"/>
        <v>KVSC-100</v>
      </c>
      <c r="U355" s="44">
        <v>100</v>
      </c>
      <c r="V355" s="44" t="str">
        <f t="shared" si="79"/>
        <v>100,</v>
      </c>
      <c r="W355" s="44"/>
      <c r="X355" s="44"/>
      <c r="Y355" s="44"/>
      <c r="Z355" s="44" t="str">
        <f t="shared" si="81"/>
        <v>-</v>
      </c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L355" s="44"/>
      <c r="BM355" s="44"/>
      <c r="BN355" s="44"/>
      <c r="BO355" s="44"/>
    </row>
    <row r="356" spans="2:67">
      <c r="B356" s="44"/>
      <c r="D356" s="44"/>
      <c r="E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>
        <f>COUNTIF($T$1:T356,T356)</f>
        <v>6</v>
      </c>
      <c r="Q356" s="44" t="str">
        <f t="shared" si="78"/>
        <v>6-KVSC-100</v>
      </c>
      <c r="R356" s="44" t="s">
        <v>19</v>
      </c>
      <c r="S356" s="44">
        <v>100</v>
      </c>
      <c r="T356" s="44" t="str">
        <f t="shared" si="82"/>
        <v>KVSC-100</v>
      </c>
      <c r="U356" s="44">
        <v>120</v>
      </c>
      <c r="V356" s="44" t="str">
        <f t="shared" si="79"/>
        <v>120,</v>
      </c>
      <c r="W356" s="44"/>
      <c r="X356" s="44"/>
      <c r="Y356" s="44"/>
      <c r="Z356" s="44" t="str">
        <f t="shared" si="81"/>
        <v>-</v>
      </c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L356" s="44"/>
      <c r="BM356" s="44"/>
      <c r="BN356" s="44"/>
      <c r="BO356" s="44"/>
    </row>
    <row r="357" spans="2:67">
      <c r="B357" s="44"/>
      <c r="D357" s="44"/>
      <c r="E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>
        <f>COUNTIF($T$1:T357,T357)</f>
        <v>7</v>
      </c>
      <c r="Q357" s="44" t="str">
        <f t="shared" si="78"/>
        <v>7-KVSC-100</v>
      </c>
      <c r="R357" s="44" t="s">
        <v>19</v>
      </c>
      <c r="S357" s="44">
        <v>100</v>
      </c>
      <c r="T357" s="44" t="str">
        <f t="shared" si="82"/>
        <v>KVSC-100</v>
      </c>
      <c r="U357" s="44">
        <v>160</v>
      </c>
      <c r="V357" s="44" t="str">
        <f t="shared" si="79"/>
        <v>160,</v>
      </c>
      <c r="W357" s="44"/>
      <c r="X357" s="44"/>
      <c r="Y357" s="44"/>
      <c r="Z357" s="44" t="str">
        <f t="shared" si="81"/>
        <v>-</v>
      </c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L357" s="44"/>
      <c r="BM357" s="44"/>
      <c r="BN357" s="44"/>
      <c r="BO357" s="44"/>
    </row>
    <row r="358" spans="2:67">
      <c r="B358" s="44"/>
      <c r="D358" s="44"/>
      <c r="E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>
        <f>COUNTIF($T$1:T358,T358)</f>
        <v>8</v>
      </c>
      <c r="Q358" s="44" t="str">
        <f t="shared" si="78"/>
        <v>8-KVSC-100</v>
      </c>
      <c r="R358" s="44" t="s">
        <v>19</v>
      </c>
      <c r="S358" s="44">
        <v>100</v>
      </c>
      <c r="T358" s="44" t="str">
        <f t="shared" si="82"/>
        <v>KVSC-100</v>
      </c>
      <c r="U358" s="44">
        <v>200</v>
      </c>
      <c r="V358" s="44" t="str">
        <f t="shared" si="79"/>
        <v>200,</v>
      </c>
      <c r="W358" s="44"/>
      <c r="X358" s="44"/>
      <c r="Y358" s="44"/>
      <c r="Z358" s="44" t="str">
        <f t="shared" si="81"/>
        <v>-</v>
      </c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L358" s="44"/>
      <c r="BM358" s="44"/>
      <c r="BN358" s="44"/>
      <c r="BO358" s="44"/>
    </row>
    <row r="359" spans="2:67">
      <c r="B359" s="44"/>
      <c r="D359" s="44"/>
      <c r="E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>
        <f>COUNTIF($T$1:T359,T359)</f>
        <v>9</v>
      </c>
      <c r="Q359" s="44" t="str">
        <f t="shared" si="78"/>
        <v>9-KVSC-100</v>
      </c>
      <c r="R359" s="44" t="s">
        <v>19</v>
      </c>
      <c r="S359" s="44">
        <v>100</v>
      </c>
      <c r="T359" s="44" t="str">
        <f t="shared" si="82"/>
        <v>KVSC-100</v>
      </c>
      <c r="U359" s="44">
        <v>250</v>
      </c>
      <c r="V359" s="44" t="str">
        <f t="shared" si="79"/>
        <v>250,</v>
      </c>
      <c r="W359" s="44"/>
      <c r="X359" s="44"/>
      <c r="Y359" s="44"/>
      <c r="Z359" s="44" t="str">
        <f t="shared" si="81"/>
        <v>-</v>
      </c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L359" s="44"/>
      <c r="BM359" s="44"/>
      <c r="BN359" s="44"/>
      <c r="BO359" s="44"/>
    </row>
    <row r="360" spans="2:67">
      <c r="B360" s="44"/>
      <c r="D360" s="44"/>
      <c r="E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>
        <f>COUNTIF($T$1:T360,T360)</f>
        <v>10</v>
      </c>
      <c r="Q360" s="44" t="str">
        <f t="shared" si="78"/>
        <v>10-KVSC-100</v>
      </c>
      <c r="R360" s="44" t="s">
        <v>19</v>
      </c>
      <c r="S360" s="44">
        <v>100</v>
      </c>
      <c r="T360" s="44" t="str">
        <f t="shared" si="82"/>
        <v>KVSC-100</v>
      </c>
      <c r="U360" s="44">
        <v>300</v>
      </c>
      <c r="V360" s="44" t="str">
        <f t="shared" si="79"/>
        <v>300,</v>
      </c>
      <c r="W360" s="44"/>
      <c r="X360" s="44"/>
      <c r="Y360" s="44"/>
      <c r="Z360" s="44" t="str">
        <f t="shared" si="81"/>
        <v>-</v>
      </c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L360" s="44"/>
      <c r="BM360" s="44"/>
      <c r="BN360" s="44"/>
      <c r="BO360" s="44"/>
    </row>
    <row r="361" spans="2:67">
      <c r="B361" s="44"/>
      <c r="D361" s="44"/>
      <c r="E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>
        <f>COUNTIF($T$1:T361,T361)</f>
        <v>11</v>
      </c>
      <c r="Q361" s="44" t="str">
        <f t="shared" si="78"/>
        <v>11-KVSC-100</v>
      </c>
      <c r="R361" s="44" t="s">
        <v>19</v>
      </c>
      <c r="S361" s="44">
        <v>100</v>
      </c>
      <c r="T361" s="44" t="str">
        <f t="shared" si="82"/>
        <v>KVSC-100</v>
      </c>
      <c r="U361" s="44">
        <v>320</v>
      </c>
      <c r="V361" s="44" t="str">
        <f t="shared" si="79"/>
        <v>320,</v>
      </c>
      <c r="W361" s="44"/>
      <c r="X361" s="44"/>
      <c r="Y361" s="44"/>
      <c r="Z361" s="44" t="str">
        <f t="shared" si="81"/>
        <v>-</v>
      </c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L361" s="44"/>
      <c r="BM361" s="44"/>
      <c r="BN361" s="44"/>
      <c r="BO361" s="44"/>
    </row>
    <row r="362" spans="2:67">
      <c r="B362" s="44"/>
      <c r="D362" s="44"/>
      <c r="E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>
        <f>COUNTIF($T$1:T362,T362)</f>
        <v>12</v>
      </c>
      <c r="Q362" s="44" t="str">
        <f t="shared" si="78"/>
        <v>12-KVSC-100</v>
      </c>
      <c r="R362" s="44" t="s">
        <v>19</v>
      </c>
      <c r="S362" s="44">
        <v>100</v>
      </c>
      <c r="T362" s="44" t="str">
        <f t="shared" si="82"/>
        <v>KVSC-100</v>
      </c>
      <c r="U362" s="44">
        <v>400</v>
      </c>
      <c r="V362" s="44" t="str">
        <f t="shared" si="79"/>
        <v>400,</v>
      </c>
      <c r="W362" s="44"/>
      <c r="X362" s="44"/>
      <c r="Y362" s="44"/>
      <c r="Z362" s="44" t="str">
        <f t="shared" si="81"/>
        <v>-</v>
      </c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L362" s="44"/>
      <c r="BM362" s="44"/>
      <c r="BN362" s="44"/>
      <c r="BO362" s="44"/>
    </row>
    <row r="363" spans="2:67">
      <c r="B363" s="44"/>
      <c r="D363" s="44"/>
      <c r="E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>
        <f>COUNTIF($T$1:T363,T363)</f>
        <v>13</v>
      </c>
      <c r="Q363" s="44" t="str">
        <f t="shared" si="78"/>
        <v>13-KVSC-100</v>
      </c>
      <c r="R363" s="44" t="s">
        <v>19</v>
      </c>
      <c r="S363" s="44">
        <v>100</v>
      </c>
      <c r="T363" s="44" t="str">
        <f t="shared" si="82"/>
        <v>KVSC-100</v>
      </c>
      <c r="U363" s="44">
        <v>500</v>
      </c>
      <c r="V363" s="44" t="str">
        <f t="shared" si="79"/>
        <v>500,</v>
      </c>
      <c r="W363" s="44"/>
      <c r="X363" s="44"/>
      <c r="Y363" s="44"/>
      <c r="Z363" s="44" t="str">
        <f t="shared" si="81"/>
        <v>-</v>
      </c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L363" s="44"/>
      <c r="BM363" s="44"/>
      <c r="BN363" s="44"/>
      <c r="BO363" s="44"/>
    </row>
    <row r="364" spans="2:67">
      <c r="B364" s="44"/>
      <c r="D364" s="44"/>
      <c r="E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>
        <f>COUNTIF($T$1:T364,T364)</f>
        <v>14</v>
      </c>
      <c r="Q364" s="44" t="str">
        <f t="shared" si="78"/>
        <v>14-KVSC-100</v>
      </c>
      <c r="R364" s="44" t="s">
        <v>19</v>
      </c>
      <c r="S364" s="44">
        <v>100</v>
      </c>
      <c r="T364" s="44" t="str">
        <f t="shared" si="82"/>
        <v>KVSC-100</v>
      </c>
      <c r="U364" s="44">
        <v>600</v>
      </c>
      <c r="V364" s="44" t="str">
        <f t="shared" si="79"/>
        <v>600,</v>
      </c>
      <c r="W364" s="44"/>
      <c r="X364" s="44"/>
      <c r="Y364" s="44"/>
      <c r="Z364" s="44" t="str">
        <f t="shared" si="81"/>
        <v>-</v>
      </c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L364" s="44"/>
      <c r="BM364" s="44"/>
      <c r="BN364" s="44"/>
      <c r="BO364" s="44"/>
    </row>
    <row r="365" spans="2:67">
      <c r="B365" s="44"/>
      <c r="D365" s="44"/>
      <c r="E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>
        <f>COUNTIF($T$1:T365,T365)</f>
        <v>15</v>
      </c>
      <c r="Q365" s="44" t="str">
        <f t="shared" si="78"/>
        <v>15-KVSC-100</v>
      </c>
      <c r="R365" s="44" t="s">
        <v>19</v>
      </c>
      <c r="S365" s="44">
        <v>100</v>
      </c>
      <c r="T365" s="44" t="str">
        <f t="shared" si="82"/>
        <v>KVSC-100</v>
      </c>
      <c r="U365" s="44">
        <v>700</v>
      </c>
      <c r="V365" s="44" t="str">
        <f t="shared" si="79"/>
        <v>700,</v>
      </c>
      <c r="W365" s="44"/>
      <c r="X365" s="44"/>
      <c r="Y365" s="44"/>
      <c r="Z365" s="44" t="str">
        <f t="shared" si="81"/>
        <v>-</v>
      </c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L365" s="44"/>
      <c r="BM365" s="44"/>
      <c r="BN365" s="44"/>
      <c r="BO365" s="44"/>
    </row>
    <row r="366" spans="2:67">
      <c r="B366" s="44"/>
      <c r="D366" s="44"/>
      <c r="E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>
        <f>COUNTIF($T$1:T366,T366)</f>
        <v>16</v>
      </c>
      <c r="Q366" s="44" t="str">
        <f t="shared" si="78"/>
        <v>16-KVSC-100</v>
      </c>
      <c r="R366" s="44" t="s">
        <v>19</v>
      </c>
      <c r="S366" s="44">
        <v>100</v>
      </c>
      <c r="T366" s="44" t="str">
        <f t="shared" si="82"/>
        <v>KVSC-100</v>
      </c>
      <c r="U366" s="44">
        <v>800</v>
      </c>
      <c r="V366" s="44" t="str">
        <f t="shared" si="79"/>
        <v>800,</v>
      </c>
      <c r="W366" s="44"/>
      <c r="X366" s="44"/>
      <c r="Y366" s="44"/>
      <c r="Z366" s="44" t="str">
        <f t="shared" si="81"/>
        <v>-</v>
      </c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L366" s="44"/>
      <c r="BM366" s="44"/>
      <c r="BN366" s="44"/>
      <c r="BO366" s="44"/>
    </row>
    <row r="367" spans="2:67">
      <c r="B367" s="44"/>
      <c r="D367" s="44"/>
      <c r="E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>
        <f>COUNTIF($T$1:T367,T367)</f>
        <v>17</v>
      </c>
      <c r="Q367" s="44" t="str">
        <f t="shared" si="78"/>
        <v>17-KVSC-100</v>
      </c>
      <c r="R367" s="44" t="s">
        <v>19</v>
      </c>
      <c r="S367" s="44">
        <v>100</v>
      </c>
      <c r="T367" s="44" t="str">
        <f t="shared" si="82"/>
        <v>KVSC-100</v>
      </c>
      <c r="U367" s="44">
        <v>1000</v>
      </c>
      <c r="V367" s="44" t="str">
        <f t="shared" si="79"/>
        <v>1000,</v>
      </c>
      <c r="W367" s="44"/>
      <c r="X367" s="44"/>
      <c r="Y367" s="44"/>
      <c r="Z367" s="44" t="str">
        <f t="shared" si="81"/>
        <v>-</v>
      </c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L367" s="44"/>
      <c r="BM367" s="44"/>
      <c r="BN367" s="44"/>
      <c r="BO367" s="44"/>
    </row>
    <row r="368" spans="2:67">
      <c r="B368" s="44"/>
      <c r="D368" s="44"/>
      <c r="E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>
        <f>COUNTIF($T$1:T368,T368)</f>
        <v>18</v>
      </c>
      <c r="Q368" s="44" t="str">
        <f t="shared" si="78"/>
        <v>18-KVSC-100</v>
      </c>
      <c r="R368" s="44" t="s">
        <v>19</v>
      </c>
      <c r="S368" s="44">
        <v>100</v>
      </c>
      <c r="T368" s="44" t="str">
        <f t="shared" si="82"/>
        <v>KVSC-100</v>
      </c>
      <c r="U368" s="44">
        <v>1250</v>
      </c>
      <c r="V368" s="44" t="str">
        <f t="shared" si="79"/>
        <v>1250</v>
      </c>
      <c r="W368" s="44"/>
      <c r="X368" s="44"/>
      <c r="Y368" s="44"/>
      <c r="Z368" s="44" t="str">
        <f t="shared" si="81"/>
        <v>-</v>
      </c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L368" s="44"/>
      <c r="BM368" s="44"/>
      <c r="BN368" s="44"/>
      <c r="BO368" s="44"/>
    </row>
    <row r="369" spans="2:67">
      <c r="B369" s="44"/>
      <c r="D369" s="44"/>
      <c r="E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>
        <f>COUNTIF($T$1:T369,T369)</f>
        <v>1</v>
      </c>
      <c r="Q369" s="44" t="str">
        <f t="shared" si="78"/>
        <v>1-KVSC-125</v>
      </c>
      <c r="R369" s="44" t="s">
        <v>19</v>
      </c>
      <c r="S369" s="44">
        <v>125</v>
      </c>
      <c r="T369" s="44" t="str">
        <f>CONCATENATE(R369,IF(S369=0,"","-"),S369)</f>
        <v>KVSC-125</v>
      </c>
      <c r="U369" s="44">
        <v>25</v>
      </c>
      <c r="V369" s="44" t="str">
        <f t="shared" si="79"/>
        <v>25,</v>
      </c>
      <c r="W369" s="44"/>
      <c r="X369" s="44"/>
      <c r="Y369" s="44"/>
      <c r="Z369" s="44" t="str">
        <f t="shared" si="81"/>
        <v>-</v>
      </c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L369" s="44"/>
      <c r="BM369" s="44"/>
      <c r="BN369" s="44"/>
      <c r="BO369" s="44"/>
    </row>
    <row r="370" spans="2:67">
      <c r="B370" s="44"/>
      <c r="D370" s="44"/>
      <c r="E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>
        <f>COUNTIF($T$1:T370,T370)</f>
        <v>2</v>
      </c>
      <c r="Q370" s="44" t="str">
        <f t="shared" si="78"/>
        <v>2-KVSC-125</v>
      </c>
      <c r="R370" s="44" t="s">
        <v>19</v>
      </c>
      <c r="S370" s="44">
        <v>125</v>
      </c>
      <c r="T370" s="44" t="str">
        <f>CONCATENATE(R370,IF(S370=0,"","-"),S370)</f>
        <v>KVSC-125</v>
      </c>
      <c r="U370" s="44">
        <v>40</v>
      </c>
      <c r="V370" s="44" t="str">
        <f t="shared" si="79"/>
        <v>40,</v>
      </c>
      <c r="W370" s="44"/>
      <c r="X370" s="44"/>
      <c r="Y370" s="44"/>
      <c r="Z370" s="44" t="str">
        <f t="shared" si="81"/>
        <v>-</v>
      </c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L370" s="44"/>
      <c r="BM370" s="44"/>
      <c r="BN370" s="44"/>
      <c r="BO370" s="44"/>
    </row>
    <row r="371" spans="2:67">
      <c r="B371" s="44"/>
      <c r="D371" s="44"/>
      <c r="E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>
        <f>COUNTIF($T$1:T371,T371)</f>
        <v>3</v>
      </c>
      <c r="Q371" s="44" t="str">
        <f t="shared" si="78"/>
        <v>3-KVSC-125</v>
      </c>
      <c r="R371" s="44" t="s">
        <v>19</v>
      </c>
      <c r="S371" s="44">
        <v>125</v>
      </c>
      <c r="T371" s="44" t="str">
        <f t="shared" ref="T371:T386" si="83">CONCATENATE(R371,IF(S371=0,"","-"),S371)</f>
        <v>KVSC-125</v>
      </c>
      <c r="U371" s="44">
        <v>50</v>
      </c>
      <c r="V371" s="44" t="str">
        <f t="shared" si="79"/>
        <v>50,</v>
      </c>
      <c r="W371" s="44"/>
      <c r="X371" s="44"/>
      <c r="Y371" s="44"/>
      <c r="Z371" s="44" t="str">
        <f t="shared" si="81"/>
        <v>-</v>
      </c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L371" s="44"/>
      <c r="BM371" s="44"/>
      <c r="BN371" s="44"/>
      <c r="BO371" s="44"/>
    </row>
    <row r="372" spans="2:67">
      <c r="B372" s="44"/>
      <c r="D372" s="44"/>
      <c r="E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>
        <f>COUNTIF($T$1:T372,T372)</f>
        <v>4</v>
      </c>
      <c r="Q372" s="44" t="str">
        <f t="shared" si="78"/>
        <v>4-KVSC-125</v>
      </c>
      <c r="R372" s="44" t="s">
        <v>19</v>
      </c>
      <c r="S372" s="44">
        <v>125</v>
      </c>
      <c r="T372" s="44" t="str">
        <f t="shared" si="83"/>
        <v>KVSC-125</v>
      </c>
      <c r="U372" s="44">
        <v>80</v>
      </c>
      <c r="V372" s="44" t="str">
        <f t="shared" si="79"/>
        <v>80,</v>
      </c>
      <c r="W372" s="44"/>
      <c r="X372" s="44"/>
      <c r="Y372" s="44"/>
      <c r="Z372" s="44" t="str">
        <f t="shared" si="81"/>
        <v>-</v>
      </c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L372" s="44"/>
      <c r="BM372" s="44"/>
      <c r="BN372" s="44"/>
      <c r="BO372" s="44"/>
    </row>
    <row r="373" spans="2:67">
      <c r="B373" s="44"/>
      <c r="D373" s="44"/>
      <c r="E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>
        <f>COUNTIF($T$1:T373,T373)</f>
        <v>5</v>
      </c>
      <c r="Q373" s="44" t="str">
        <f t="shared" si="78"/>
        <v>5-KVSC-125</v>
      </c>
      <c r="R373" s="44" t="s">
        <v>19</v>
      </c>
      <c r="S373" s="44">
        <v>125</v>
      </c>
      <c r="T373" s="44" t="str">
        <f t="shared" si="83"/>
        <v>KVSC-125</v>
      </c>
      <c r="U373" s="44">
        <v>100</v>
      </c>
      <c r="V373" s="44" t="str">
        <f t="shared" si="79"/>
        <v>100,</v>
      </c>
      <c r="W373" s="44"/>
      <c r="X373" s="44"/>
      <c r="Y373" s="44"/>
      <c r="Z373" s="44" t="str">
        <f t="shared" si="81"/>
        <v>-</v>
      </c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L373" s="44"/>
      <c r="BM373" s="44"/>
      <c r="BN373" s="44"/>
      <c r="BO373" s="44"/>
    </row>
    <row r="374" spans="2:67">
      <c r="B374" s="44"/>
      <c r="D374" s="44"/>
      <c r="E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>
        <f>COUNTIF($T$1:T374,T374)</f>
        <v>6</v>
      </c>
      <c r="Q374" s="44" t="str">
        <f t="shared" si="78"/>
        <v>6-KVSC-125</v>
      </c>
      <c r="R374" s="44" t="s">
        <v>19</v>
      </c>
      <c r="S374" s="44">
        <v>125</v>
      </c>
      <c r="T374" s="44" t="str">
        <f t="shared" si="83"/>
        <v>KVSC-125</v>
      </c>
      <c r="U374" s="44">
        <v>120</v>
      </c>
      <c r="V374" s="44" t="str">
        <f t="shared" si="79"/>
        <v>120,</v>
      </c>
      <c r="W374" s="44"/>
      <c r="X374" s="44"/>
      <c r="Y374" s="44"/>
      <c r="Z374" s="44" t="str">
        <f t="shared" si="81"/>
        <v>-</v>
      </c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L374" s="44"/>
      <c r="BM374" s="44"/>
      <c r="BN374" s="44"/>
      <c r="BO374" s="44"/>
    </row>
    <row r="375" spans="2:67">
      <c r="B375" s="44"/>
      <c r="D375" s="44"/>
      <c r="E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>
        <f>COUNTIF($T$1:T375,T375)</f>
        <v>7</v>
      </c>
      <c r="Q375" s="44" t="str">
        <f t="shared" si="78"/>
        <v>7-KVSC-125</v>
      </c>
      <c r="R375" s="44" t="s">
        <v>19</v>
      </c>
      <c r="S375" s="44">
        <v>125</v>
      </c>
      <c r="T375" s="44" t="str">
        <f t="shared" si="83"/>
        <v>KVSC-125</v>
      </c>
      <c r="U375" s="44">
        <v>160</v>
      </c>
      <c r="V375" s="44" t="str">
        <f t="shared" si="79"/>
        <v>160,</v>
      </c>
      <c r="W375" s="44"/>
      <c r="X375" s="44"/>
      <c r="Y375" s="44"/>
      <c r="Z375" s="44" t="str">
        <f t="shared" si="81"/>
        <v>-</v>
      </c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L375" s="44"/>
      <c r="BM375" s="44"/>
      <c r="BN375" s="44"/>
      <c r="BO375" s="44"/>
    </row>
    <row r="376" spans="2:67">
      <c r="B376" s="44"/>
      <c r="D376" s="44"/>
      <c r="E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>
        <f>COUNTIF($T$1:T376,T376)</f>
        <v>8</v>
      </c>
      <c r="Q376" s="44" t="str">
        <f t="shared" si="78"/>
        <v>8-KVSC-125</v>
      </c>
      <c r="R376" s="44" t="s">
        <v>19</v>
      </c>
      <c r="S376" s="44">
        <v>125</v>
      </c>
      <c r="T376" s="44" t="str">
        <f t="shared" si="83"/>
        <v>KVSC-125</v>
      </c>
      <c r="U376" s="44">
        <v>200</v>
      </c>
      <c r="V376" s="44" t="str">
        <f t="shared" si="79"/>
        <v>200,</v>
      </c>
      <c r="W376" s="44"/>
      <c r="X376" s="44"/>
      <c r="Y376" s="44"/>
      <c r="Z376" s="44" t="str">
        <f t="shared" si="81"/>
        <v>-</v>
      </c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L376" s="44"/>
      <c r="BM376" s="44"/>
      <c r="BN376" s="44"/>
      <c r="BO376" s="44"/>
    </row>
    <row r="377" spans="2:67">
      <c r="B377" s="44"/>
      <c r="D377" s="44"/>
      <c r="E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>
        <f>COUNTIF($T$1:T377,T377)</f>
        <v>9</v>
      </c>
      <c r="Q377" s="44" t="str">
        <f t="shared" si="78"/>
        <v>9-KVSC-125</v>
      </c>
      <c r="R377" s="44" t="s">
        <v>19</v>
      </c>
      <c r="S377" s="44">
        <v>125</v>
      </c>
      <c r="T377" s="44" t="str">
        <f t="shared" si="83"/>
        <v>KVSC-125</v>
      </c>
      <c r="U377" s="44">
        <v>250</v>
      </c>
      <c r="V377" s="44" t="str">
        <f t="shared" si="79"/>
        <v>250,</v>
      </c>
      <c r="W377" s="44"/>
      <c r="X377" s="44"/>
      <c r="Y377" s="44"/>
      <c r="Z377" s="44" t="str">
        <f t="shared" si="81"/>
        <v>-</v>
      </c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L377" s="44"/>
      <c r="BM377" s="44"/>
      <c r="BN377" s="44"/>
      <c r="BO377" s="44"/>
    </row>
    <row r="378" spans="2:67">
      <c r="B378" s="44"/>
      <c r="D378" s="44"/>
      <c r="E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>
        <f>COUNTIF($T$1:T378,T378)</f>
        <v>10</v>
      </c>
      <c r="Q378" s="44" t="str">
        <f t="shared" si="78"/>
        <v>10-KVSC-125</v>
      </c>
      <c r="R378" s="44" t="s">
        <v>19</v>
      </c>
      <c r="S378" s="44">
        <v>125</v>
      </c>
      <c r="T378" s="44" t="str">
        <f t="shared" si="83"/>
        <v>KVSC-125</v>
      </c>
      <c r="U378" s="44">
        <v>300</v>
      </c>
      <c r="V378" s="44" t="str">
        <f t="shared" si="79"/>
        <v>300,</v>
      </c>
      <c r="W378" s="44"/>
      <c r="X378" s="44"/>
      <c r="Y378" s="44"/>
      <c r="Z378" s="44" t="str">
        <f t="shared" si="81"/>
        <v>-</v>
      </c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L378" s="44"/>
      <c r="BM378" s="44"/>
      <c r="BN378" s="44"/>
      <c r="BO378" s="44"/>
    </row>
    <row r="379" spans="2:67">
      <c r="B379" s="44"/>
      <c r="D379" s="44"/>
      <c r="E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>
        <f>COUNTIF($T$1:T379,T379)</f>
        <v>11</v>
      </c>
      <c r="Q379" s="44" t="str">
        <f t="shared" si="78"/>
        <v>11-KVSC-125</v>
      </c>
      <c r="R379" s="44" t="s">
        <v>19</v>
      </c>
      <c r="S379" s="44">
        <v>125</v>
      </c>
      <c r="T379" s="44" t="str">
        <f t="shared" si="83"/>
        <v>KVSC-125</v>
      </c>
      <c r="U379" s="44">
        <v>320</v>
      </c>
      <c r="V379" s="44" t="str">
        <f t="shared" si="79"/>
        <v>320,</v>
      </c>
      <c r="W379" s="44"/>
      <c r="X379" s="44"/>
      <c r="Y379" s="44"/>
      <c r="Z379" s="44" t="str">
        <f t="shared" si="81"/>
        <v>-</v>
      </c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L379" s="44"/>
      <c r="BM379" s="44"/>
      <c r="BN379" s="44"/>
      <c r="BO379" s="44"/>
    </row>
    <row r="380" spans="2:67">
      <c r="B380" s="44"/>
      <c r="D380" s="44"/>
      <c r="E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>
        <f>COUNTIF($T$1:T380,T380)</f>
        <v>12</v>
      </c>
      <c r="Q380" s="44" t="str">
        <f t="shared" si="78"/>
        <v>12-KVSC-125</v>
      </c>
      <c r="R380" s="44" t="s">
        <v>19</v>
      </c>
      <c r="S380" s="44">
        <v>125</v>
      </c>
      <c r="T380" s="44" t="str">
        <f t="shared" si="83"/>
        <v>KVSC-125</v>
      </c>
      <c r="U380" s="44">
        <v>400</v>
      </c>
      <c r="V380" s="44" t="str">
        <f t="shared" si="79"/>
        <v>400,</v>
      </c>
      <c r="W380" s="44"/>
      <c r="X380" s="44"/>
      <c r="Y380" s="44"/>
      <c r="Z380" s="44" t="str">
        <f t="shared" si="81"/>
        <v>-</v>
      </c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L380" s="44"/>
      <c r="BM380" s="44"/>
      <c r="BN380" s="44"/>
      <c r="BO380" s="44"/>
    </row>
    <row r="381" spans="2:67">
      <c r="B381" s="44"/>
      <c r="D381" s="44"/>
      <c r="E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>
        <f>COUNTIF($T$1:T381,T381)</f>
        <v>13</v>
      </c>
      <c r="Q381" s="44" t="str">
        <f t="shared" si="78"/>
        <v>13-KVSC-125</v>
      </c>
      <c r="R381" s="44" t="s">
        <v>19</v>
      </c>
      <c r="S381" s="44">
        <v>125</v>
      </c>
      <c r="T381" s="44" t="str">
        <f t="shared" si="83"/>
        <v>KVSC-125</v>
      </c>
      <c r="U381" s="44">
        <v>500</v>
      </c>
      <c r="V381" s="44" t="str">
        <f t="shared" si="79"/>
        <v>500,</v>
      </c>
      <c r="W381" s="44"/>
      <c r="X381" s="44"/>
      <c r="Y381" s="44"/>
      <c r="Z381" s="44" t="str">
        <f t="shared" si="81"/>
        <v>-</v>
      </c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L381" s="44"/>
      <c r="BM381" s="44"/>
      <c r="BN381" s="44"/>
      <c r="BO381" s="44"/>
    </row>
    <row r="382" spans="2:67">
      <c r="B382" s="44"/>
      <c r="D382" s="44"/>
      <c r="E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>
        <f>COUNTIF($T$1:T382,T382)</f>
        <v>14</v>
      </c>
      <c r="Q382" s="44" t="str">
        <f t="shared" si="78"/>
        <v>14-KVSC-125</v>
      </c>
      <c r="R382" s="44" t="s">
        <v>19</v>
      </c>
      <c r="S382" s="44">
        <v>125</v>
      </c>
      <c r="T382" s="44" t="str">
        <f t="shared" si="83"/>
        <v>KVSC-125</v>
      </c>
      <c r="U382" s="44">
        <v>600</v>
      </c>
      <c r="V382" s="44" t="str">
        <f t="shared" si="79"/>
        <v>600,</v>
      </c>
      <c r="W382" s="44"/>
      <c r="X382" s="44"/>
      <c r="Y382" s="44"/>
      <c r="Z382" s="44" t="str">
        <f t="shared" si="81"/>
        <v>-</v>
      </c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L382" s="44"/>
      <c r="BM382" s="44"/>
      <c r="BN382" s="44"/>
      <c r="BO382" s="44"/>
    </row>
    <row r="383" spans="2:67">
      <c r="B383" s="44"/>
      <c r="D383" s="44"/>
      <c r="E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>
        <f>COUNTIF($T$1:T383,T383)</f>
        <v>15</v>
      </c>
      <c r="Q383" s="44" t="str">
        <f t="shared" si="78"/>
        <v>15-KVSC-125</v>
      </c>
      <c r="R383" s="44" t="s">
        <v>19</v>
      </c>
      <c r="S383" s="44">
        <v>125</v>
      </c>
      <c r="T383" s="44" t="str">
        <f t="shared" si="83"/>
        <v>KVSC-125</v>
      </c>
      <c r="U383" s="44">
        <v>700</v>
      </c>
      <c r="V383" s="44" t="str">
        <f t="shared" si="79"/>
        <v>700,</v>
      </c>
      <c r="W383" s="44"/>
      <c r="X383" s="44"/>
      <c r="Y383" s="44"/>
      <c r="Z383" s="44" t="str">
        <f t="shared" si="81"/>
        <v>-</v>
      </c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L383" s="44"/>
      <c r="BM383" s="44"/>
      <c r="BN383" s="44"/>
      <c r="BO383" s="44"/>
    </row>
    <row r="384" spans="2:67">
      <c r="B384" s="44"/>
      <c r="D384" s="44"/>
      <c r="E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>
        <f>COUNTIF($T$1:T384,T384)</f>
        <v>16</v>
      </c>
      <c r="Q384" s="44" t="str">
        <f t="shared" si="78"/>
        <v>16-KVSC-125</v>
      </c>
      <c r="R384" s="44" t="s">
        <v>19</v>
      </c>
      <c r="S384" s="44">
        <v>125</v>
      </c>
      <c r="T384" s="44" t="str">
        <f t="shared" si="83"/>
        <v>KVSC-125</v>
      </c>
      <c r="U384" s="44">
        <v>800</v>
      </c>
      <c r="V384" s="44" t="str">
        <f t="shared" si="79"/>
        <v>800,</v>
      </c>
      <c r="W384" s="44"/>
      <c r="X384" s="44"/>
      <c r="Y384" s="44"/>
      <c r="Z384" s="44" t="str">
        <f t="shared" si="81"/>
        <v>-</v>
      </c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L384" s="44"/>
      <c r="BM384" s="44"/>
      <c r="BN384" s="44"/>
      <c r="BO384" s="44"/>
    </row>
    <row r="385" spans="2:67">
      <c r="B385" s="44"/>
      <c r="D385" s="44"/>
      <c r="E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>
        <f>COUNTIF($T$1:T385,T385)</f>
        <v>17</v>
      </c>
      <c r="Q385" s="44" t="str">
        <f t="shared" si="78"/>
        <v>17-KVSC-125</v>
      </c>
      <c r="R385" s="44" t="s">
        <v>19</v>
      </c>
      <c r="S385" s="44">
        <v>125</v>
      </c>
      <c r="T385" s="44" t="str">
        <f t="shared" si="83"/>
        <v>KVSC-125</v>
      </c>
      <c r="U385" s="44">
        <v>1000</v>
      </c>
      <c r="V385" s="44" t="str">
        <f t="shared" si="79"/>
        <v>1000,</v>
      </c>
      <c r="W385" s="44"/>
      <c r="X385" s="44"/>
      <c r="Y385" s="44"/>
      <c r="Z385" s="44" t="str">
        <f t="shared" si="81"/>
        <v>-</v>
      </c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L385" s="44"/>
      <c r="BM385" s="44"/>
      <c r="BN385" s="44"/>
      <c r="BO385" s="44"/>
    </row>
    <row r="386" spans="2:67">
      <c r="B386" s="44"/>
      <c r="D386" s="44"/>
      <c r="E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>
        <f>COUNTIF($T$1:T386,T386)</f>
        <v>18</v>
      </c>
      <c r="Q386" s="44" t="str">
        <f t="shared" si="78"/>
        <v>18-KVSC-125</v>
      </c>
      <c r="R386" s="44" t="s">
        <v>19</v>
      </c>
      <c r="S386" s="44">
        <v>125</v>
      </c>
      <c r="T386" s="44" t="str">
        <f t="shared" si="83"/>
        <v>KVSC-125</v>
      </c>
      <c r="U386" s="44">
        <v>1250</v>
      </c>
      <c r="V386" s="44" t="str">
        <f t="shared" si="79"/>
        <v>1250</v>
      </c>
      <c r="W386" s="44"/>
      <c r="X386" s="44"/>
      <c r="Y386" s="44"/>
      <c r="Z386" s="44" t="str">
        <f t="shared" si="81"/>
        <v>-</v>
      </c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L386" s="44"/>
      <c r="BM386" s="44"/>
      <c r="BN386" s="44"/>
      <c r="BO386" s="44"/>
    </row>
    <row r="387" spans="2:67">
      <c r="B387" s="44"/>
      <c r="D387" s="44"/>
      <c r="E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>
        <f>COUNTIF($T$1:T387,T387)</f>
        <v>1</v>
      </c>
      <c r="Q387" s="44" t="str">
        <f t="shared" ref="Q387:Q450" si="84">CONCATENATE(P387,"-",T387)</f>
        <v>1-KVNC-32</v>
      </c>
      <c r="R387" s="44" t="s">
        <v>55</v>
      </c>
      <c r="S387" s="44">
        <v>32</v>
      </c>
      <c r="T387" s="44" t="str">
        <f>CONCATENATE(R387,IF(S387=0,"","-"),S387)</f>
        <v>KVNC-32</v>
      </c>
      <c r="U387" s="44">
        <v>25</v>
      </c>
      <c r="V387" s="44" t="str">
        <f t="shared" ref="V387:V450" si="85">CONCATENATE(U387,IF(P387=COUNTIF(T:T,T387),"",","))</f>
        <v>25,</v>
      </c>
      <c r="W387" s="44"/>
      <c r="X387" s="44"/>
      <c r="Y387" s="44"/>
      <c r="Z387" s="44" t="str">
        <f t="shared" si="81"/>
        <v>-</v>
      </c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L387" s="44"/>
      <c r="BM387" s="44"/>
      <c r="BN387" s="44"/>
      <c r="BO387" s="44"/>
    </row>
    <row r="388" spans="2:67">
      <c r="B388" s="44"/>
      <c r="D388" s="44"/>
      <c r="E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>
        <f>COUNTIF($T$1:T388,T388)</f>
        <v>2</v>
      </c>
      <c r="Q388" s="44" t="str">
        <f t="shared" si="84"/>
        <v>2-KVNC-32</v>
      </c>
      <c r="R388" s="44" t="s">
        <v>55</v>
      </c>
      <c r="S388" s="44">
        <v>32</v>
      </c>
      <c r="T388" s="44" t="str">
        <f>CONCATENATE(R388,IF(S388=0,"","-"),S388)</f>
        <v>KVNC-32</v>
      </c>
      <c r="U388" s="44">
        <v>40</v>
      </c>
      <c r="V388" s="44" t="str">
        <f t="shared" si="85"/>
        <v>40,</v>
      </c>
      <c r="W388" s="44"/>
      <c r="X388" s="44"/>
      <c r="Y388" s="44"/>
      <c r="Z388" s="44" t="str">
        <f t="shared" si="81"/>
        <v>-</v>
      </c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L388" s="44"/>
      <c r="BM388" s="44"/>
      <c r="BN388" s="44"/>
      <c r="BO388" s="44"/>
    </row>
    <row r="389" spans="2:67">
      <c r="B389" s="44"/>
      <c r="D389" s="44"/>
      <c r="E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>
        <f>COUNTIF($T$1:T389,T389)</f>
        <v>3</v>
      </c>
      <c r="Q389" s="44" t="str">
        <f t="shared" si="84"/>
        <v>3-KVNC-32</v>
      </c>
      <c r="R389" s="44" t="s">
        <v>55</v>
      </c>
      <c r="S389" s="44">
        <v>32</v>
      </c>
      <c r="T389" s="44" t="str">
        <f t="shared" ref="T389:T404" si="86">CONCATENATE(R389,IF(S389=0,"","-"),S389)</f>
        <v>KVNC-32</v>
      </c>
      <c r="U389" s="44">
        <v>50</v>
      </c>
      <c r="V389" s="44" t="str">
        <f t="shared" si="85"/>
        <v>50,</v>
      </c>
      <c r="W389" s="44"/>
      <c r="X389" s="44"/>
      <c r="Y389" s="44"/>
      <c r="Z389" s="44" t="str">
        <f t="shared" si="81"/>
        <v>-</v>
      </c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L389" s="44"/>
      <c r="BM389" s="44"/>
      <c r="BN389" s="44"/>
      <c r="BO389" s="44"/>
    </row>
    <row r="390" spans="2:67">
      <c r="B390" s="44"/>
      <c r="D390" s="44"/>
      <c r="E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>
        <f>COUNTIF($T$1:T390,T390)</f>
        <v>4</v>
      </c>
      <c r="Q390" s="44" t="str">
        <f t="shared" si="84"/>
        <v>4-KVNC-32</v>
      </c>
      <c r="R390" s="44" t="s">
        <v>55</v>
      </c>
      <c r="S390" s="44">
        <v>32</v>
      </c>
      <c r="T390" s="44" t="str">
        <f t="shared" si="86"/>
        <v>KVNC-32</v>
      </c>
      <c r="U390" s="44">
        <v>80</v>
      </c>
      <c r="V390" s="44" t="str">
        <f t="shared" si="85"/>
        <v>80,</v>
      </c>
      <c r="W390" s="44"/>
      <c r="X390" s="44"/>
      <c r="Y390" s="44"/>
      <c r="Z390" s="44" t="str">
        <f t="shared" si="81"/>
        <v>-</v>
      </c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L390" s="44"/>
      <c r="BM390" s="44"/>
      <c r="BN390" s="44"/>
      <c r="BO390" s="44"/>
    </row>
    <row r="391" spans="2:67">
      <c r="B391" s="44"/>
      <c r="D391" s="44"/>
      <c r="E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>
        <f>COUNTIF($T$1:T391,T391)</f>
        <v>5</v>
      </c>
      <c r="Q391" s="44" t="str">
        <f t="shared" si="84"/>
        <v>5-KVNC-32</v>
      </c>
      <c r="R391" s="44" t="s">
        <v>55</v>
      </c>
      <c r="S391" s="44">
        <v>32</v>
      </c>
      <c r="T391" s="44" t="str">
        <f t="shared" si="86"/>
        <v>KVNC-32</v>
      </c>
      <c r="U391" s="44">
        <v>100</v>
      </c>
      <c r="V391" s="44" t="str">
        <f t="shared" si="85"/>
        <v>100,</v>
      </c>
      <c r="W391" s="44"/>
      <c r="X391" s="44"/>
      <c r="Y391" s="44"/>
      <c r="Z391" s="44" t="str">
        <f t="shared" si="81"/>
        <v>-</v>
      </c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L391" s="44"/>
      <c r="BM391" s="44"/>
      <c r="BN391" s="44"/>
      <c r="BO391" s="44"/>
    </row>
    <row r="392" spans="2:67">
      <c r="B392" s="44"/>
      <c r="D392" s="44"/>
      <c r="E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>
        <f>COUNTIF($T$1:T392,T392)</f>
        <v>6</v>
      </c>
      <c r="Q392" s="44" t="str">
        <f t="shared" si="84"/>
        <v>6-KVNC-32</v>
      </c>
      <c r="R392" s="44" t="s">
        <v>55</v>
      </c>
      <c r="S392" s="44">
        <v>32</v>
      </c>
      <c r="T392" s="44" t="str">
        <f t="shared" si="86"/>
        <v>KVNC-32</v>
      </c>
      <c r="U392" s="44">
        <v>120</v>
      </c>
      <c r="V392" s="44" t="str">
        <f t="shared" si="85"/>
        <v>120,</v>
      </c>
      <c r="W392" s="44"/>
      <c r="X392" s="44"/>
      <c r="Y392" s="44"/>
      <c r="Z392" s="44" t="str">
        <f t="shared" si="81"/>
        <v>-</v>
      </c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L392" s="44"/>
      <c r="BM392" s="44"/>
      <c r="BN392" s="44"/>
      <c r="BO392" s="44"/>
    </row>
    <row r="393" spans="2:67">
      <c r="B393" s="44"/>
      <c r="D393" s="44"/>
      <c r="E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>
        <f>COUNTIF($T$1:T393,T393)</f>
        <v>7</v>
      </c>
      <c r="Q393" s="44" t="str">
        <f t="shared" si="84"/>
        <v>7-KVNC-32</v>
      </c>
      <c r="R393" s="44" t="s">
        <v>55</v>
      </c>
      <c r="S393" s="44">
        <v>32</v>
      </c>
      <c r="T393" s="44" t="str">
        <f t="shared" si="86"/>
        <v>KVNC-32</v>
      </c>
      <c r="U393" s="44">
        <v>160</v>
      </c>
      <c r="V393" s="44" t="str">
        <f t="shared" si="85"/>
        <v>160,</v>
      </c>
      <c r="W393" s="44"/>
      <c r="X393" s="44"/>
      <c r="Y393" s="44"/>
      <c r="Z393" s="44" t="str">
        <f t="shared" si="81"/>
        <v>-</v>
      </c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L393" s="44"/>
      <c r="BM393" s="44"/>
      <c r="BN393" s="44"/>
      <c r="BO393" s="44"/>
    </row>
    <row r="394" spans="2:67">
      <c r="B394" s="44"/>
      <c r="D394" s="44"/>
      <c r="E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>
        <f>COUNTIF($T$1:T394,T394)</f>
        <v>8</v>
      </c>
      <c r="Q394" s="44" t="str">
        <f t="shared" si="84"/>
        <v>8-KVNC-32</v>
      </c>
      <c r="R394" s="44" t="s">
        <v>55</v>
      </c>
      <c r="S394" s="44">
        <v>32</v>
      </c>
      <c r="T394" s="44" t="str">
        <f t="shared" si="86"/>
        <v>KVNC-32</v>
      </c>
      <c r="U394" s="44">
        <v>200</v>
      </c>
      <c r="V394" s="44" t="str">
        <f t="shared" si="85"/>
        <v>200,</v>
      </c>
      <c r="W394" s="44"/>
      <c r="X394" s="44"/>
      <c r="Y394" s="44"/>
      <c r="Z394" s="44" t="str">
        <f t="shared" si="81"/>
        <v>-</v>
      </c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L394" s="44"/>
      <c r="BM394" s="44"/>
      <c r="BN394" s="44"/>
      <c r="BO394" s="44"/>
    </row>
    <row r="395" spans="2:67">
      <c r="B395" s="44"/>
      <c r="D395" s="44"/>
      <c r="E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>
        <f>COUNTIF($T$1:T395,T395)</f>
        <v>9</v>
      </c>
      <c r="Q395" s="44" t="str">
        <f t="shared" si="84"/>
        <v>9-KVNC-32</v>
      </c>
      <c r="R395" s="44" t="s">
        <v>55</v>
      </c>
      <c r="S395" s="44">
        <v>32</v>
      </c>
      <c r="T395" s="44" t="str">
        <f t="shared" si="86"/>
        <v>KVNC-32</v>
      </c>
      <c r="U395" s="44">
        <v>250</v>
      </c>
      <c r="V395" s="44" t="str">
        <f t="shared" si="85"/>
        <v>250,</v>
      </c>
      <c r="W395" s="44"/>
      <c r="X395" s="44"/>
      <c r="Y395" s="44"/>
      <c r="Z395" s="44" t="str">
        <f t="shared" si="81"/>
        <v>-</v>
      </c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L395" s="44"/>
      <c r="BM395" s="44"/>
      <c r="BN395" s="44"/>
      <c r="BO395" s="44"/>
    </row>
    <row r="396" spans="2:67">
      <c r="B396" s="44"/>
      <c r="D396" s="44"/>
      <c r="E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>
        <f>COUNTIF($T$1:T396,T396)</f>
        <v>10</v>
      </c>
      <c r="Q396" s="44" t="str">
        <f t="shared" si="84"/>
        <v>10-KVNC-32</v>
      </c>
      <c r="R396" s="44" t="s">
        <v>55</v>
      </c>
      <c r="S396" s="44">
        <v>32</v>
      </c>
      <c r="T396" s="44" t="str">
        <f t="shared" si="86"/>
        <v>KVNC-32</v>
      </c>
      <c r="U396" s="44">
        <v>300</v>
      </c>
      <c r="V396" s="44" t="str">
        <f t="shared" si="85"/>
        <v>300,</v>
      </c>
      <c r="W396" s="44"/>
      <c r="X396" s="44"/>
      <c r="Y396" s="44"/>
      <c r="Z396" s="44" t="str">
        <f t="shared" si="81"/>
        <v>-</v>
      </c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L396" s="44"/>
      <c r="BM396" s="44"/>
      <c r="BN396" s="44"/>
      <c r="BO396" s="44"/>
    </row>
    <row r="397" spans="2:67">
      <c r="B397" s="44"/>
      <c r="D397" s="44"/>
      <c r="E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>
        <f>COUNTIF($T$1:T397,T397)</f>
        <v>11</v>
      </c>
      <c r="Q397" s="44" t="str">
        <f t="shared" si="84"/>
        <v>11-KVNC-32</v>
      </c>
      <c r="R397" s="44" t="s">
        <v>55</v>
      </c>
      <c r="S397" s="44">
        <v>32</v>
      </c>
      <c r="T397" s="44" t="str">
        <f t="shared" si="86"/>
        <v>KVNC-32</v>
      </c>
      <c r="U397" s="44">
        <v>320</v>
      </c>
      <c r="V397" s="44" t="str">
        <f t="shared" si="85"/>
        <v>320,</v>
      </c>
      <c r="W397" s="44"/>
      <c r="X397" s="44"/>
      <c r="Y397" s="44"/>
      <c r="Z397" s="44" t="str">
        <f t="shared" si="81"/>
        <v>-</v>
      </c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L397" s="44"/>
      <c r="BM397" s="44"/>
      <c r="BN397" s="44"/>
      <c r="BO397" s="44"/>
    </row>
    <row r="398" spans="2:67">
      <c r="B398" s="44"/>
      <c r="D398" s="44"/>
      <c r="E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>
        <f>COUNTIF($T$1:T398,T398)</f>
        <v>12</v>
      </c>
      <c r="Q398" s="44" t="str">
        <f t="shared" si="84"/>
        <v>12-KVNC-32</v>
      </c>
      <c r="R398" s="44" t="s">
        <v>55</v>
      </c>
      <c r="S398" s="44">
        <v>32</v>
      </c>
      <c r="T398" s="44" t="str">
        <f t="shared" si="86"/>
        <v>KVNC-32</v>
      </c>
      <c r="U398" s="44">
        <v>400</v>
      </c>
      <c r="V398" s="44" t="str">
        <f t="shared" si="85"/>
        <v>400,</v>
      </c>
      <c r="W398" s="44"/>
      <c r="X398" s="44"/>
      <c r="Y398" s="44"/>
      <c r="Z398" s="44" t="str">
        <f t="shared" si="81"/>
        <v>-</v>
      </c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L398" s="44"/>
      <c r="BM398" s="44"/>
      <c r="BN398" s="44"/>
      <c r="BO398" s="44"/>
    </row>
    <row r="399" spans="2:67">
      <c r="B399" s="44"/>
      <c r="D399" s="44"/>
      <c r="E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>
        <f>COUNTIF($T$1:T399,T399)</f>
        <v>13</v>
      </c>
      <c r="Q399" s="44" t="str">
        <f t="shared" si="84"/>
        <v>13-KVNC-32</v>
      </c>
      <c r="R399" s="44" t="s">
        <v>55</v>
      </c>
      <c r="S399" s="44">
        <v>32</v>
      </c>
      <c r="T399" s="44" t="str">
        <f t="shared" si="86"/>
        <v>KVNC-32</v>
      </c>
      <c r="U399" s="44">
        <v>500</v>
      </c>
      <c r="V399" s="44" t="str">
        <f t="shared" si="85"/>
        <v>500,</v>
      </c>
      <c r="W399" s="44"/>
      <c r="X399" s="44"/>
      <c r="Y399" s="44"/>
      <c r="Z399" s="44" t="str">
        <f t="shared" si="81"/>
        <v>-</v>
      </c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L399" s="44"/>
      <c r="BM399" s="44"/>
      <c r="BN399" s="44"/>
      <c r="BO399" s="44"/>
    </row>
    <row r="400" spans="2:67">
      <c r="B400" s="44"/>
      <c r="D400" s="44"/>
      <c r="E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>
        <f>COUNTIF($T$1:T400,T400)</f>
        <v>14</v>
      </c>
      <c r="Q400" s="44" t="str">
        <f t="shared" si="84"/>
        <v>14-KVNC-32</v>
      </c>
      <c r="R400" s="44" t="s">
        <v>55</v>
      </c>
      <c r="S400" s="44">
        <v>32</v>
      </c>
      <c r="T400" s="44" t="str">
        <f t="shared" si="86"/>
        <v>KVNC-32</v>
      </c>
      <c r="U400" s="44">
        <v>600</v>
      </c>
      <c r="V400" s="44" t="str">
        <f t="shared" si="85"/>
        <v>600,</v>
      </c>
      <c r="W400" s="44"/>
      <c r="X400" s="44"/>
      <c r="Y400" s="44"/>
      <c r="Z400" s="44" t="str">
        <f t="shared" si="81"/>
        <v>-</v>
      </c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L400" s="44"/>
      <c r="BM400" s="44"/>
      <c r="BN400" s="44"/>
      <c r="BO400" s="44"/>
    </row>
    <row r="401" spans="2:67">
      <c r="B401" s="44"/>
      <c r="D401" s="44"/>
      <c r="E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>
        <f>COUNTIF($T$1:T401,T401)</f>
        <v>15</v>
      </c>
      <c r="Q401" s="44" t="str">
        <f t="shared" si="84"/>
        <v>15-KVNC-32</v>
      </c>
      <c r="R401" s="44" t="s">
        <v>55</v>
      </c>
      <c r="S401" s="44">
        <v>32</v>
      </c>
      <c r="T401" s="44" t="str">
        <f t="shared" si="86"/>
        <v>KVNC-32</v>
      </c>
      <c r="U401" s="44">
        <v>700</v>
      </c>
      <c r="V401" s="44" t="str">
        <f t="shared" si="85"/>
        <v>700,</v>
      </c>
      <c r="W401" s="44"/>
      <c r="X401" s="44"/>
      <c r="Y401" s="44"/>
      <c r="Z401" s="44" t="str">
        <f t="shared" si="81"/>
        <v>-</v>
      </c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L401" s="44"/>
      <c r="BM401" s="44"/>
      <c r="BN401" s="44"/>
      <c r="BO401" s="44"/>
    </row>
    <row r="402" spans="2:67">
      <c r="B402" s="44"/>
      <c r="D402" s="44"/>
      <c r="E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>
        <f>COUNTIF($T$1:T402,T402)</f>
        <v>16</v>
      </c>
      <c r="Q402" s="44" t="str">
        <f t="shared" si="84"/>
        <v>16-KVNC-32</v>
      </c>
      <c r="R402" s="44" t="s">
        <v>55</v>
      </c>
      <c r="S402" s="44">
        <v>32</v>
      </c>
      <c r="T402" s="44" t="str">
        <f t="shared" si="86"/>
        <v>KVNC-32</v>
      </c>
      <c r="U402" s="44">
        <v>800</v>
      </c>
      <c r="V402" s="44" t="str">
        <f t="shared" si="85"/>
        <v>800,</v>
      </c>
      <c r="W402" s="44"/>
      <c r="X402" s="44"/>
      <c r="Y402" s="44"/>
      <c r="Z402" s="44" t="str">
        <f t="shared" si="81"/>
        <v>-</v>
      </c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L402" s="44"/>
      <c r="BM402" s="44"/>
      <c r="BN402" s="44"/>
      <c r="BO402" s="44"/>
    </row>
    <row r="403" spans="2:67">
      <c r="B403" s="44"/>
      <c r="D403" s="44"/>
      <c r="E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>
        <f>COUNTIF($T$1:T403,T403)</f>
        <v>17</v>
      </c>
      <c r="Q403" s="44" t="str">
        <f t="shared" si="84"/>
        <v>17-KVNC-32</v>
      </c>
      <c r="R403" s="44" t="s">
        <v>55</v>
      </c>
      <c r="S403" s="44">
        <v>32</v>
      </c>
      <c r="T403" s="44" t="str">
        <f t="shared" si="86"/>
        <v>KVNC-32</v>
      </c>
      <c r="U403" s="44">
        <v>1000</v>
      </c>
      <c r="V403" s="44" t="str">
        <f t="shared" si="85"/>
        <v>1000,</v>
      </c>
      <c r="W403" s="44"/>
      <c r="X403" s="44"/>
      <c r="Y403" s="44"/>
      <c r="Z403" s="44" t="str">
        <f t="shared" si="81"/>
        <v>-</v>
      </c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L403" s="44"/>
      <c r="BM403" s="44"/>
      <c r="BN403" s="44"/>
      <c r="BO403" s="44"/>
    </row>
    <row r="404" spans="2:67">
      <c r="B404" s="44"/>
      <c r="D404" s="44"/>
      <c r="E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>
        <f>COUNTIF($T$1:T404,T404)</f>
        <v>18</v>
      </c>
      <c r="Q404" s="44" t="str">
        <f t="shared" si="84"/>
        <v>18-KVNC-32</v>
      </c>
      <c r="R404" s="44" t="s">
        <v>55</v>
      </c>
      <c r="S404" s="44">
        <v>32</v>
      </c>
      <c r="T404" s="44" t="str">
        <f t="shared" si="86"/>
        <v>KVNC-32</v>
      </c>
      <c r="U404" s="44">
        <v>1250</v>
      </c>
      <c r="V404" s="44" t="str">
        <f t="shared" si="85"/>
        <v>1250</v>
      </c>
      <c r="W404" s="44"/>
      <c r="X404" s="44"/>
      <c r="Y404" s="44"/>
      <c r="Z404" s="44" t="str">
        <f t="shared" si="81"/>
        <v>-</v>
      </c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L404" s="44"/>
      <c r="BM404" s="44"/>
      <c r="BN404" s="44"/>
      <c r="BO404" s="44"/>
    </row>
    <row r="405" spans="2:67">
      <c r="B405" s="44"/>
      <c r="D405" s="44"/>
      <c r="E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>
        <f>COUNTIF($T$1:T405,T405)</f>
        <v>1</v>
      </c>
      <c r="Q405" s="44" t="str">
        <f t="shared" si="84"/>
        <v>1-KVNC-40</v>
      </c>
      <c r="R405" s="44" t="s">
        <v>55</v>
      </c>
      <c r="S405" s="44">
        <v>40</v>
      </c>
      <c r="T405" s="44" t="str">
        <f>CONCATENATE(R405,IF(S405=0,"","-"),S405)</f>
        <v>KVNC-40</v>
      </c>
      <c r="U405" s="44">
        <v>25</v>
      </c>
      <c r="V405" s="44" t="str">
        <f t="shared" si="85"/>
        <v>25,</v>
      </c>
      <c r="W405" s="44"/>
      <c r="X405" s="44"/>
      <c r="Y405" s="44"/>
      <c r="Z405" s="44" t="str">
        <f t="shared" si="81"/>
        <v>-</v>
      </c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L405" s="44"/>
      <c r="BM405" s="44"/>
      <c r="BN405" s="44"/>
      <c r="BO405" s="44"/>
    </row>
    <row r="406" spans="2:67">
      <c r="B406" s="44"/>
      <c r="D406" s="44"/>
      <c r="E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>
        <f>COUNTIF($T$1:T406,T406)</f>
        <v>2</v>
      </c>
      <c r="Q406" s="44" t="str">
        <f t="shared" si="84"/>
        <v>2-KVNC-40</v>
      </c>
      <c r="R406" s="44" t="s">
        <v>55</v>
      </c>
      <c r="S406" s="44">
        <v>40</v>
      </c>
      <c r="T406" s="44" t="str">
        <f>CONCATENATE(R406,IF(S406=0,"","-"),S406)</f>
        <v>KVNC-40</v>
      </c>
      <c r="U406" s="44">
        <v>40</v>
      </c>
      <c r="V406" s="44" t="str">
        <f t="shared" si="85"/>
        <v>40,</v>
      </c>
      <c r="W406" s="44"/>
      <c r="X406" s="44"/>
      <c r="Y406" s="44"/>
      <c r="Z406" s="44" t="str">
        <f t="shared" si="81"/>
        <v>-</v>
      </c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L406" s="44"/>
      <c r="BM406" s="44"/>
      <c r="BN406" s="44"/>
      <c r="BO406" s="44"/>
    </row>
    <row r="407" spans="2:67">
      <c r="B407" s="44"/>
      <c r="D407" s="44"/>
      <c r="E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>
        <f>COUNTIF($T$1:T407,T407)</f>
        <v>3</v>
      </c>
      <c r="Q407" s="44" t="str">
        <f t="shared" si="84"/>
        <v>3-KVNC-40</v>
      </c>
      <c r="R407" s="44" t="s">
        <v>55</v>
      </c>
      <c r="S407" s="44">
        <v>40</v>
      </c>
      <c r="T407" s="44" t="str">
        <f t="shared" ref="T407:T422" si="87">CONCATENATE(R407,IF(S407=0,"","-"),S407)</f>
        <v>KVNC-40</v>
      </c>
      <c r="U407" s="44">
        <v>50</v>
      </c>
      <c r="V407" s="44" t="str">
        <f t="shared" si="85"/>
        <v>50,</v>
      </c>
      <c r="W407" s="44"/>
      <c r="X407" s="44"/>
      <c r="Y407" s="44"/>
      <c r="Z407" s="44" t="str">
        <f t="shared" si="81"/>
        <v>-</v>
      </c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L407" s="44"/>
      <c r="BM407" s="44"/>
      <c r="BN407" s="44"/>
      <c r="BO407" s="44"/>
    </row>
    <row r="408" spans="2:67">
      <c r="B408" s="44"/>
      <c r="D408" s="44"/>
      <c r="E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>
        <f>COUNTIF($T$1:T408,T408)</f>
        <v>4</v>
      </c>
      <c r="Q408" s="44" t="str">
        <f t="shared" si="84"/>
        <v>4-KVNC-40</v>
      </c>
      <c r="R408" s="44" t="s">
        <v>55</v>
      </c>
      <c r="S408" s="44">
        <v>40</v>
      </c>
      <c r="T408" s="44" t="str">
        <f t="shared" si="87"/>
        <v>KVNC-40</v>
      </c>
      <c r="U408" s="44">
        <v>80</v>
      </c>
      <c r="V408" s="44" t="str">
        <f t="shared" si="85"/>
        <v>80,</v>
      </c>
      <c r="W408" s="44"/>
      <c r="X408" s="44"/>
      <c r="Y408" s="44"/>
      <c r="Z408" s="44" t="str">
        <f t="shared" si="81"/>
        <v>-</v>
      </c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L408" s="44"/>
      <c r="BM408" s="44"/>
      <c r="BN408" s="44"/>
      <c r="BO408" s="44"/>
    </row>
    <row r="409" spans="2:67">
      <c r="B409" s="44"/>
      <c r="D409" s="44"/>
      <c r="E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>
        <f>COUNTIF($T$1:T409,T409)</f>
        <v>5</v>
      </c>
      <c r="Q409" s="44" t="str">
        <f t="shared" si="84"/>
        <v>5-KVNC-40</v>
      </c>
      <c r="R409" s="44" t="s">
        <v>55</v>
      </c>
      <c r="S409" s="44">
        <v>40</v>
      </c>
      <c r="T409" s="44" t="str">
        <f t="shared" si="87"/>
        <v>KVNC-40</v>
      </c>
      <c r="U409" s="44">
        <v>100</v>
      </c>
      <c r="V409" s="44" t="str">
        <f t="shared" si="85"/>
        <v>100,</v>
      </c>
      <c r="W409" s="44"/>
      <c r="X409" s="44"/>
      <c r="Y409" s="44"/>
      <c r="Z409" s="44" t="str">
        <f t="shared" si="81"/>
        <v>-</v>
      </c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L409" s="44"/>
      <c r="BM409" s="44"/>
      <c r="BN409" s="44"/>
      <c r="BO409" s="44"/>
    </row>
    <row r="410" spans="2:67">
      <c r="B410" s="44"/>
      <c r="D410" s="44"/>
      <c r="E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>
        <f>COUNTIF($T$1:T410,T410)</f>
        <v>6</v>
      </c>
      <c r="Q410" s="44" t="str">
        <f t="shared" si="84"/>
        <v>6-KVNC-40</v>
      </c>
      <c r="R410" s="44" t="s">
        <v>55</v>
      </c>
      <c r="S410" s="44">
        <v>40</v>
      </c>
      <c r="T410" s="44" t="str">
        <f t="shared" si="87"/>
        <v>KVNC-40</v>
      </c>
      <c r="U410" s="44">
        <v>120</v>
      </c>
      <c r="V410" s="44" t="str">
        <f t="shared" si="85"/>
        <v>120,</v>
      </c>
      <c r="W410" s="44"/>
      <c r="X410" s="44"/>
      <c r="Y410" s="44"/>
      <c r="Z410" s="44" t="str">
        <f t="shared" si="81"/>
        <v>-</v>
      </c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L410" s="44"/>
      <c r="BM410" s="44"/>
      <c r="BN410" s="44"/>
      <c r="BO410" s="44"/>
    </row>
    <row r="411" spans="2:67">
      <c r="B411" s="44"/>
      <c r="D411" s="44"/>
      <c r="E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>
        <f>COUNTIF($T$1:T411,T411)</f>
        <v>7</v>
      </c>
      <c r="Q411" s="44" t="str">
        <f t="shared" si="84"/>
        <v>7-KVNC-40</v>
      </c>
      <c r="R411" s="44" t="s">
        <v>55</v>
      </c>
      <c r="S411" s="44">
        <v>40</v>
      </c>
      <c r="T411" s="44" t="str">
        <f t="shared" si="87"/>
        <v>KVNC-40</v>
      </c>
      <c r="U411" s="44">
        <v>160</v>
      </c>
      <c r="V411" s="44" t="str">
        <f t="shared" si="85"/>
        <v>160,</v>
      </c>
      <c r="W411" s="44"/>
      <c r="X411" s="44"/>
      <c r="Y411" s="44"/>
      <c r="Z411" s="44" t="str">
        <f t="shared" si="81"/>
        <v>-</v>
      </c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L411" s="44"/>
      <c r="BM411" s="44"/>
      <c r="BN411" s="44"/>
      <c r="BO411" s="44"/>
    </row>
    <row r="412" spans="2:67">
      <c r="B412" s="44"/>
      <c r="D412" s="44"/>
      <c r="E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>
        <f>COUNTIF($T$1:T412,T412)</f>
        <v>8</v>
      </c>
      <c r="Q412" s="44" t="str">
        <f t="shared" si="84"/>
        <v>8-KVNC-40</v>
      </c>
      <c r="R412" s="44" t="s">
        <v>55</v>
      </c>
      <c r="S412" s="44">
        <v>40</v>
      </c>
      <c r="T412" s="44" t="str">
        <f t="shared" si="87"/>
        <v>KVNC-40</v>
      </c>
      <c r="U412" s="44">
        <v>200</v>
      </c>
      <c r="V412" s="44" t="str">
        <f t="shared" si="85"/>
        <v>200,</v>
      </c>
      <c r="W412" s="44"/>
      <c r="X412" s="44"/>
      <c r="Y412" s="44"/>
      <c r="Z412" s="44" t="str">
        <f t="shared" si="81"/>
        <v>-</v>
      </c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L412" s="44"/>
      <c r="BM412" s="44"/>
      <c r="BN412" s="44"/>
      <c r="BO412" s="44"/>
    </row>
    <row r="413" spans="2:67">
      <c r="B413" s="44"/>
      <c r="D413" s="44"/>
      <c r="E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>
        <f>COUNTIF($T$1:T413,T413)</f>
        <v>9</v>
      </c>
      <c r="Q413" s="44" t="str">
        <f t="shared" si="84"/>
        <v>9-KVNC-40</v>
      </c>
      <c r="R413" s="44" t="s">
        <v>55</v>
      </c>
      <c r="S413" s="44">
        <v>40</v>
      </c>
      <c r="T413" s="44" t="str">
        <f t="shared" si="87"/>
        <v>KVNC-40</v>
      </c>
      <c r="U413" s="44">
        <v>250</v>
      </c>
      <c r="V413" s="44" t="str">
        <f t="shared" si="85"/>
        <v>250,</v>
      </c>
      <c r="W413" s="44"/>
      <c r="X413" s="44"/>
      <c r="Y413" s="44"/>
      <c r="Z413" s="44" t="str">
        <f t="shared" ref="Z413:Z476" si="88">CONCATENATE(X413,"-",Y413)</f>
        <v>-</v>
      </c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L413" s="44"/>
      <c r="BM413" s="44"/>
      <c r="BN413" s="44"/>
      <c r="BO413" s="44"/>
    </row>
    <row r="414" spans="2:67">
      <c r="B414" s="44"/>
      <c r="D414" s="44"/>
      <c r="E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>
        <f>COUNTIF($T$1:T414,T414)</f>
        <v>10</v>
      </c>
      <c r="Q414" s="44" t="str">
        <f t="shared" si="84"/>
        <v>10-KVNC-40</v>
      </c>
      <c r="R414" s="44" t="s">
        <v>55</v>
      </c>
      <c r="S414" s="44">
        <v>40</v>
      </c>
      <c r="T414" s="44" t="str">
        <f t="shared" si="87"/>
        <v>KVNC-40</v>
      </c>
      <c r="U414" s="44">
        <v>300</v>
      </c>
      <c r="V414" s="44" t="str">
        <f t="shared" si="85"/>
        <v>300,</v>
      </c>
      <c r="W414" s="44"/>
      <c r="X414" s="44"/>
      <c r="Y414" s="44"/>
      <c r="Z414" s="44" t="str">
        <f t="shared" si="88"/>
        <v>-</v>
      </c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L414" s="44"/>
      <c r="BM414" s="44"/>
      <c r="BN414" s="44"/>
      <c r="BO414" s="44"/>
    </row>
    <row r="415" spans="2:67">
      <c r="B415" s="44"/>
      <c r="D415" s="44"/>
      <c r="E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>
        <f>COUNTIF($T$1:T415,T415)</f>
        <v>11</v>
      </c>
      <c r="Q415" s="44" t="str">
        <f t="shared" si="84"/>
        <v>11-KVNC-40</v>
      </c>
      <c r="R415" s="44" t="s">
        <v>55</v>
      </c>
      <c r="S415" s="44">
        <v>40</v>
      </c>
      <c r="T415" s="44" t="str">
        <f t="shared" si="87"/>
        <v>KVNC-40</v>
      </c>
      <c r="U415" s="44">
        <v>320</v>
      </c>
      <c r="V415" s="44" t="str">
        <f t="shared" si="85"/>
        <v>320,</v>
      </c>
      <c r="W415" s="44"/>
      <c r="X415" s="44"/>
      <c r="Y415" s="44"/>
      <c r="Z415" s="44" t="str">
        <f t="shared" si="88"/>
        <v>-</v>
      </c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L415" s="44"/>
      <c r="BM415" s="44"/>
      <c r="BN415" s="44"/>
      <c r="BO415" s="44"/>
    </row>
    <row r="416" spans="2:67">
      <c r="B416" s="44"/>
      <c r="D416" s="44"/>
      <c r="E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>
        <f>COUNTIF($T$1:T416,T416)</f>
        <v>12</v>
      </c>
      <c r="Q416" s="44" t="str">
        <f t="shared" si="84"/>
        <v>12-KVNC-40</v>
      </c>
      <c r="R416" s="44" t="s">
        <v>55</v>
      </c>
      <c r="S416" s="44">
        <v>40</v>
      </c>
      <c r="T416" s="44" t="str">
        <f t="shared" si="87"/>
        <v>KVNC-40</v>
      </c>
      <c r="U416" s="44">
        <v>400</v>
      </c>
      <c r="V416" s="44" t="str">
        <f t="shared" si="85"/>
        <v>400,</v>
      </c>
      <c r="W416" s="44"/>
      <c r="X416" s="44"/>
      <c r="Y416" s="44"/>
      <c r="Z416" s="44" t="str">
        <f t="shared" si="88"/>
        <v>-</v>
      </c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L416" s="44"/>
      <c r="BM416" s="44"/>
      <c r="BN416" s="44"/>
      <c r="BO416" s="44"/>
    </row>
    <row r="417" spans="2:67">
      <c r="B417" s="44"/>
      <c r="D417" s="44"/>
      <c r="E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>
        <f>COUNTIF($T$1:T417,T417)</f>
        <v>13</v>
      </c>
      <c r="Q417" s="44" t="str">
        <f t="shared" si="84"/>
        <v>13-KVNC-40</v>
      </c>
      <c r="R417" s="44" t="s">
        <v>55</v>
      </c>
      <c r="S417" s="44">
        <v>40</v>
      </c>
      <c r="T417" s="44" t="str">
        <f t="shared" si="87"/>
        <v>KVNC-40</v>
      </c>
      <c r="U417" s="44">
        <v>500</v>
      </c>
      <c r="V417" s="44" t="str">
        <f t="shared" si="85"/>
        <v>500,</v>
      </c>
      <c r="W417" s="44"/>
      <c r="X417" s="44"/>
      <c r="Y417" s="44"/>
      <c r="Z417" s="44" t="str">
        <f t="shared" si="88"/>
        <v>-</v>
      </c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L417" s="44"/>
      <c r="BM417" s="44"/>
      <c r="BN417" s="44"/>
      <c r="BO417" s="44"/>
    </row>
    <row r="418" spans="2:67">
      <c r="B418" s="44"/>
      <c r="D418" s="44"/>
      <c r="E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>
        <f>COUNTIF($T$1:T418,T418)</f>
        <v>14</v>
      </c>
      <c r="Q418" s="44" t="str">
        <f t="shared" si="84"/>
        <v>14-KVNC-40</v>
      </c>
      <c r="R418" s="44" t="s">
        <v>55</v>
      </c>
      <c r="S418" s="44">
        <v>40</v>
      </c>
      <c r="T418" s="44" t="str">
        <f t="shared" si="87"/>
        <v>KVNC-40</v>
      </c>
      <c r="U418" s="44">
        <v>600</v>
      </c>
      <c r="V418" s="44" t="str">
        <f t="shared" si="85"/>
        <v>600,</v>
      </c>
      <c r="W418" s="44"/>
      <c r="X418" s="44"/>
      <c r="Y418" s="44"/>
      <c r="Z418" s="44" t="str">
        <f t="shared" si="88"/>
        <v>-</v>
      </c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L418" s="44"/>
      <c r="BM418" s="44"/>
      <c r="BN418" s="44"/>
      <c r="BO418" s="44"/>
    </row>
    <row r="419" spans="2:67">
      <c r="B419" s="44"/>
      <c r="D419" s="44"/>
      <c r="E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>
        <f>COUNTIF($T$1:T419,T419)</f>
        <v>15</v>
      </c>
      <c r="Q419" s="44" t="str">
        <f t="shared" si="84"/>
        <v>15-KVNC-40</v>
      </c>
      <c r="R419" s="44" t="s">
        <v>55</v>
      </c>
      <c r="S419" s="44">
        <v>40</v>
      </c>
      <c r="T419" s="44" t="str">
        <f t="shared" si="87"/>
        <v>KVNC-40</v>
      </c>
      <c r="U419" s="44">
        <v>700</v>
      </c>
      <c r="V419" s="44" t="str">
        <f t="shared" si="85"/>
        <v>700,</v>
      </c>
      <c r="W419" s="44"/>
      <c r="X419" s="44"/>
      <c r="Y419" s="44"/>
      <c r="Z419" s="44" t="str">
        <f t="shared" si="88"/>
        <v>-</v>
      </c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L419" s="44"/>
      <c r="BM419" s="44"/>
      <c r="BN419" s="44"/>
      <c r="BO419" s="44"/>
    </row>
    <row r="420" spans="2:67">
      <c r="B420" s="44"/>
      <c r="D420" s="44"/>
      <c r="E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>
        <f>COUNTIF($T$1:T420,T420)</f>
        <v>16</v>
      </c>
      <c r="Q420" s="44" t="str">
        <f t="shared" si="84"/>
        <v>16-KVNC-40</v>
      </c>
      <c r="R420" s="44" t="s">
        <v>55</v>
      </c>
      <c r="S420" s="44">
        <v>40</v>
      </c>
      <c r="T420" s="44" t="str">
        <f t="shared" si="87"/>
        <v>KVNC-40</v>
      </c>
      <c r="U420" s="44">
        <v>800</v>
      </c>
      <c r="V420" s="44" t="str">
        <f t="shared" si="85"/>
        <v>800,</v>
      </c>
      <c r="W420" s="44"/>
      <c r="X420" s="44"/>
      <c r="Y420" s="44"/>
      <c r="Z420" s="44" t="str">
        <f t="shared" si="88"/>
        <v>-</v>
      </c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L420" s="44"/>
      <c r="BM420" s="44"/>
      <c r="BN420" s="44"/>
      <c r="BO420" s="44"/>
    </row>
    <row r="421" spans="2:67">
      <c r="B421" s="44"/>
      <c r="D421" s="44"/>
      <c r="E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>
        <f>COUNTIF($T$1:T421,T421)</f>
        <v>17</v>
      </c>
      <c r="Q421" s="44" t="str">
        <f t="shared" si="84"/>
        <v>17-KVNC-40</v>
      </c>
      <c r="R421" s="44" t="s">
        <v>55</v>
      </c>
      <c r="S421" s="44">
        <v>40</v>
      </c>
      <c r="T421" s="44" t="str">
        <f t="shared" si="87"/>
        <v>KVNC-40</v>
      </c>
      <c r="U421" s="44">
        <v>1000</v>
      </c>
      <c r="V421" s="44" t="str">
        <f t="shared" si="85"/>
        <v>1000,</v>
      </c>
      <c r="W421" s="44"/>
      <c r="X421" s="44"/>
      <c r="Y421" s="44"/>
      <c r="Z421" s="44" t="str">
        <f t="shared" si="88"/>
        <v>-</v>
      </c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L421" s="44"/>
      <c r="BM421" s="44"/>
      <c r="BN421" s="44"/>
      <c r="BO421" s="44"/>
    </row>
    <row r="422" spans="2:67">
      <c r="B422" s="44"/>
      <c r="D422" s="44"/>
      <c r="E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>
        <f>COUNTIF($T$1:T422,T422)</f>
        <v>18</v>
      </c>
      <c r="Q422" s="44" t="str">
        <f t="shared" si="84"/>
        <v>18-KVNC-40</v>
      </c>
      <c r="R422" s="44" t="s">
        <v>55</v>
      </c>
      <c r="S422" s="44">
        <v>40</v>
      </c>
      <c r="T422" s="44" t="str">
        <f t="shared" si="87"/>
        <v>KVNC-40</v>
      </c>
      <c r="U422" s="44">
        <v>1250</v>
      </c>
      <c r="V422" s="44" t="str">
        <f t="shared" si="85"/>
        <v>1250</v>
      </c>
      <c r="W422" s="44"/>
      <c r="X422" s="44"/>
      <c r="Y422" s="44"/>
      <c r="Z422" s="44" t="str">
        <f t="shared" si="88"/>
        <v>-</v>
      </c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L422" s="44"/>
      <c r="BM422" s="44"/>
      <c r="BN422" s="44"/>
      <c r="BO422" s="44"/>
    </row>
    <row r="423" spans="2:67">
      <c r="B423" s="44"/>
      <c r="D423" s="44"/>
      <c r="E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>
        <f>COUNTIF($T$1:T423,T423)</f>
        <v>1</v>
      </c>
      <c r="Q423" s="44" t="str">
        <f t="shared" si="84"/>
        <v>1-KVNC-50</v>
      </c>
      <c r="R423" s="44" t="s">
        <v>55</v>
      </c>
      <c r="S423" s="44">
        <v>50</v>
      </c>
      <c r="T423" s="44" t="str">
        <f>CONCATENATE(R423,IF(S423=0,"","-"),S423)</f>
        <v>KVNC-50</v>
      </c>
      <c r="U423" s="44">
        <v>25</v>
      </c>
      <c r="V423" s="44" t="str">
        <f t="shared" si="85"/>
        <v>25,</v>
      </c>
      <c r="W423" s="44"/>
      <c r="X423" s="44"/>
      <c r="Y423" s="44"/>
      <c r="Z423" s="44" t="str">
        <f t="shared" si="88"/>
        <v>-</v>
      </c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L423" s="44"/>
      <c r="BM423" s="44"/>
      <c r="BN423" s="44"/>
      <c r="BO423" s="44"/>
    </row>
    <row r="424" spans="2:67">
      <c r="B424" s="44"/>
      <c r="D424" s="44"/>
      <c r="E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>
        <f>COUNTIF($T$1:T424,T424)</f>
        <v>2</v>
      </c>
      <c r="Q424" s="44" t="str">
        <f t="shared" si="84"/>
        <v>2-KVNC-50</v>
      </c>
      <c r="R424" s="44" t="s">
        <v>55</v>
      </c>
      <c r="S424" s="44">
        <v>50</v>
      </c>
      <c r="T424" s="44" t="str">
        <f>CONCATENATE(R424,IF(S424=0,"","-"),S424)</f>
        <v>KVNC-50</v>
      </c>
      <c r="U424" s="44">
        <v>40</v>
      </c>
      <c r="V424" s="44" t="str">
        <f t="shared" si="85"/>
        <v>40,</v>
      </c>
      <c r="W424" s="44"/>
      <c r="X424" s="44"/>
      <c r="Y424" s="44"/>
      <c r="Z424" s="44" t="str">
        <f t="shared" si="88"/>
        <v>-</v>
      </c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L424" s="44"/>
      <c r="BM424" s="44"/>
      <c r="BN424" s="44"/>
      <c r="BO424" s="44"/>
    </row>
    <row r="425" spans="2:67">
      <c r="B425" s="44"/>
      <c r="D425" s="44"/>
      <c r="E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>
        <f>COUNTIF($T$1:T425,T425)</f>
        <v>3</v>
      </c>
      <c r="Q425" s="44" t="str">
        <f t="shared" si="84"/>
        <v>3-KVNC-50</v>
      </c>
      <c r="R425" s="44" t="s">
        <v>55</v>
      </c>
      <c r="S425" s="44">
        <v>50</v>
      </c>
      <c r="T425" s="44" t="str">
        <f t="shared" ref="T425:T440" si="89">CONCATENATE(R425,IF(S425=0,"","-"),S425)</f>
        <v>KVNC-50</v>
      </c>
      <c r="U425" s="44">
        <v>50</v>
      </c>
      <c r="V425" s="44" t="str">
        <f t="shared" si="85"/>
        <v>50,</v>
      </c>
      <c r="W425" s="44"/>
      <c r="X425" s="44"/>
      <c r="Y425" s="44"/>
      <c r="Z425" s="44" t="str">
        <f t="shared" si="88"/>
        <v>-</v>
      </c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L425" s="44"/>
      <c r="BM425" s="44"/>
      <c r="BN425" s="44"/>
      <c r="BO425" s="44"/>
    </row>
    <row r="426" spans="2:67">
      <c r="B426" s="44"/>
      <c r="D426" s="44"/>
      <c r="E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>
        <f>COUNTIF($T$1:T426,T426)</f>
        <v>4</v>
      </c>
      <c r="Q426" s="44" t="str">
        <f t="shared" si="84"/>
        <v>4-KVNC-50</v>
      </c>
      <c r="R426" s="44" t="s">
        <v>55</v>
      </c>
      <c r="S426" s="44">
        <v>50</v>
      </c>
      <c r="T426" s="44" t="str">
        <f t="shared" si="89"/>
        <v>KVNC-50</v>
      </c>
      <c r="U426" s="44">
        <v>80</v>
      </c>
      <c r="V426" s="44" t="str">
        <f t="shared" si="85"/>
        <v>80,</v>
      </c>
      <c r="W426" s="44"/>
      <c r="X426" s="44"/>
      <c r="Y426" s="44"/>
      <c r="Z426" s="44" t="str">
        <f t="shared" si="88"/>
        <v>-</v>
      </c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L426" s="44"/>
      <c r="BM426" s="44"/>
      <c r="BN426" s="44"/>
      <c r="BO426" s="44"/>
    </row>
    <row r="427" spans="2:67">
      <c r="B427" s="44"/>
      <c r="D427" s="44"/>
      <c r="E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>
        <f>COUNTIF($T$1:T427,T427)</f>
        <v>5</v>
      </c>
      <c r="Q427" s="44" t="str">
        <f t="shared" si="84"/>
        <v>5-KVNC-50</v>
      </c>
      <c r="R427" s="44" t="s">
        <v>55</v>
      </c>
      <c r="S427" s="44">
        <v>50</v>
      </c>
      <c r="T427" s="44" t="str">
        <f t="shared" si="89"/>
        <v>KVNC-50</v>
      </c>
      <c r="U427" s="44">
        <v>100</v>
      </c>
      <c r="V427" s="44" t="str">
        <f t="shared" si="85"/>
        <v>100,</v>
      </c>
      <c r="W427" s="44"/>
      <c r="X427" s="44"/>
      <c r="Y427" s="44"/>
      <c r="Z427" s="44" t="str">
        <f t="shared" si="88"/>
        <v>-</v>
      </c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L427" s="44"/>
      <c r="BM427" s="44"/>
      <c r="BN427" s="44"/>
      <c r="BO427" s="44"/>
    </row>
    <row r="428" spans="2:67">
      <c r="B428" s="44"/>
      <c r="D428" s="44"/>
      <c r="E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>
        <f>COUNTIF($T$1:T428,T428)</f>
        <v>6</v>
      </c>
      <c r="Q428" s="44" t="str">
        <f t="shared" si="84"/>
        <v>6-KVNC-50</v>
      </c>
      <c r="R428" s="44" t="s">
        <v>55</v>
      </c>
      <c r="S428" s="44">
        <v>50</v>
      </c>
      <c r="T428" s="44" t="str">
        <f t="shared" si="89"/>
        <v>KVNC-50</v>
      </c>
      <c r="U428" s="44">
        <v>120</v>
      </c>
      <c r="V428" s="44" t="str">
        <f t="shared" si="85"/>
        <v>120,</v>
      </c>
      <c r="W428" s="44"/>
      <c r="X428" s="44"/>
      <c r="Y428" s="44"/>
      <c r="Z428" s="44" t="str">
        <f t="shared" si="88"/>
        <v>-</v>
      </c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L428" s="44"/>
      <c r="BM428" s="44"/>
      <c r="BN428" s="44"/>
      <c r="BO428" s="44"/>
    </row>
    <row r="429" spans="2:67">
      <c r="B429" s="44"/>
      <c r="D429" s="44"/>
      <c r="E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>
        <f>COUNTIF($T$1:T429,T429)</f>
        <v>7</v>
      </c>
      <c r="Q429" s="44" t="str">
        <f t="shared" si="84"/>
        <v>7-KVNC-50</v>
      </c>
      <c r="R429" s="44" t="s">
        <v>55</v>
      </c>
      <c r="S429" s="44">
        <v>50</v>
      </c>
      <c r="T429" s="44" t="str">
        <f t="shared" si="89"/>
        <v>KVNC-50</v>
      </c>
      <c r="U429" s="44">
        <v>160</v>
      </c>
      <c r="V429" s="44" t="str">
        <f t="shared" si="85"/>
        <v>160,</v>
      </c>
      <c r="W429" s="44"/>
      <c r="X429" s="44"/>
      <c r="Y429" s="44"/>
      <c r="Z429" s="44" t="str">
        <f t="shared" si="88"/>
        <v>-</v>
      </c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L429" s="44"/>
      <c r="BM429" s="44"/>
      <c r="BN429" s="44"/>
      <c r="BO429" s="44"/>
    </row>
    <row r="430" spans="2:67">
      <c r="B430" s="44"/>
      <c r="D430" s="44"/>
      <c r="E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>
        <f>COUNTIF($T$1:T430,T430)</f>
        <v>8</v>
      </c>
      <c r="Q430" s="44" t="str">
        <f t="shared" si="84"/>
        <v>8-KVNC-50</v>
      </c>
      <c r="R430" s="44" t="s">
        <v>55</v>
      </c>
      <c r="S430" s="44">
        <v>50</v>
      </c>
      <c r="T430" s="44" t="str">
        <f t="shared" si="89"/>
        <v>KVNC-50</v>
      </c>
      <c r="U430" s="44">
        <v>200</v>
      </c>
      <c r="V430" s="44" t="str">
        <f t="shared" si="85"/>
        <v>200,</v>
      </c>
      <c r="W430" s="44"/>
      <c r="X430" s="44"/>
      <c r="Y430" s="44"/>
      <c r="Z430" s="44" t="str">
        <f t="shared" si="88"/>
        <v>-</v>
      </c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L430" s="44"/>
      <c r="BM430" s="44"/>
      <c r="BN430" s="44"/>
      <c r="BO430" s="44"/>
    </row>
    <row r="431" spans="2:67">
      <c r="B431" s="44"/>
      <c r="D431" s="44"/>
      <c r="E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>
        <f>COUNTIF($T$1:T431,T431)</f>
        <v>9</v>
      </c>
      <c r="Q431" s="44" t="str">
        <f t="shared" si="84"/>
        <v>9-KVNC-50</v>
      </c>
      <c r="R431" s="44" t="s">
        <v>55</v>
      </c>
      <c r="S431" s="44">
        <v>50</v>
      </c>
      <c r="T431" s="44" t="str">
        <f t="shared" si="89"/>
        <v>KVNC-50</v>
      </c>
      <c r="U431" s="44">
        <v>250</v>
      </c>
      <c r="V431" s="44" t="str">
        <f t="shared" si="85"/>
        <v>250,</v>
      </c>
      <c r="W431" s="44"/>
      <c r="X431" s="44"/>
      <c r="Y431" s="44"/>
      <c r="Z431" s="44" t="str">
        <f t="shared" si="88"/>
        <v>-</v>
      </c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L431" s="44"/>
      <c r="BM431" s="44"/>
      <c r="BN431" s="44"/>
      <c r="BO431" s="44"/>
    </row>
    <row r="432" spans="2:67">
      <c r="B432" s="44"/>
      <c r="D432" s="44"/>
      <c r="E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>
        <f>COUNTIF($T$1:T432,T432)</f>
        <v>10</v>
      </c>
      <c r="Q432" s="44" t="str">
        <f t="shared" si="84"/>
        <v>10-KVNC-50</v>
      </c>
      <c r="R432" s="44" t="s">
        <v>55</v>
      </c>
      <c r="S432" s="44">
        <v>50</v>
      </c>
      <c r="T432" s="44" t="str">
        <f t="shared" si="89"/>
        <v>KVNC-50</v>
      </c>
      <c r="U432" s="44">
        <v>300</v>
      </c>
      <c r="V432" s="44" t="str">
        <f t="shared" si="85"/>
        <v>300,</v>
      </c>
      <c r="W432" s="44"/>
      <c r="X432" s="44"/>
      <c r="Y432" s="44"/>
      <c r="Z432" s="44" t="str">
        <f t="shared" si="88"/>
        <v>-</v>
      </c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L432" s="44"/>
      <c r="BM432" s="44"/>
      <c r="BN432" s="44"/>
      <c r="BO432" s="44"/>
    </row>
    <row r="433" spans="2:67">
      <c r="B433" s="44"/>
      <c r="D433" s="44"/>
      <c r="E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>
        <f>COUNTIF($T$1:T433,T433)</f>
        <v>11</v>
      </c>
      <c r="Q433" s="44" t="str">
        <f t="shared" si="84"/>
        <v>11-KVNC-50</v>
      </c>
      <c r="R433" s="44" t="s">
        <v>55</v>
      </c>
      <c r="S433" s="44">
        <v>50</v>
      </c>
      <c r="T433" s="44" t="str">
        <f t="shared" si="89"/>
        <v>KVNC-50</v>
      </c>
      <c r="U433" s="44">
        <v>320</v>
      </c>
      <c r="V433" s="44" t="str">
        <f t="shared" si="85"/>
        <v>320,</v>
      </c>
      <c r="W433" s="44"/>
      <c r="X433" s="44"/>
      <c r="Y433" s="44"/>
      <c r="Z433" s="44" t="str">
        <f t="shared" si="88"/>
        <v>-</v>
      </c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L433" s="44"/>
      <c r="BM433" s="44"/>
      <c r="BN433" s="44"/>
      <c r="BO433" s="44"/>
    </row>
    <row r="434" spans="2:67">
      <c r="B434" s="44"/>
      <c r="D434" s="44"/>
      <c r="E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>
        <f>COUNTIF($T$1:T434,T434)</f>
        <v>12</v>
      </c>
      <c r="Q434" s="44" t="str">
        <f t="shared" si="84"/>
        <v>12-KVNC-50</v>
      </c>
      <c r="R434" s="44" t="s">
        <v>55</v>
      </c>
      <c r="S434" s="44">
        <v>50</v>
      </c>
      <c r="T434" s="44" t="str">
        <f t="shared" si="89"/>
        <v>KVNC-50</v>
      </c>
      <c r="U434" s="44">
        <v>400</v>
      </c>
      <c r="V434" s="44" t="str">
        <f t="shared" si="85"/>
        <v>400,</v>
      </c>
      <c r="W434" s="44"/>
      <c r="X434" s="44"/>
      <c r="Y434" s="44"/>
      <c r="Z434" s="44" t="str">
        <f t="shared" si="88"/>
        <v>-</v>
      </c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L434" s="44"/>
      <c r="BM434" s="44"/>
      <c r="BN434" s="44"/>
      <c r="BO434" s="44"/>
    </row>
    <row r="435" spans="2:67">
      <c r="B435" s="44"/>
      <c r="D435" s="44"/>
      <c r="E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>
        <f>COUNTIF($T$1:T435,T435)</f>
        <v>13</v>
      </c>
      <c r="Q435" s="44" t="str">
        <f t="shared" si="84"/>
        <v>13-KVNC-50</v>
      </c>
      <c r="R435" s="44" t="s">
        <v>55</v>
      </c>
      <c r="S435" s="44">
        <v>50</v>
      </c>
      <c r="T435" s="44" t="str">
        <f t="shared" si="89"/>
        <v>KVNC-50</v>
      </c>
      <c r="U435" s="44">
        <v>500</v>
      </c>
      <c r="V435" s="44" t="str">
        <f t="shared" si="85"/>
        <v>500,</v>
      </c>
      <c r="W435" s="44"/>
      <c r="X435" s="44"/>
      <c r="Y435" s="44"/>
      <c r="Z435" s="44" t="str">
        <f t="shared" si="88"/>
        <v>-</v>
      </c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L435" s="44"/>
      <c r="BM435" s="44"/>
      <c r="BN435" s="44"/>
      <c r="BO435" s="44"/>
    </row>
    <row r="436" spans="2:67">
      <c r="B436" s="44"/>
      <c r="D436" s="44"/>
      <c r="E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>
        <f>COUNTIF($T$1:T436,T436)</f>
        <v>14</v>
      </c>
      <c r="Q436" s="44" t="str">
        <f t="shared" si="84"/>
        <v>14-KVNC-50</v>
      </c>
      <c r="R436" s="44" t="s">
        <v>55</v>
      </c>
      <c r="S436" s="44">
        <v>50</v>
      </c>
      <c r="T436" s="44" t="str">
        <f t="shared" si="89"/>
        <v>KVNC-50</v>
      </c>
      <c r="U436" s="44">
        <v>600</v>
      </c>
      <c r="V436" s="44" t="str">
        <f t="shared" si="85"/>
        <v>600,</v>
      </c>
      <c r="W436" s="44"/>
      <c r="X436" s="44"/>
      <c r="Y436" s="44"/>
      <c r="Z436" s="44" t="str">
        <f t="shared" si="88"/>
        <v>-</v>
      </c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L436" s="44"/>
      <c r="BM436" s="44"/>
      <c r="BN436" s="44"/>
      <c r="BO436" s="44"/>
    </row>
    <row r="437" spans="2:67">
      <c r="B437" s="44"/>
      <c r="D437" s="44"/>
      <c r="E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>
        <f>COUNTIF($T$1:T437,T437)</f>
        <v>15</v>
      </c>
      <c r="Q437" s="44" t="str">
        <f t="shared" si="84"/>
        <v>15-KVNC-50</v>
      </c>
      <c r="R437" s="44" t="s">
        <v>55</v>
      </c>
      <c r="S437" s="44">
        <v>50</v>
      </c>
      <c r="T437" s="44" t="str">
        <f t="shared" si="89"/>
        <v>KVNC-50</v>
      </c>
      <c r="U437" s="44">
        <v>700</v>
      </c>
      <c r="V437" s="44" t="str">
        <f t="shared" si="85"/>
        <v>700,</v>
      </c>
      <c r="W437" s="44"/>
      <c r="X437" s="44"/>
      <c r="Y437" s="44"/>
      <c r="Z437" s="44" t="str">
        <f t="shared" si="88"/>
        <v>-</v>
      </c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L437" s="44"/>
      <c r="BM437" s="44"/>
      <c r="BN437" s="44"/>
      <c r="BO437" s="44"/>
    </row>
    <row r="438" spans="2:67">
      <c r="B438" s="44"/>
      <c r="D438" s="44"/>
      <c r="E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>
        <f>COUNTIF($T$1:T438,T438)</f>
        <v>16</v>
      </c>
      <c r="Q438" s="44" t="str">
        <f t="shared" si="84"/>
        <v>16-KVNC-50</v>
      </c>
      <c r="R438" s="44" t="s">
        <v>55</v>
      </c>
      <c r="S438" s="44">
        <v>50</v>
      </c>
      <c r="T438" s="44" t="str">
        <f t="shared" si="89"/>
        <v>KVNC-50</v>
      </c>
      <c r="U438" s="44">
        <v>800</v>
      </c>
      <c r="V438" s="44" t="str">
        <f t="shared" si="85"/>
        <v>800,</v>
      </c>
      <c r="W438" s="44"/>
      <c r="X438" s="44"/>
      <c r="Y438" s="44"/>
      <c r="Z438" s="44" t="str">
        <f t="shared" si="88"/>
        <v>-</v>
      </c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L438" s="44"/>
      <c r="BM438" s="44"/>
      <c r="BN438" s="44"/>
      <c r="BO438" s="44"/>
    </row>
    <row r="439" spans="2:67">
      <c r="B439" s="44"/>
      <c r="D439" s="44"/>
      <c r="E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>
        <f>COUNTIF($T$1:T439,T439)</f>
        <v>17</v>
      </c>
      <c r="Q439" s="44" t="str">
        <f t="shared" si="84"/>
        <v>17-KVNC-50</v>
      </c>
      <c r="R439" s="44" t="s">
        <v>55</v>
      </c>
      <c r="S439" s="44">
        <v>50</v>
      </c>
      <c r="T439" s="44" t="str">
        <f t="shared" si="89"/>
        <v>KVNC-50</v>
      </c>
      <c r="U439" s="44">
        <v>1000</v>
      </c>
      <c r="V439" s="44" t="str">
        <f t="shared" si="85"/>
        <v>1000,</v>
      </c>
      <c r="W439" s="44"/>
      <c r="X439" s="44"/>
      <c r="Y439" s="44"/>
      <c r="Z439" s="44" t="str">
        <f t="shared" si="88"/>
        <v>-</v>
      </c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L439" s="44"/>
      <c r="BM439" s="44"/>
      <c r="BN439" s="44"/>
      <c r="BO439" s="44"/>
    </row>
    <row r="440" spans="2:67">
      <c r="B440" s="44"/>
      <c r="D440" s="44"/>
      <c r="E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>
        <f>COUNTIF($T$1:T440,T440)</f>
        <v>18</v>
      </c>
      <c r="Q440" s="44" t="str">
        <f t="shared" si="84"/>
        <v>18-KVNC-50</v>
      </c>
      <c r="R440" s="44" t="s">
        <v>55</v>
      </c>
      <c r="S440" s="44">
        <v>50</v>
      </c>
      <c r="T440" s="44" t="str">
        <f t="shared" si="89"/>
        <v>KVNC-50</v>
      </c>
      <c r="U440" s="44">
        <v>1250</v>
      </c>
      <c r="V440" s="44" t="str">
        <f t="shared" si="85"/>
        <v>1250</v>
      </c>
      <c r="W440" s="44"/>
      <c r="X440" s="44"/>
      <c r="Y440" s="44"/>
      <c r="Z440" s="44" t="str">
        <f t="shared" si="88"/>
        <v>-</v>
      </c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L440" s="44"/>
      <c r="BM440" s="44"/>
      <c r="BN440" s="44"/>
      <c r="BO440" s="44"/>
    </row>
    <row r="441" spans="2:67">
      <c r="B441" s="44"/>
      <c r="D441" s="44"/>
      <c r="E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>
        <f>COUNTIF($T$1:T441,T441)</f>
        <v>1</v>
      </c>
      <c r="Q441" s="44" t="str">
        <f t="shared" si="84"/>
        <v>1-KVNC-63</v>
      </c>
      <c r="R441" s="44" t="s">
        <v>55</v>
      </c>
      <c r="S441" s="44">
        <v>63</v>
      </c>
      <c r="T441" s="44" t="str">
        <f>CONCATENATE(R441,IF(S441=0,"","-"),S441)</f>
        <v>KVNC-63</v>
      </c>
      <c r="U441" s="44">
        <v>25</v>
      </c>
      <c r="V441" s="44" t="str">
        <f t="shared" si="85"/>
        <v>25,</v>
      </c>
      <c r="W441" s="44"/>
      <c r="X441" s="44"/>
      <c r="Y441" s="44"/>
      <c r="Z441" s="44" t="str">
        <f t="shared" si="88"/>
        <v>-</v>
      </c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L441" s="44"/>
      <c r="BM441" s="44"/>
      <c r="BN441" s="44"/>
      <c r="BO441" s="44"/>
    </row>
    <row r="442" spans="2:67">
      <c r="B442" s="44"/>
      <c r="D442" s="44"/>
      <c r="E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>
        <f>COUNTIF($T$1:T442,T442)</f>
        <v>2</v>
      </c>
      <c r="Q442" s="44" t="str">
        <f t="shared" si="84"/>
        <v>2-KVNC-63</v>
      </c>
      <c r="R442" s="44" t="s">
        <v>55</v>
      </c>
      <c r="S442" s="44">
        <v>63</v>
      </c>
      <c r="T442" s="44" t="str">
        <f>CONCATENATE(R442,IF(S442=0,"","-"),S442)</f>
        <v>KVNC-63</v>
      </c>
      <c r="U442" s="44">
        <v>40</v>
      </c>
      <c r="V442" s="44" t="str">
        <f t="shared" si="85"/>
        <v>40,</v>
      </c>
      <c r="W442" s="44"/>
      <c r="X442" s="44"/>
      <c r="Y442" s="44"/>
      <c r="Z442" s="44" t="str">
        <f t="shared" si="88"/>
        <v>-</v>
      </c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L442" s="44"/>
      <c r="BM442" s="44"/>
      <c r="BN442" s="44"/>
      <c r="BO442" s="44"/>
    </row>
    <row r="443" spans="2:67">
      <c r="B443" s="44"/>
      <c r="D443" s="44"/>
      <c r="E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>
        <f>COUNTIF($T$1:T443,T443)</f>
        <v>3</v>
      </c>
      <c r="Q443" s="44" t="str">
        <f t="shared" si="84"/>
        <v>3-KVNC-63</v>
      </c>
      <c r="R443" s="44" t="s">
        <v>55</v>
      </c>
      <c r="S443" s="44">
        <v>63</v>
      </c>
      <c r="T443" s="44" t="str">
        <f t="shared" ref="T443:T458" si="90">CONCATENATE(R443,IF(S443=0,"","-"),S443)</f>
        <v>KVNC-63</v>
      </c>
      <c r="U443" s="44">
        <v>50</v>
      </c>
      <c r="V443" s="44" t="str">
        <f t="shared" si="85"/>
        <v>50,</v>
      </c>
      <c r="W443" s="44"/>
      <c r="X443" s="44"/>
      <c r="Y443" s="44"/>
      <c r="Z443" s="44" t="str">
        <f t="shared" si="88"/>
        <v>-</v>
      </c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L443" s="44"/>
      <c r="BM443" s="44"/>
      <c r="BN443" s="44"/>
      <c r="BO443" s="44"/>
    </row>
    <row r="444" spans="2:67">
      <c r="B444" s="44"/>
      <c r="D444" s="44"/>
      <c r="E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>
        <f>COUNTIF($T$1:T444,T444)</f>
        <v>4</v>
      </c>
      <c r="Q444" s="44" t="str">
        <f t="shared" si="84"/>
        <v>4-KVNC-63</v>
      </c>
      <c r="R444" s="44" t="s">
        <v>55</v>
      </c>
      <c r="S444" s="44">
        <v>63</v>
      </c>
      <c r="T444" s="44" t="str">
        <f t="shared" si="90"/>
        <v>KVNC-63</v>
      </c>
      <c r="U444" s="44">
        <v>80</v>
      </c>
      <c r="V444" s="44" t="str">
        <f t="shared" si="85"/>
        <v>80,</v>
      </c>
      <c r="W444" s="44"/>
      <c r="X444" s="44"/>
      <c r="Y444" s="44"/>
      <c r="Z444" s="44" t="str">
        <f t="shared" si="88"/>
        <v>-</v>
      </c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L444" s="44"/>
      <c r="BM444" s="44"/>
      <c r="BN444" s="44"/>
      <c r="BO444" s="44"/>
    </row>
    <row r="445" spans="2:67">
      <c r="B445" s="44"/>
      <c r="D445" s="44"/>
      <c r="E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>
        <f>COUNTIF($T$1:T445,T445)</f>
        <v>5</v>
      </c>
      <c r="Q445" s="44" t="str">
        <f t="shared" si="84"/>
        <v>5-KVNC-63</v>
      </c>
      <c r="R445" s="44" t="s">
        <v>55</v>
      </c>
      <c r="S445" s="44">
        <v>63</v>
      </c>
      <c r="T445" s="44" t="str">
        <f t="shared" si="90"/>
        <v>KVNC-63</v>
      </c>
      <c r="U445" s="44">
        <v>100</v>
      </c>
      <c r="V445" s="44" t="str">
        <f t="shared" si="85"/>
        <v>100,</v>
      </c>
      <c r="W445" s="44"/>
      <c r="X445" s="44"/>
      <c r="Y445" s="44"/>
      <c r="Z445" s="44" t="str">
        <f t="shared" si="88"/>
        <v>-</v>
      </c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L445" s="44"/>
      <c r="BM445" s="44"/>
      <c r="BN445" s="44"/>
      <c r="BO445" s="44"/>
    </row>
    <row r="446" spans="2:67">
      <c r="B446" s="44"/>
      <c r="D446" s="44"/>
      <c r="E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>
        <f>COUNTIF($T$1:T446,T446)</f>
        <v>6</v>
      </c>
      <c r="Q446" s="44" t="str">
        <f t="shared" si="84"/>
        <v>6-KVNC-63</v>
      </c>
      <c r="R446" s="44" t="s">
        <v>55</v>
      </c>
      <c r="S446" s="44">
        <v>63</v>
      </c>
      <c r="T446" s="44" t="str">
        <f t="shared" si="90"/>
        <v>KVNC-63</v>
      </c>
      <c r="U446" s="44">
        <v>120</v>
      </c>
      <c r="V446" s="44" t="str">
        <f t="shared" si="85"/>
        <v>120,</v>
      </c>
      <c r="W446" s="44"/>
      <c r="X446" s="44"/>
      <c r="Y446" s="44"/>
      <c r="Z446" s="44" t="str">
        <f t="shared" si="88"/>
        <v>-</v>
      </c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L446" s="44"/>
      <c r="BM446" s="44"/>
      <c r="BN446" s="44"/>
      <c r="BO446" s="44"/>
    </row>
    <row r="447" spans="2:67">
      <c r="B447" s="44"/>
      <c r="D447" s="44"/>
      <c r="E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>
        <f>COUNTIF($T$1:T447,T447)</f>
        <v>7</v>
      </c>
      <c r="Q447" s="44" t="str">
        <f t="shared" si="84"/>
        <v>7-KVNC-63</v>
      </c>
      <c r="R447" s="44" t="s">
        <v>55</v>
      </c>
      <c r="S447" s="44">
        <v>63</v>
      </c>
      <c r="T447" s="44" t="str">
        <f t="shared" si="90"/>
        <v>KVNC-63</v>
      </c>
      <c r="U447" s="44">
        <v>160</v>
      </c>
      <c r="V447" s="44" t="str">
        <f t="shared" si="85"/>
        <v>160,</v>
      </c>
      <c r="W447" s="44"/>
      <c r="X447" s="44"/>
      <c r="Y447" s="44"/>
      <c r="Z447" s="44" t="str">
        <f t="shared" si="88"/>
        <v>-</v>
      </c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L447" s="44"/>
      <c r="BM447" s="44"/>
      <c r="BN447" s="44"/>
      <c r="BO447" s="44"/>
    </row>
    <row r="448" spans="2:67">
      <c r="B448" s="44"/>
      <c r="D448" s="44"/>
      <c r="E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>
        <f>COUNTIF($T$1:T448,T448)</f>
        <v>8</v>
      </c>
      <c r="Q448" s="44" t="str">
        <f t="shared" si="84"/>
        <v>8-KVNC-63</v>
      </c>
      <c r="R448" s="44" t="s">
        <v>55</v>
      </c>
      <c r="S448" s="44">
        <v>63</v>
      </c>
      <c r="T448" s="44" t="str">
        <f t="shared" si="90"/>
        <v>KVNC-63</v>
      </c>
      <c r="U448" s="44">
        <v>200</v>
      </c>
      <c r="V448" s="44" t="str">
        <f t="shared" si="85"/>
        <v>200,</v>
      </c>
      <c r="W448" s="44"/>
      <c r="X448" s="44"/>
      <c r="Y448" s="44"/>
      <c r="Z448" s="44" t="str">
        <f t="shared" si="88"/>
        <v>-</v>
      </c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L448" s="44"/>
      <c r="BM448" s="44"/>
      <c r="BN448" s="44"/>
      <c r="BO448" s="44"/>
    </row>
    <row r="449" spans="2:67">
      <c r="B449" s="44"/>
      <c r="D449" s="44"/>
      <c r="E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>
        <f>COUNTIF($T$1:T449,T449)</f>
        <v>9</v>
      </c>
      <c r="Q449" s="44" t="str">
        <f t="shared" si="84"/>
        <v>9-KVNC-63</v>
      </c>
      <c r="R449" s="44" t="s">
        <v>55</v>
      </c>
      <c r="S449" s="44">
        <v>63</v>
      </c>
      <c r="T449" s="44" t="str">
        <f t="shared" si="90"/>
        <v>KVNC-63</v>
      </c>
      <c r="U449" s="44">
        <v>250</v>
      </c>
      <c r="V449" s="44" t="str">
        <f t="shared" si="85"/>
        <v>250,</v>
      </c>
      <c r="W449" s="44"/>
      <c r="X449" s="44"/>
      <c r="Y449" s="44"/>
      <c r="Z449" s="44" t="str">
        <f t="shared" si="88"/>
        <v>-</v>
      </c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L449" s="44"/>
      <c r="BM449" s="44"/>
      <c r="BN449" s="44"/>
      <c r="BO449" s="44"/>
    </row>
    <row r="450" spans="2:67">
      <c r="B450" s="44"/>
      <c r="D450" s="44"/>
      <c r="E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>
        <f>COUNTIF($T$1:T450,T450)</f>
        <v>10</v>
      </c>
      <c r="Q450" s="44" t="str">
        <f t="shared" si="84"/>
        <v>10-KVNC-63</v>
      </c>
      <c r="R450" s="44" t="s">
        <v>55</v>
      </c>
      <c r="S450" s="44">
        <v>63</v>
      </c>
      <c r="T450" s="44" t="str">
        <f t="shared" si="90"/>
        <v>KVNC-63</v>
      </c>
      <c r="U450" s="44">
        <v>300</v>
      </c>
      <c r="V450" s="44" t="str">
        <f t="shared" si="85"/>
        <v>300,</v>
      </c>
      <c r="W450" s="44"/>
      <c r="X450" s="44"/>
      <c r="Y450" s="44"/>
      <c r="Z450" s="44" t="str">
        <f t="shared" si="88"/>
        <v>-</v>
      </c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L450" s="44"/>
      <c r="BM450" s="44"/>
      <c r="BN450" s="44"/>
      <c r="BO450" s="44"/>
    </row>
    <row r="451" spans="2:67">
      <c r="B451" s="44"/>
      <c r="D451" s="44"/>
      <c r="E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>
        <f>COUNTIF($T$1:T451,T451)</f>
        <v>11</v>
      </c>
      <c r="Q451" s="44" t="str">
        <f t="shared" ref="Q451:Q514" si="91">CONCATENATE(P451,"-",T451)</f>
        <v>11-KVNC-63</v>
      </c>
      <c r="R451" s="44" t="s">
        <v>55</v>
      </c>
      <c r="S451" s="44">
        <v>63</v>
      </c>
      <c r="T451" s="44" t="str">
        <f t="shared" si="90"/>
        <v>KVNC-63</v>
      </c>
      <c r="U451" s="44">
        <v>320</v>
      </c>
      <c r="V451" s="44" t="str">
        <f t="shared" ref="V451:V514" si="92">CONCATENATE(U451,IF(P451=COUNTIF(T:T,T451),"",","))</f>
        <v>320,</v>
      </c>
      <c r="W451" s="44"/>
      <c r="X451" s="44"/>
      <c r="Y451" s="44"/>
      <c r="Z451" s="44" t="str">
        <f t="shared" si="88"/>
        <v>-</v>
      </c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L451" s="44"/>
      <c r="BM451" s="44"/>
      <c r="BN451" s="44"/>
      <c r="BO451" s="44"/>
    </row>
    <row r="452" spans="2:67">
      <c r="B452" s="44"/>
      <c r="D452" s="44"/>
      <c r="E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>
        <f>COUNTIF($T$1:T452,T452)</f>
        <v>12</v>
      </c>
      <c r="Q452" s="44" t="str">
        <f t="shared" si="91"/>
        <v>12-KVNC-63</v>
      </c>
      <c r="R452" s="44" t="s">
        <v>55</v>
      </c>
      <c r="S452" s="44">
        <v>63</v>
      </c>
      <c r="T452" s="44" t="str">
        <f t="shared" si="90"/>
        <v>KVNC-63</v>
      </c>
      <c r="U452" s="44">
        <v>400</v>
      </c>
      <c r="V452" s="44" t="str">
        <f t="shared" si="92"/>
        <v>400,</v>
      </c>
      <c r="W452" s="44"/>
      <c r="X452" s="44"/>
      <c r="Y452" s="44"/>
      <c r="Z452" s="44" t="str">
        <f t="shared" si="88"/>
        <v>-</v>
      </c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L452" s="44"/>
      <c r="BM452" s="44"/>
      <c r="BN452" s="44"/>
      <c r="BO452" s="44"/>
    </row>
    <row r="453" spans="2:67">
      <c r="B453" s="44"/>
      <c r="D453" s="44"/>
      <c r="E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>
        <f>COUNTIF($T$1:T453,T453)</f>
        <v>13</v>
      </c>
      <c r="Q453" s="44" t="str">
        <f t="shared" si="91"/>
        <v>13-KVNC-63</v>
      </c>
      <c r="R453" s="44" t="s">
        <v>55</v>
      </c>
      <c r="S453" s="44">
        <v>63</v>
      </c>
      <c r="T453" s="44" t="str">
        <f t="shared" si="90"/>
        <v>KVNC-63</v>
      </c>
      <c r="U453" s="44">
        <v>500</v>
      </c>
      <c r="V453" s="44" t="str">
        <f t="shared" si="92"/>
        <v>500,</v>
      </c>
      <c r="W453" s="44"/>
      <c r="X453" s="44"/>
      <c r="Y453" s="44"/>
      <c r="Z453" s="44" t="str">
        <f t="shared" si="88"/>
        <v>-</v>
      </c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L453" s="44"/>
      <c r="BM453" s="44"/>
      <c r="BN453" s="44"/>
      <c r="BO453" s="44"/>
    </row>
    <row r="454" spans="2:67">
      <c r="B454" s="44"/>
      <c r="D454" s="44"/>
      <c r="E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>
        <f>COUNTIF($T$1:T454,T454)</f>
        <v>14</v>
      </c>
      <c r="Q454" s="44" t="str">
        <f t="shared" si="91"/>
        <v>14-KVNC-63</v>
      </c>
      <c r="R454" s="44" t="s">
        <v>55</v>
      </c>
      <c r="S454" s="44">
        <v>63</v>
      </c>
      <c r="T454" s="44" t="str">
        <f t="shared" si="90"/>
        <v>KVNC-63</v>
      </c>
      <c r="U454" s="44">
        <v>600</v>
      </c>
      <c r="V454" s="44" t="str">
        <f t="shared" si="92"/>
        <v>600,</v>
      </c>
      <c r="W454" s="44"/>
      <c r="X454" s="44"/>
      <c r="Y454" s="44"/>
      <c r="Z454" s="44" t="str">
        <f t="shared" si="88"/>
        <v>-</v>
      </c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L454" s="44"/>
      <c r="BM454" s="44"/>
      <c r="BN454" s="44"/>
      <c r="BO454" s="44"/>
    </row>
    <row r="455" spans="2:67">
      <c r="B455" s="44"/>
      <c r="D455" s="44"/>
      <c r="E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>
        <f>COUNTIF($T$1:T455,T455)</f>
        <v>15</v>
      </c>
      <c r="Q455" s="44" t="str">
        <f t="shared" si="91"/>
        <v>15-KVNC-63</v>
      </c>
      <c r="R455" s="44" t="s">
        <v>55</v>
      </c>
      <c r="S455" s="44">
        <v>63</v>
      </c>
      <c r="T455" s="44" t="str">
        <f t="shared" si="90"/>
        <v>KVNC-63</v>
      </c>
      <c r="U455" s="44">
        <v>700</v>
      </c>
      <c r="V455" s="44" t="str">
        <f t="shared" si="92"/>
        <v>700,</v>
      </c>
      <c r="W455" s="44"/>
      <c r="X455" s="44"/>
      <c r="Y455" s="44"/>
      <c r="Z455" s="44" t="str">
        <f t="shared" si="88"/>
        <v>-</v>
      </c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L455" s="44"/>
      <c r="BM455" s="44"/>
      <c r="BN455" s="44"/>
      <c r="BO455" s="44"/>
    </row>
    <row r="456" spans="2:67">
      <c r="B456" s="44"/>
      <c r="D456" s="44"/>
      <c r="E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>
        <f>COUNTIF($T$1:T456,T456)</f>
        <v>16</v>
      </c>
      <c r="Q456" s="44" t="str">
        <f t="shared" si="91"/>
        <v>16-KVNC-63</v>
      </c>
      <c r="R456" s="44" t="s">
        <v>55</v>
      </c>
      <c r="S456" s="44">
        <v>63</v>
      </c>
      <c r="T456" s="44" t="str">
        <f t="shared" si="90"/>
        <v>KVNC-63</v>
      </c>
      <c r="U456" s="44">
        <v>800</v>
      </c>
      <c r="V456" s="44" t="str">
        <f t="shared" si="92"/>
        <v>800,</v>
      </c>
      <c r="W456" s="44"/>
      <c r="X456" s="44"/>
      <c r="Y456" s="44"/>
      <c r="Z456" s="44" t="str">
        <f t="shared" si="88"/>
        <v>-</v>
      </c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L456" s="44"/>
      <c r="BM456" s="44"/>
      <c r="BN456" s="44"/>
      <c r="BO456" s="44"/>
    </row>
    <row r="457" spans="2:67">
      <c r="B457" s="44"/>
      <c r="D457" s="44"/>
      <c r="E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>
        <f>COUNTIF($T$1:T457,T457)</f>
        <v>17</v>
      </c>
      <c r="Q457" s="44" t="str">
        <f t="shared" si="91"/>
        <v>17-KVNC-63</v>
      </c>
      <c r="R457" s="44" t="s">
        <v>55</v>
      </c>
      <c r="S457" s="44">
        <v>63</v>
      </c>
      <c r="T457" s="44" t="str">
        <f t="shared" si="90"/>
        <v>KVNC-63</v>
      </c>
      <c r="U457" s="44">
        <v>1000</v>
      </c>
      <c r="V457" s="44" t="str">
        <f t="shared" si="92"/>
        <v>1000,</v>
      </c>
      <c r="W457" s="44"/>
      <c r="X457" s="44"/>
      <c r="Y457" s="44"/>
      <c r="Z457" s="44" t="str">
        <f t="shared" si="88"/>
        <v>-</v>
      </c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L457" s="44"/>
      <c r="BM457" s="44"/>
      <c r="BN457" s="44"/>
      <c r="BO457" s="44"/>
    </row>
    <row r="458" spans="2:67">
      <c r="B458" s="44"/>
      <c r="D458" s="44"/>
      <c r="E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>
        <f>COUNTIF($T$1:T458,T458)</f>
        <v>18</v>
      </c>
      <c r="Q458" s="44" t="str">
        <f t="shared" si="91"/>
        <v>18-KVNC-63</v>
      </c>
      <c r="R458" s="44" t="s">
        <v>55</v>
      </c>
      <c r="S458" s="44">
        <v>63</v>
      </c>
      <c r="T458" s="44" t="str">
        <f t="shared" si="90"/>
        <v>KVNC-63</v>
      </c>
      <c r="U458" s="44">
        <v>1250</v>
      </c>
      <c r="V458" s="44" t="str">
        <f t="shared" si="92"/>
        <v>1250</v>
      </c>
      <c r="W458" s="44"/>
      <c r="X458" s="44"/>
      <c r="Y458" s="44"/>
      <c r="Z458" s="44" t="str">
        <f t="shared" si="88"/>
        <v>-</v>
      </c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L458" s="44"/>
      <c r="BM458" s="44"/>
      <c r="BN458" s="44"/>
      <c r="BO458" s="44"/>
    </row>
    <row r="459" spans="2:67">
      <c r="B459" s="44"/>
      <c r="D459" s="44"/>
      <c r="E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>
        <f>COUNTIF($T$1:T459,T459)</f>
        <v>1</v>
      </c>
      <c r="Q459" s="44" t="str">
        <f t="shared" si="91"/>
        <v>1-KVNC-80</v>
      </c>
      <c r="R459" s="44" t="s">
        <v>55</v>
      </c>
      <c r="S459" s="44">
        <v>80</v>
      </c>
      <c r="T459" s="44" t="str">
        <f>CONCATENATE(R459,IF(S459=0,"","-"),S459)</f>
        <v>KVNC-80</v>
      </c>
      <c r="U459" s="44">
        <v>25</v>
      </c>
      <c r="V459" s="44" t="str">
        <f t="shared" si="92"/>
        <v>25,</v>
      </c>
      <c r="W459" s="44"/>
      <c r="X459" s="44"/>
      <c r="Y459" s="44"/>
      <c r="Z459" s="44" t="str">
        <f t="shared" si="88"/>
        <v>-</v>
      </c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L459" s="44"/>
      <c r="BM459" s="44"/>
      <c r="BN459" s="44"/>
      <c r="BO459" s="44"/>
    </row>
    <row r="460" spans="2:67">
      <c r="B460" s="44"/>
      <c r="D460" s="44"/>
      <c r="E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>
        <f>COUNTIF($T$1:T460,T460)</f>
        <v>2</v>
      </c>
      <c r="Q460" s="44" t="str">
        <f t="shared" si="91"/>
        <v>2-KVNC-80</v>
      </c>
      <c r="R460" s="44" t="s">
        <v>55</v>
      </c>
      <c r="S460" s="44">
        <v>80</v>
      </c>
      <c r="T460" s="44" t="str">
        <f>CONCATENATE(R460,IF(S460=0,"","-"),S460)</f>
        <v>KVNC-80</v>
      </c>
      <c r="U460" s="44">
        <v>40</v>
      </c>
      <c r="V460" s="44" t="str">
        <f t="shared" si="92"/>
        <v>40,</v>
      </c>
      <c r="W460" s="44"/>
      <c r="X460" s="44"/>
      <c r="Y460" s="44"/>
      <c r="Z460" s="44" t="str">
        <f t="shared" si="88"/>
        <v>-</v>
      </c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L460" s="44"/>
      <c r="BM460" s="44"/>
      <c r="BN460" s="44"/>
      <c r="BO460" s="44"/>
    </row>
    <row r="461" spans="2:67">
      <c r="B461" s="44"/>
      <c r="D461" s="44"/>
      <c r="E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>
        <f>COUNTIF($T$1:T461,T461)</f>
        <v>3</v>
      </c>
      <c r="Q461" s="44" t="str">
        <f t="shared" si="91"/>
        <v>3-KVNC-80</v>
      </c>
      <c r="R461" s="44" t="s">
        <v>55</v>
      </c>
      <c r="S461" s="44">
        <v>80</v>
      </c>
      <c r="T461" s="44" t="str">
        <f t="shared" ref="T461:T476" si="93">CONCATENATE(R461,IF(S461=0,"","-"),S461)</f>
        <v>KVNC-80</v>
      </c>
      <c r="U461" s="44">
        <v>50</v>
      </c>
      <c r="V461" s="44" t="str">
        <f t="shared" si="92"/>
        <v>50,</v>
      </c>
      <c r="W461" s="44"/>
      <c r="X461" s="44"/>
      <c r="Y461" s="44"/>
      <c r="Z461" s="44" t="str">
        <f t="shared" si="88"/>
        <v>-</v>
      </c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L461" s="44"/>
      <c r="BM461" s="44"/>
      <c r="BN461" s="44"/>
      <c r="BO461" s="44"/>
    </row>
    <row r="462" spans="2:67">
      <c r="B462" s="44"/>
      <c r="D462" s="44"/>
      <c r="E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>
        <f>COUNTIF($T$1:T462,T462)</f>
        <v>4</v>
      </c>
      <c r="Q462" s="44" t="str">
        <f t="shared" si="91"/>
        <v>4-KVNC-80</v>
      </c>
      <c r="R462" s="44" t="s">
        <v>55</v>
      </c>
      <c r="S462" s="44">
        <v>80</v>
      </c>
      <c r="T462" s="44" t="str">
        <f t="shared" si="93"/>
        <v>KVNC-80</v>
      </c>
      <c r="U462" s="44">
        <v>80</v>
      </c>
      <c r="V462" s="44" t="str">
        <f t="shared" si="92"/>
        <v>80,</v>
      </c>
      <c r="W462" s="44"/>
      <c r="X462" s="44"/>
      <c r="Y462" s="44"/>
      <c r="Z462" s="44" t="str">
        <f t="shared" si="88"/>
        <v>-</v>
      </c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L462" s="44"/>
      <c r="BM462" s="44"/>
      <c r="BN462" s="44"/>
      <c r="BO462" s="44"/>
    </row>
    <row r="463" spans="2:67">
      <c r="B463" s="44"/>
      <c r="D463" s="44"/>
      <c r="E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>
        <f>COUNTIF($T$1:T463,T463)</f>
        <v>5</v>
      </c>
      <c r="Q463" s="44" t="str">
        <f t="shared" si="91"/>
        <v>5-KVNC-80</v>
      </c>
      <c r="R463" s="44" t="s">
        <v>55</v>
      </c>
      <c r="S463" s="44">
        <v>80</v>
      </c>
      <c r="T463" s="44" t="str">
        <f t="shared" si="93"/>
        <v>KVNC-80</v>
      </c>
      <c r="U463" s="44">
        <v>100</v>
      </c>
      <c r="V463" s="44" t="str">
        <f t="shared" si="92"/>
        <v>100,</v>
      </c>
      <c r="W463" s="44"/>
      <c r="X463" s="44"/>
      <c r="Y463" s="44"/>
      <c r="Z463" s="44" t="str">
        <f t="shared" si="88"/>
        <v>-</v>
      </c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L463" s="44"/>
      <c r="BM463" s="44"/>
      <c r="BN463" s="44"/>
      <c r="BO463" s="44"/>
    </row>
    <row r="464" spans="2:67">
      <c r="B464" s="44"/>
      <c r="D464" s="44"/>
      <c r="E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>
        <f>COUNTIF($T$1:T464,T464)</f>
        <v>6</v>
      </c>
      <c r="Q464" s="44" t="str">
        <f t="shared" si="91"/>
        <v>6-KVNC-80</v>
      </c>
      <c r="R464" s="44" t="s">
        <v>55</v>
      </c>
      <c r="S464" s="44">
        <v>80</v>
      </c>
      <c r="T464" s="44" t="str">
        <f t="shared" si="93"/>
        <v>KVNC-80</v>
      </c>
      <c r="U464" s="44">
        <v>120</v>
      </c>
      <c r="V464" s="44" t="str">
        <f t="shared" si="92"/>
        <v>120,</v>
      </c>
      <c r="W464" s="44"/>
      <c r="X464" s="44"/>
      <c r="Y464" s="44"/>
      <c r="Z464" s="44" t="str">
        <f t="shared" si="88"/>
        <v>-</v>
      </c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L464" s="44"/>
      <c r="BM464" s="44"/>
      <c r="BN464" s="44"/>
      <c r="BO464" s="44"/>
    </row>
    <row r="465" spans="2:67">
      <c r="B465" s="44"/>
      <c r="D465" s="44"/>
      <c r="E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>
        <f>COUNTIF($T$1:T465,T465)</f>
        <v>7</v>
      </c>
      <c r="Q465" s="44" t="str">
        <f t="shared" si="91"/>
        <v>7-KVNC-80</v>
      </c>
      <c r="R465" s="44" t="s">
        <v>55</v>
      </c>
      <c r="S465" s="44">
        <v>80</v>
      </c>
      <c r="T465" s="44" t="str">
        <f t="shared" si="93"/>
        <v>KVNC-80</v>
      </c>
      <c r="U465" s="44">
        <v>160</v>
      </c>
      <c r="V465" s="44" t="str">
        <f t="shared" si="92"/>
        <v>160,</v>
      </c>
      <c r="W465" s="44"/>
      <c r="X465" s="44"/>
      <c r="Y465" s="44"/>
      <c r="Z465" s="44" t="str">
        <f t="shared" si="88"/>
        <v>-</v>
      </c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L465" s="44"/>
      <c r="BM465" s="44"/>
      <c r="BN465" s="44"/>
      <c r="BO465" s="44"/>
    </row>
    <row r="466" spans="2:67">
      <c r="B466" s="44"/>
      <c r="D466" s="44"/>
      <c r="E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>
        <f>COUNTIF($T$1:T466,T466)</f>
        <v>8</v>
      </c>
      <c r="Q466" s="44" t="str">
        <f t="shared" si="91"/>
        <v>8-KVNC-80</v>
      </c>
      <c r="R466" s="44" t="s">
        <v>55</v>
      </c>
      <c r="S466" s="44">
        <v>80</v>
      </c>
      <c r="T466" s="44" t="str">
        <f t="shared" si="93"/>
        <v>KVNC-80</v>
      </c>
      <c r="U466" s="44">
        <v>200</v>
      </c>
      <c r="V466" s="44" t="str">
        <f t="shared" si="92"/>
        <v>200,</v>
      </c>
      <c r="W466" s="44"/>
      <c r="X466" s="44"/>
      <c r="Y466" s="44"/>
      <c r="Z466" s="44" t="str">
        <f t="shared" si="88"/>
        <v>-</v>
      </c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L466" s="44"/>
      <c r="BM466" s="44"/>
      <c r="BN466" s="44"/>
      <c r="BO466" s="44"/>
    </row>
    <row r="467" spans="2:67">
      <c r="B467" s="44"/>
      <c r="D467" s="44"/>
      <c r="E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>
        <f>COUNTIF($T$1:T467,T467)</f>
        <v>9</v>
      </c>
      <c r="Q467" s="44" t="str">
        <f t="shared" si="91"/>
        <v>9-KVNC-80</v>
      </c>
      <c r="R467" s="44" t="s">
        <v>55</v>
      </c>
      <c r="S467" s="44">
        <v>80</v>
      </c>
      <c r="T467" s="44" t="str">
        <f t="shared" si="93"/>
        <v>KVNC-80</v>
      </c>
      <c r="U467" s="44">
        <v>250</v>
      </c>
      <c r="V467" s="44" t="str">
        <f t="shared" si="92"/>
        <v>250,</v>
      </c>
      <c r="W467" s="44"/>
      <c r="X467" s="44"/>
      <c r="Y467" s="44"/>
      <c r="Z467" s="44" t="str">
        <f t="shared" si="88"/>
        <v>-</v>
      </c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L467" s="44"/>
      <c r="BM467" s="44"/>
      <c r="BN467" s="44"/>
      <c r="BO467" s="44"/>
    </row>
    <row r="468" spans="2:67">
      <c r="B468" s="44"/>
      <c r="D468" s="44"/>
      <c r="E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>
        <f>COUNTIF($T$1:T468,T468)</f>
        <v>10</v>
      </c>
      <c r="Q468" s="44" t="str">
        <f t="shared" si="91"/>
        <v>10-KVNC-80</v>
      </c>
      <c r="R468" s="44" t="s">
        <v>55</v>
      </c>
      <c r="S468" s="44">
        <v>80</v>
      </c>
      <c r="T468" s="44" t="str">
        <f t="shared" si="93"/>
        <v>KVNC-80</v>
      </c>
      <c r="U468" s="44">
        <v>300</v>
      </c>
      <c r="V468" s="44" t="str">
        <f t="shared" si="92"/>
        <v>300,</v>
      </c>
      <c r="W468" s="44"/>
      <c r="X468" s="44"/>
      <c r="Y468" s="44"/>
      <c r="Z468" s="44" t="str">
        <f t="shared" si="88"/>
        <v>-</v>
      </c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L468" s="44"/>
      <c r="BM468" s="44"/>
      <c r="BN468" s="44"/>
      <c r="BO468" s="44"/>
    </row>
    <row r="469" spans="2:67">
      <c r="B469" s="44"/>
      <c r="D469" s="44"/>
      <c r="E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>
        <f>COUNTIF($T$1:T469,T469)</f>
        <v>11</v>
      </c>
      <c r="Q469" s="44" t="str">
        <f t="shared" si="91"/>
        <v>11-KVNC-80</v>
      </c>
      <c r="R469" s="44" t="s">
        <v>55</v>
      </c>
      <c r="S469" s="44">
        <v>80</v>
      </c>
      <c r="T469" s="44" t="str">
        <f t="shared" si="93"/>
        <v>KVNC-80</v>
      </c>
      <c r="U469" s="44">
        <v>320</v>
      </c>
      <c r="V469" s="44" t="str">
        <f t="shared" si="92"/>
        <v>320,</v>
      </c>
      <c r="W469" s="44"/>
      <c r="X469" s="44"/>
      <c r="Y469" s="44"/>
      <c r="Z469" s="44" t="str">
        <f t="shared" si="88"/>
        <v>-</v>
      </c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L469" s="44"/>
      <c r="BM469" s="44"/>
      <c r="BN469" s="44"/>
      <c r="BO469" s="44"/>
    </row>
    <row r="470" spans="2:67">
      <c r="B470" s="44"/>
      <c r="D470" s="44"/>
      <c r="E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>
        <f>COUNTIF($T$1:T470,T470)</f>
        <v>12</v>
      </c>
      <c r="Q470" s="44" t="str">
        <f t="shared" si="91"/>
        <v>12-KVNC-80</v>
      </c>
      <c r="R470" s="44" t="s">
        <v>55</v>
      </c>
      <c r="S470" s="44">
        <v>80</v>
      </c>
      <c r="T470" s="44" t="str">
        <f t="shared" si="93"/>
        <v>KVNC-80</v>
      </c>
      <c r="U470" s="44">
        <v>400</v>
      </c>
      <c r="V470" s="44" t="str">
        <f t="shared" si="92"/>
        <v>400,</v>
      </c>
      <c r="W470" s="44"/>
      <c r="X470" s="44"/>
      <c r="Y470" s="44"/>
      <c r="Z470" s="44" t="str">
        <f t="shared" si="88"/>
        <v>-</v>
      </c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L470" s="44"/>
      <c r="BM470" s="44"/>
      <c r="BN470" s="44"/>
      <c r="BO470" s="44"/>
    </row>
    <row r="471" spans="2:67">
      <c r="B471" s="44"/>
      <c r="D471" s="44"/>
      <c r="E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>
        <f>COUNTIF($T$1:T471,T471)</f>
        <v>13</v>
      </c>
      <c r="Q471" s="44" t="str">
        <f t="shared" si="91"/>
        <v>13-KVNC-80</v>
      </c>
      <c r="R471" s="44" t="s">
        <v>55</v>
      </c>
      <c r="S471" s="44">
        <v>80</v>
      </c>
      <c r="T471" s="44" t="str">
        <f t="shared" si="93"/>
        <v>KVNC-80</v>
      </c>
      <c r="U471" s="44">
        <v>500</v>
      </c>
      <c r="V471" s="44" t="str">
        <f t="shared" si="92"/>
        <v>500,</v>
      </c>
      <c r="W471" s="44"/>
      <c r="X471" s="44"/>
      <c r="Y471" s="44"/>
      <c r="Z471" s="44" t="str">
        <f t="shared" si="88"/>
        <v>-</v>
      </c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L471" s="44"/>
      <c r="BM471" s="44"/>
      <c r="BN471" s="44"/>
      <c r="BO471" s="44"/>
    </row>
    <row r="472" spans="2:67">
      <c r="B472" s="44"/>
      <c r="D472" s="44"/>
      <c r="E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>
        <f>COUNTIF($T$1:T472,T472)</f>
        <v>14</v>
      </c>
      <c r="Q472" s="44" t="str">
        <f t="shared" si="91"/>
        <v>14-KVNC-80</v>
      </c>
      <c r="R472" s="44" t="s">
        <v>55</v>
      </c>
      <c r="S472" s="44">
        <v>80</v>
      </c>
      <c r="T472" s="44" t="str">
        <f t="shared" si="93"/>
        <v>KVNC-80</v>
      </c>
      <c r="U472" s="44">
        <v>600</v>
      </c>
      <c r="V472" s="44" t="str">
        <f t="shared" si="92"/>
        <v>600,</v>
      </c>
      <c r="W472" s="44"/>
      <c r="X472" s="44"/>
      <c r="Y472" s="44"/>
      <c r="Z472" s="44" t="str">
        <f t="shared" si="88"/>
        <v>-</v>
      </c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L472" s="44"/>
      <c r="BM472" s="44"/>
      <c r="BN472" s="44"/>
      <c r="BO472" s="44"/>
    </row>
    <row r="473" spans="2:67">
      <c r="B473" s="44"/>
      <c r="D473" s="44"/>
      <c r="E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>
        <f>COUNTIF($T$1:T473,T473)</f>
        <v>15</v>
      </c>
      <c r="Q473" s="44" t="str">
        <f t="shared" si="91"/>
        <v>15-KVNC-80</v>
      </c>
      <c r="R473" s="44" t="s">
        <v>55</v>
      </c>
      <c r="S473" s="44">
        <v>80</v>
      </c>
      <c r="T473" s="44" t="str">
        <f t="shared" si="93"/>
        <v>KVNC-80</v>
      </c>
      <c r="U473" s="44">
        <v>700</v>
      </c>
      <c r="V473" s="44" t="str">
        <f t="shared" si="92"/>
        <v>700,</v>
      </c>
      <c r="W473" s="44"/>
      <c r="X473" s="44"/>
      <c r="Y473" s="44"/>
      <c r="Z473" s="44" t="str">
        <f t="shared" si="88"/>
        <v>-</v>
      </c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L473" s="44"/>
      <c r="BM473" s="44"/>
      <c r="BN473" s="44"/>
      <c r="BO473" s="44"/>
    </row>
    <row r="474" spans="2:67">
      <c r="B474" s="44"/>
      <c r="D474" s="44"/>
      <c r="E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>
        <f>COUNTIF($T$1:T474,T474)</f>
        <v>16</v>
      </c>
      <c r="Q474" s="44" t="str">
        <f t="shared" si="91"/>
        <v>16-KVNC-80</v>
      </c>
      <c r="R474" s="44" t="s">
        <v>55</v>
      </c>
      <c r="S474" s="44">
        <v>80</v>
      </c>
      <c r="T474" s="44" t="str">
        <f t="shared" si="93"/>
        <v>KVNC-80</v>
      </c>
      <c r="U474" s="44">
        <v>800</v>
      </c>
      <c r="V474" s="44" t="str">
        <f t="shared" si="92"/>
        <v>800,</v>
      </c>
      <c r="W474" s="44"/>
      <c r="X474" s="44"/>
      <c r="Y474" s="44"/>
      <c r="Z474" s="44" t="str">
        <f t="shared" si="88"/>
        <v>-</v>
      </c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L474" s="44"/>
      <c r="BM474" s="44"/>
      <c r="BN474" s="44"/>
      <c r="BO474" s="44"/>
    </row>
    <row r="475" spans="2:67">
      <c r="B475" s="44"/>
      <c r="D475" s="44"/>
      <c r="E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>
        <f>COUNTIF($T$1:T475,T475)</f>
        <v>17</v>
      </c>
      <c r="Q475" s="44" t="str">
        <f t="shared" si="91"/>
        <v>17-KVNC-80</v>
      </c>
      <c r="R475" s="44" t="s">
        <v>55</v>
      </c>
      <c r="S475" s="44">
        <v>80</v>
      </c>
      <c r="T475" s="44" t="str">
        <f t="shared" si="93"/>
        <v>KVNC-80</v>
      </c>
      <c r="U475" s="44">
        <v>1000</v>
      </c>
      <c r="V475" s="44" t="str">
        <f t="shared" si="92"/>
        <v>1000,</v>
      </c>
      <c r="W475" s="44"/>
      <c r="X475" s="44"/>
      <c r="Y475" s="44"/>
      <c r="Z475" s="44" t="str">
        <f t="shared" si="88"/>
        <v>-</v>
      </c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L475" s="44"/>
      <c r="BM475" s="44"/>
      <c r="BN475" s="44"/>
      <c r="BO475" s="44"/>
    </row>
    <row r="476" spans="2:67">
      <c r="B476" s="44"/>
      <c r="D476" s="44"/>
      <c r="E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>
        <f>COUNTIF($T$1:T476,T476)</f>
        <v>18</v>
      </c>
      <c r="Q476" s="44" t="str">
        <f t="shared" si="91"/>
        <v>18-KVNC-80</v>
      </c>
      <c r="R476" s="44" t="s">
        <v>55</v>
      </c>
      <c r="S476" s="44">
        <v>80</v>
      </c>
      <c r="T476" s="44" t="str">
        <f t="shared" si="93"/>
        <v>KVNC-80</v>
      </c>
      <c r="U476" s="44">
        <v>1250</v>
      </c>
      <c r="V476" s="44" t="str">
        <f t="shared" si="92"/>
        <v>1250</v>
      </c>
      <c r="W476" s="44"/>
      <c r="X476" s="44"/>
      <c r="Y476" s="44"/>
      <c r="Z476" s="44" t="str">
        <f t="shared" si="88"/>
        <v>-</v>
      </c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L476" s="44"/>
      <c r="BM476" s="44"/>
      <c r="BN476" s="44"/>
      <c r="BO476" s="44"/>
    </row>
    <row r="477" spans="2:67">
      <c r="B477" s="44"/>
      <c r="D477" s="44"/>
      <c r="E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>
        <f>COUNTIF($T$1:T477,T477)</f>
        <v>1</v>
      </c>
      <c r="Q477" s="44" t="str">
        <f t="shared" si="91"/>
        <v>1-KVNC-100</v>
      </c>
      <c r="R477" s="44" t="s">
        <v>55</v>
      </c>
      <c r="S477" s="44">
        <v>100</v>
      </c>
      <c r="T477" s="44" t="str">
        <f>CONCATENATE(R477,IF(S477=0,"","-"),S477)</f>
        <v>KVNC-100</v>
      </c>
      <c r="U477" s="44">
        <v>25</v>
      </c>
      <c r="V477" s="44" t="str">
        <f t="shared" si="92"/>
        <v>25,</v>
      </c>
      <c r="W477" s="44"/>
      <c r="X477" s="44"/>
      <c r="Y477" s="44"/>
      <c r="Z477" s="44" t="str">
        <f t="shared" ref="Z477:Z540" si="94">CONCATENATE(X477,"-",Y477)</f>
        <v>-</v>
      </c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L477" s="44"/>
      <c r="BM477" s="44"/>
      <c r="BN477" s="44"/>
      <c r="BO477" s="44"/>
    </row>
    <row r="478" spans="2:67">
      <c r="B478" s="44"/>
      <c r="D478" s="44"/>
      <c r="E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>
        <f>COUNTIF($T$1:T478,T478)</f>
        <v>2</v>
      </c>
      <c r="Q478" s="44" t="str">
        <f t="shared" si="91"/>
        <v>2-KVNC-100</v>
      </c>
      <c r="R478" s="44" t="s">
        <v>55</v>
      </c>
      <c r="S478" s="44">
        <v>100</v>
      </c>
      <c r="T478" s="44" t="str">
        <f>CONCATENATE(R478,IF(S478=0,"","-"),S478)</f>
        <v>KVNC-100</v>
      </c>
      <c r="U478" s="44">
        <v>40</v>
      </c>
      <c r="V478" s="44" t="str">
        <f t="shared" si="92"/>
        <v>40,</v>
      </c>
      <c r="W478" s="44"/>
      <c r="X478" s="44"/>
      <c r="Y478" s="44"/>
      <c r="Z478" s="44" t="str">
        <f t="shared" si="94"/>
        <v>-</v>
      </c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L478" s="44"/>
      <c r="BM478" s="44"/>
      <c r="BN478" s="44"/>
      <c r="BO478" s="44"/>
    </row>
    <row r="479" spans="2:67">
      <c r="B479" s="44"/>
      <c r="D479" s="44"/>
      <c r="E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>
        <f>COUNTIF($T$1:T479,T479)</f>
        <v>3</v>
      </c>
      <c r="Q479" s="44" t="str">
        <f t="shared" si="91"/>
        <v>3-KVNC-100</v>
      </c>
      <c r="R479" s="44" t="s">
        <v>55</v>
      </c>
      <c r="S479" s="44">
        <v>100</v>
      </c>
      <c r="T479" s="44" t="str">
        <f t="shared" ref="T479:T494" si="95">CONCATENATE(R479,IF(S479=0,"","-"),S479)</f>
        <v>KVNC-100</v>
      </c>
      <c r="U479" s="44">
        <v>50</v>
      </c>
      <c r="V479" s="44" t="str">
        <f t="shared" si="92"/>
        <v>50,</v>
      </c>
      <c r="W479" s="44"/>
      <c r="X479" s="44"/>
      <c r="Y479" s="44"/>
      <c r="Z479" s="44" t="str">
        <f t="shared" si="94"/>
        <v>-</v>
      </c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L479" s="44"/>
      <c r="BM479" s="44"/>
      <c r="BN479" s="44"/>
      <c r="BO479" s="44"/>
    </row>
    <row r="480" spans="2:67">
      <c r="B480" s="44"/>
      <c r="D480" s="44"/>
      <c r="E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>
        <f>COUNTIF($T$1:T480,T480)</f>
        <v>4</v>
      </c>
      <c r="Q480" s="44" t="str">
        <f t="shared" si="91"/>
        <v>4-KVNC-100</v>
      </c>
      <c r="R480" s="44" t="s">
        <v>55</v>
      </c>
      <c r="S480" s="44">
        <v>100</v>
      </c>
      <c r="T480" s="44" t="str">
        <f t="shared" si="95"/>
        <v>KVNC-100</v>
      </c>
      <c r="U480" s="44">
        <v>80</v>
      </c>
      <c r="V480" s="44" t="str">
        <f t="shared" si="92"/>
        <v>80,</v>
      </c>
      <c r="W480" s="44"/>
      <c r="X480" s="44"/>
      <c r="Y480" s="44"/>
      <c r="Z480" s="44" t="str">
        <f t="shared" si="94"/>
        <v>-</v>
      </c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L480" s="44"/>
      <c r="BM480" s="44"/>
      <c r="BN480" s="44"/>
      <c r="BO480" s="44"/>
    </row>
    <row r="481" spans="2:67">
      <c r="B481" s="44"/>
      <c r="D481" s="44"/>
      <c r="E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>
        <f>COUNTIF($T$1:T481,T481)</f>
        <v>5</v>
      </c>
      <c r="Q481" s="44" t="str">
        <f t="shared" si="91"/>
        <v>5-KVNC-100</v>
      </c>
      <c r="R481" s="44" t="s">
        <v>55</v>
      </c>
      <c r="S481" s="44">
        <v>100</v>
      </c>
      <c r="T481" s="44" t="str">
        <f t="shared" si="95"/>
        <v>KVNC-100</v>
      </c>
      <c r="U481" s="44">
        <v>100</v>
      </c>
      <c r="V481" s="44" t="str">
        <f t="shared" si="92"/>
        <v>100,</v>
      </c>
      <c r="W481" s="44"/>
      <c r="X481" s="44"/>
      <c r="Y481" s="44"/>
      <c r="Z481" s="44" t="str">
        <f t="shared" si="94"/>
        <v>-</v>
      </c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L481" s="44"/>
      <c r="BM481" s="44"/>
      <c r="BN481" s="44"/>
      <c r="BO481" s="44"/>
    </row>
    <row r="482" spans="2:67">
      <c r="B482" s="44"/>
      <c r="D482" s="44"/>
      <c r="E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>
        <f>COUNTIF($T$1:T482,T482)</f>
        <v>6</v>
      </c>
      <c r="Q482" s="44" t="str">
        <f t="shared" si="91"/>
        <v>6-KVNC-100</v>
      </c>
      <c r="R482" s="44" t="s">
        <v>55</v>
      </c>
      <c r="S482" s="44">
        <v>100</v>
      </c>
      <c r="T482" s="44" t="str">
        <f t="shared" si="95"/>
        <v>KVNC-100</v>
      </c>
      <c r="U482" s="44">
        <v>120</v>
      </c>
      <c r="V482" s="44" t="str">
        <f t="shared" si="92"/>
        <v>120,</v>
      </c>
      <c r="W482" s="44"/>
      <c r="X482" s="44"/>
      <c r="Y482" s="44"/>
      <c r="Z482" s="44" t="str">
        <f t="shared" si="94"/>
        <v>-</v>
      </c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L482" s="44"/>
      <c r="BM482" s="44"/>
      <c r="BN482" s="44"/>
      <c r="BO482" s="44"/>
    </row>
    <row r="483" spans="2:67">
      <c r="B483" s="44"/>
      <c r="D483" s="44"/>
      <c r="E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>
        <f>COUNTIF($T$1:T483,T483)</f>
        <v>7</v>
      </c>
      <c r="Q483" s="44" t="str">
        <f t="shared" si="91"/>
        <v>7-KVNC-100</v>
      </c>
      <c r="R483" s="44" t="s">
        <v>55</v>
      </c>
      <c r="S483" s="44">
        <v>100</v>
      </c>
      <c r="T483" s="44" t="str">
        <f t="shared" si="95"/>
        <v>KVNC-100</v>
      </c>
      <c r="U483" s="44">
        <v>160</v>
      </c>
      <c r="V483" s="44" t="str">
        <f t="shared" si="92"/>
        <v>160,</v>
      </c>
      <c r="W483" s="44"/>
      <c r="X483" s="44"/>
      <c r="Y483" s="44"/>
      <c r="Z483" s="44" t="str">
        <f t="shared" si="94"/>
        <v>-</v>
      </c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L483" s="44"/>
      <c r="BM483" s="44"/>
      <c r="BN483" s="44"/>
      <c r="BO483" s="44"/>
    </row>
    <row r="484" spans="2:67">
      <c r="B484" s="44"/>
      <c r="D484" s="44"/>
      <c r="E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>
        <f>COUNTIF($T$1:T484,T484)</f>
        <v>8</v>
      </c>
      <c r="Q484" s="44" t="str">
        <f t="shared" si="91"/>
        <v>8-KVNC-100</v>
      </c>
      <c r="R484" s="44" t="s">
        <v>55</v>
      </c>
      <c r="S484" s="44">
        <v>100</v>
      </c>
      <c r="T484" s="44" t="str">
        <f t="shared" si="95"/>
        <v>KVNC-100</v>
      </c>
      <c r="U484" s="44">
        <v>200</v>
      </c>
      <c r="V484" s="44" t="str">
        <f t="shared" si="92"/>
        <v>200,</v>
      </c>
      <c r="W484" s="44"/>
      <c r="X484" s="44"/>
      <c r="Y484" s="44"/>
      <c r="Z484" s="44" t="str">
        <f t="shared" si="94"/>
        <v>-</v>
      </c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L484" s="44"/>
      <c r="BM484" s="44"/>
      <c r="BN484" s="44"/>
      <c r="BO484" s="44"/>
    </row>
    <row r="485" spans="2:67">
      <c r="B485" s="44"/>
      <c r="D485" s="44"/>
      <c r="E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>
        <f>COUNTIF($T$1:T485,T485)</f>
        <v>9</v>
      </c>
      <c r="Q485" s="44" t="str">
        <f t="shared" si="91"/>
        <v>9-KVNC-100</v>
      </c>
      <c r="R485" s="44" t="s">
        <v>55</v>
      </c>
      <c r="S485" s="44">
        <v>100</v>
      </c>
      <c r="T485" s="44" t="str">
        <f t="shared" si="95"/>
        <v>KVNC-100</v>
      </c>
      <c r="U485" s="44">
        <v>250</v>
      </c>
      <c r="V485" s="44" t="str">
        <f t="shared" si="92"/>
        <v>250,</v>
      </c>
      <c r="W485" s="44"/>
      <c r="X485" s="44"/>
      <c r="Y485" s="44"/>
      <c r="Z485" s="44" t="str">
        <f t="shared" si="94"/>
        <v>-</v>
      </c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L485" s="44"/>
      <c r="BM485" s="44"/>
      <c r="BN485" s="44"/>
      <c r="BO485" s="44"/>
    </row>
    <row r="486" spans="2:67">
      <c r="B486" s="44"/>
      <c r="D486" s="44"/>
      <c r="E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>
        <f>COUNTIF($T$1:T486,T486)</f>
        <v>10</v>
      </c>
      <c r="Q486" s="44" t="str">
        <f t="shared" si="91"/>
        <v>10-KVNC-100</v>
      </c>
      <c r="R486" s="44" t="s">
        <v>55</v>
      </c>
      <c r="S486" s="44">
        <v>100</v>
      </c>
      <c r="T486" s="44" t="str">
        <f t="shared" si="95"/>
        <v>KVNC-100</v>
      </c>
      <c r="U486" s="44">
        <v>300</v>
      </c>
      <c r="V486" s="44" t="str">
        <f t="shared" si="92"/>
        <v>300,</v>
      </c>
      <c r="W486" s="44"/>
      <c r="X486" s="44"/>
      <c r="Y486" s="44"/>
      <c r="Z486" s="44" t="str">
        <f t="shared" si="94"/>
        <v>-</v>
      </c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L486" s="44"/>
      <c r="BM486" s="44"/>
      <c r="BN486" s="44"/>
      <c r="BO486" s="44"/>
    </row>
    <row r="487" spans="2:67">
      <c r="B487" s="44"/>
      <c r="D487" s="44"/>
      <c r="E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>
        <f>COUNTIF($T$1:T487,T487)</f>
        <v>11</v>
      </c>
      <c r="Q487" s="44" t="str">
        <f t="shared" si="91"/>
        <v>11-KVNC-100</v>
      </c>
      <c r="R487" s="44" t="s">
        <v>55</v>
      </c>
      <c r="S487" s="44">
        <v>100</v>
      </c>
      <c r="T487" s="44" t="str">
        <f t="shared" si="95"/>
        <v>KVNC-100</v>
      </c>
      <c r="U487" s="44">
        <v>320</v>
      </c>
      <c r="V487" s="44" t="str">
        <f t="shared" si="92"/>
        <v>320,</v>
      </c>
      <c r="W487" s="44"/>
      <c r="X487" s="44"/>
      <c r="Y487" s="44"/>
      <c r="Z487" s="44" t="str">
        <f t="shared" si="94"/>
        <v>-</v>
      </c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L487" s="44"/>
      <c r="BM487" s="44"/>
      <c r="BN487" s="44"/>
      <c r="BO487" s="44"/>
    </row>
    <row r="488" spans="2:67">
      <c r="B488" s="44"/>
      <c r="D488" s="44"/>
      <c r="E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>
        <f>COUNTIF($T$1:T488,T488)</f>
        <v>12</v>
      </c>
      <c r="Q488" s="44" t="str">
        <f t="shared" si="91"/>
        <v>12-KVNC-100</v>
      </c>
      <c r="R488" s="44" t="s">
        <v>55</v>
      </c>
      <c r="S488" s="44">
        <v>100</v>
      </c>
      <c r="T488" s="44" t="str">
        <f t="shared" si="95"/>
        <v>KVNC-100</v>
      </c>
      <c r="U488" s="44">
        <v>400</v>
      </c>
      <c r="V488" s="44" t="str">
        <f t="shared" si="92"/>
        <v>400,</v>
      </c>
      <c r="W488" s="44"/>
      <c r="X488" s="44"/>
      <c r="Y488" s="44"/>
      <c r="Z488" s="44" t="str">
        <f t="shared" si="94"/>
        <v>-</v>
      </c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L488" s="44"/>
      <c r="BM488" s="44"/>
      <c r="BN488" s="44"/>
      <c r="BO488" s="44"/>
    </row>
    <row r="489" spans="2:67">
      <c r="B489" s="44"/>
      <c r="D489" s="44"/>
      <c r="E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>
        <f>COUNTIF($T$1:T489,T489)</f>
        <v>13</v>
      </c>
      <c r="Q489" s="44" t="str">
        <f t="shared" si="91"/>
        <v>13-KVNC-100</v>
      </c>
      <c r="R489" s="44" t="s">
        <v>55</v>
      </c>
      <c r="S489" s="44">
        <v>100</v>
      </c>
      <c r="T489" s="44" t="str">
        <f t="shared" si="95"/>
        <v>KVNC-100</v>
      </c>
      <c r="U489" s="44">
        <v>500</v>
      </c>
      <c r="V489" s="44" t="str">
        <f t="shared" si="92"/>
        <v>500,</v>
      </c>
      <c r="W489" s="44"/>
      <c r="X489" s="44"/>
      <c r="Y489" s="44"/>
      <c r="Z489" s="44" t="str">
        <f t="shared" si="94"/>
        <v>-</v>
      </c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L489" s="44"/>
      <c r="BM489" s="44"/>
      <c r="BN489" s="44"/>
      <c r="BO489" s="44"/>
    </row>
    <row r="490" spans="2:67">
      <c r="B490" s="44"/>
      <c r="D490" s="44"/>
      <c r="E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>
        <f>COUNTIF($T$1:T490,T490)</f>
        <v>14</v>
      </c>
      <c r="Q490" s="44" t="str">
        <f t="shared" si="91"/>
        <v>14-KVNC-100</v>
      </c>
      <c r="R490" s="44" t="s">
        <v>55</v>
      </c>
      <c r="S490" s="44">
        <v>100</v>
      </c>
      <c r="T490" s="44" t="str">
        <f t="shared" si="95"/>
        <v>KVNC-100</v>
      </c>
      <c r="U490" s="44">
        <v>600</v>
      </c>
      <c r="V490" s="44" t="str">
        <f t="shared" si="92"/>
        <v>600,</v>
      </c>
      <c r="W490" s="44"/>
      <c r="X490" s="44"/>
      <c r="Y490" s="44"/>
      <c r="Z490" s="44" t="str">
        <f t="shared" si="94"/>
        <v>-</v>
      </c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L490" s="44"/>
      <c r="BM490" s="44"/>
      <c r="BN490" s="44"/>
      <c r="BO490" s="44"/>
    </row>
    <row r="491" spans="2:67">
      <c r="B491" s="44"/>
      <c r="D491" s="44"/>
      <c r="E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>
        <f>COUNTIF($T$1:T491,T491)</f>
        <v>15</v>
      </c>
      <c r="Q491" s="44" t="str">
        <f t="shared" si="91"/>
        <v>15-KVNC-100</v>
      </c>
      <c r="R491" s="44" t="s">
        <v>55</v>
      </c>
      <c r="S491" s="44">
        <v>100</v>
      </c>
      <c r="T491" s="44" t="str">
        <f t="shared" si="95"/>
        <v>KVNC-100</v>
      </c>
      <c r="U491" s="44">
        <v>700</v>
      </c>
      <c r="V491" s="44" t="str">
        <f t="shared" si="92"/>
        <v>700,</v>
      </c>
      <c r="W491" s="44"/>
      <c r="X491" s="44"/>
      <c r="Y491" s="44"/>
      <c r="Z491" s="44" t="str">
        <f t="shared" si="94"/>
        <v>-</v>
      </c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L491" s="44"/>
      <c r="BM491" s="44"/>
      <c r="BN491" s="44"/>
      <c r="BO491" s="44"/>
    </row>
    <row r="492" spans="2:67">
      <c r="B492" s="44"/>
      <c r="D492" s="44"/>
      <c r="E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>
        <f>COUNTIF($T$1:T492,T492)</f>
        <v>16</v>
      </c>
      <c r="Q492" s="44" t="str">
        <f t="shared" si="91"/>
        <v>16-KVNC-100</v>
      </c>
      <c r="R492" s="44" t="s">
        <v>55</v>
      </c>
      <c r="S492" s="44">
        <v>100</v>
      </c>
      <c r="T492" s="44" t="str">
        <f t="shared" si="95"/>
        <v>KVNC-100</v>
      </c>
      <c r="U492" s="44">
        <v>800</v>
      </c>
      <c r="V492" s="44" t="str">
        <f t="shared" si="92"/>
        <v>800,</v>
      </c>
      <c r="W492" s="44"/>
      <c r="X492" s="44"/>
      <c r="Y492" s="44"/>
      <c r="Z492" s="44" t="str">
        <f t="shared" si="94"/>
        <v>-</v>
      </c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L492" s="44"/>
      <c r="BM492" s="44"/>
      <c r="BN492" s="44"/>
      <c r="BO492" s="44"/>
    </row>
    <row r="493" spans="2:67">
      <c r="B493" s="44"/>
      <c r="D493" s="44"/>
      <c r="E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>
        <f>COUNTIF($T$1:T493,T493)</f>
        <v>17</v>
      </c>
      <c r="Q493" s="44" t="str">
        <f t="shared" si="91"/>
        <v>17-KVNC-100</v>
      </c>
      <c r="R493" s="44" t="s">
        <v>55</v>
      </c>
      <c r="S493" s="44">
        <v>100</v>
      </c>
      <c r="T493" s="44" t="str">
        <f t="shared" si="95"/>
        <v>KVNC-100</v>
      </c>
      <c r="U493" s="44">
        <v>1000</v>
      </c>
      <c r="V493" s="44" t="str">
        <f t="shared" si="92"/>
        <v>1000,</v>
      </c>
      <c r="W493" s="44"/>
      <c r="X493" s="44"/>
      <c r="Y493" s="44"/>
      <c r="Z493" s="44" t="str">
        <f t="shared" si="94"/>
        <v>-</v>
      </c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L493" s="44"/>
      <c r="BM493" s="44"/>
      <c r="BN493" s="44"/>
      <c r="BO493" s="44"/>
    </row>
    <row r="494" spans="2:67">
      <c r="B494" s="44"/>
      <c r="D494" s="44"/>
      <c r="E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>
        <f>COUNTIF($T$1:T494,T494)</f>
        <v>18</v>
      </c>
      <c r="Q494" s="44" t="str">
        <f t="shared" si="91"/>
        <v>18-KVNC-100</v>
      </c>
      <c r="R494" s="44" t="s">
        <v>55</v>
      </c>
      <c r="S494" s="44">
        <v>100</v>
      </c>
      <c r="T494" s="44" t="str">
        <f t="shared" si="95"/>
        <v>KVNC-100</v>
      </c>
      <c r="U494" s="44">
        <v>1250</v>
      </c>
      <c r="V494" s="44" t="str">
        <f t="shared" si="92"/>
        <v>1250</v>
      </c>
      <c r="W494" s="44"/>
      <c r="X494" s="44"/>
      <c r="Y494" s="44"/>
      <c r="Z494" s="44" t="str">
        <f t="shared" si="94"/>
        <v>-</v>
      </c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L494" s="44"/>
      <c r="BM494" s="44"/>
      <c r="BN494" s="44"/>
      <c r="BO494" s="44"/>
    </row>
    <row r="495" spans="2:67">
      <c r="B495" s="44"/>
      <c r="D495" s="44"/>
      <c r="E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>
        <f>COUNTIF($T$1:T495,T495)</f>
        <v>1</v>
      </c>
      <c r="Q495" s="44" t="str">
        <f t="shared" si="91"/>
        <v>1-KVNC-125</v>
      </c>
      <c r="R495" s="44" t="s">
        <v>55</v>
      </c>
      <c r="S495" s="44">
        <v>125</v>
      </c>
      <c r="T495" s="44" t="str">
        <f>CONCATENATE(R495,IF(S495=0,"","-"),S495)</f>
        <v>KVNC-125</v>
      </c>
      <c r="U495" s="44">
        <v>25</v>
      </c>
      <c r="V495" s="44" t="str">
        <f t="shared" si="92"/>
        <v>25,</v>
      </c>
      <c r="W495" s="44"/>
      <c r="X495" s="44"/>
      <c r="Y495" s="44"/>
      <c r="Z495" s="44" t="str">
        <f t="shared" si="94"/>
        <v>-</v>
      </c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L495" s="44"/>
      <c r="BM495" s="44"/>
      <c r="BN495" s="44"/>
      <c r="BO495" s="44"/>
    </row>
    <row r="496" spans="2:67">
      <c r="B496" s="44"/>
      <c r="D496" s="44"/>
      <c r="E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>
        <f>COUNTIF($T$1:T496,T496)</f>
        <v>2</v>
      </c>
      <c r="Q496" s="44" t="str">
        <f t="shared" si="91"/>
        <v>2-KVNC-125</v>
      </c>
      <c r="R496" s="44" t="s">
        <v>55</v>
      </c>
      <c r="S496" s="44">
        <v>125</v>
      </c>
      <c r="T496" s="44" t="str">
        <f>CONCATENATE(R496,IF(S496=0,"","-"),S496)</f>
        <v>KVNC-125</v>
      </c>
      <c r="U496" s="44">
        <v>40</v>
      </c>
      <c r="V496" s="44" t="str">
        <f t="shared" si="92"/>
        <v>40,</v>
      </c>
      <c r="W496" s="44"/>
      <c r="X496" s="44"/>
      <c r="Y496" s="44"/>
      <c r="Z496" s="44" t="str">
        <f t="shared" si="94"/>
        <v>-</v>
      </c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L496" s="44"/>
      <c r="BM496" s="44"/>
      <c r="BN496" s="44"/>
      <c r="BO496" s="44"/>
    </row>
    <row r="497" spans="2:67">
      <c r="B497" s="44"/>
      <c r="D497" s="44"/>
      <c r="E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>
        <f>COUNTIF($T$1:T497,T497)</f>
        <v>3</v>
      </c>
      <c r="Q497" s="44" t="str">
        <f t="shared" si="91"/>
        <v>3-KVNC-125</v>
      </c>
      <c r="R497" s="44" t="s">
        <v>55</v>
      </c>
      <c r="S497" s="44">
        <v>125</v>
      </c>
      <c r="T497" s="44" t="str">
        <f t="shared" ref="T497:T512" si="96">CONCATENATE(R497,IF(S497=0,"","-"),S497)</f>
        <v>KVNC-125</v>
      </c>
      <c r="U497" s="44">
        <v>50</v>
      </c>
      <c r="V497" s="44" t="str">
        <f t="shared" si="92"/>
        <v>50,</v>
      </c>
      <c r="W497" s="44"/>
      <c r="X497" s="44"/>
      <c r="Y497" s="44"/>
      <c r="Z497" s="44" t="str">
        <f t="shared" si="94"/>
        <v>-</v>
      </c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L497" s="44"/>
      <c r="BM497" s="44"/>
      <c r="BN497" s="44"/>
      <c r="BO497" s="44"/>
    </row>
    <row r="498" spans="2:67">
      <c r="B498" s="44"/>
      <c r="D498" s="44"/>
      <c r="E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>
        <f>COUNTIF($T$1:T498,T498)</f>
        <v>4</v>
      </c>
      <c r="Q498" s="44" t="str">
        <f t="shared" si="91"/>
        <v>4-KVNC-125</v>
      </c>
      <c r="R498" s="44" t="s">
        <v>55</v>
      </c>
      <c r="S498" s="44">
        <v>125</v>
      </c>
      <c r="T498" s="44" t="str">
        <f t="shared" si="96"/>
        <v>KVNC-125</v>
      </c>
      <c r="U498" s="44">
        <v>80</v>
      </c>
      <c r="V498" s="44" t="str">
        <f t="shared" si="92"/>
        <v>80,</v>
      </c>
      <c r="W498" s="44"/>
      <c r="X498" s="44"/>
      <c r="Y498" s="44"/>
      <c r="Z498" s="44" t="str">
        <f t="shared" si="94"/>
        <v>-</v>
      </c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L498" s="44"/>
      <c r="BM498" s="44"/>
      <c r="BN498" s="44"/>
      <c r="BO498" s="44"/>
    </row>
    <row r="499" spans="2:67">
      <c r="B499" s="44"/>
      <c r="D499" s="44"/>
      <c r="E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>
        <f>COUNTIF($T$1:T499,T499)</f>
        <v>5</v>
      </c>
      <c r="Q499" s="44" t="str">
        <f t="shared" si="91"/>
        <v>5-KVNC-125</v>
      </c>
      <c r="R499" s="44" t="s">
        <v>55</v>
      </c>
      <c r="S499" s="44">
        <v>125</v>
      </c>
      <c r="T499" s="44" t="str">
        <f t="shared" si="96"/>
        <v>KVNC-125</v>
      </c>
      <c r="U499" s="44">
        <v>100</v>
      </c>
      <c r="V499" s="44" t="str">
        <f t="shared" si="92"/>
        <v>100,</v>
      </c>
      <c r="W499" s="44"/>
      <c r="X499" s="44"/>
      <c r="Y499" s="44"/>
      <c r="Z499" s="44" t="str">
        <f t="shared" si="94"/>
        <v>-</v>
      </c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L499" s="44"/>
      <c r="BM499" s="44"/>
      <c r="BN499" s="44"/>
      <c r="BO499" s="44"/>
    </row>
    <row r="500" spans="2:67">
      <c r="B500" s="44"/>
      <c r="D500" s="44"/>
      <c r="E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>
        <f>COUNTIF($T$1:T500,T500)</f>
        <v>6</v>
      </c>
      <c r="Q500" s="44" t="str">
        <f t="shared" si="91"/>
        <v>6-KVNC-125</v>
      </c>
      <c r="R500" s="44" t="s">
        <v>55</v>
      </c>
      <c r="S500" s="44">
        <v>125</v>
      </c>
      <c r="T500" s="44" t="str">
        <f t="shared" si="96"/>
        <v>KVNC-125</v>
      </c>
      <c r="U500" s="44">
        <v>120</v>
      </c>
      <c r="V500" s="44" t="str">
        <f t="shared" si="92"/>
        <v>120,</v>
      </c>
      <c r="W500" s="44"/>
      <c r="X500" s="44"/>
      <c r="Y500" s="44"/>
      <c r="Z500" s="44" t="str">
        <f t="shared" si="94"/>
        <v>-</v>
      </c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L500" s="44"/>
      <c r="BM500" s="44"/>
      <c r="BN500" s="44"/>
      <c r="BO500" s="44"/>
    </row>
    <row r="501" spans="2:67">
      <c r="B501" s="44"/>
      <c r="D501" s="44"/>
      <c r="E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>
        <f>COUNTIF($T$1:T501,T501)</f>
        <v>7</v>
      </c>
      <c r="Q501" s="44" t="str">
        <f t="shared" si="91"/>
        <v>7-KVNC-125</v>
      </c>
      <c r="R501" s="44" t="s">
        <v>55</v>
      </c>
      <c r="S501" s="44">
        <v>125</v>
      </c>
      <c r="T501" s="44" t="str">
        <f t="shared" si="96"/>
        <v>KVNC-125</v>
      </c>
      <c r="U501" s="44">
        <v>160</v>
      </c>
      <c r="V501" s="44" t="str">
        <f t="shared" si="92"/>
        <v>160,</v>
      </c>
      <c r="W501" s="44"/>
      <c r="X501" s="44"/>
      <c r="Y501" s="44"/>
      <c r="Z501" s="44" t="str">
        <f t="shared" si="94"/>
        <v>-</v>
      </c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L501" s="44"/>
      <c r="BM501" s="44"/>
      <c r="BN501" s="44"/>
      <c r="BO501" s="44"/>
    </row>
    <row r="502" spans="2:67">
      <c r="B502" s="44"/>
      <c r="D502" s="44"/>
      <c r="E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>
        <f>COUNTIF($T$1:T502,T502)</f>
        <v>8</v>
      </c>
      <c r="Q502" s="44" t="str">
        <f t="shared" si="91"/>
        <v>8-KVNC-125</v>
      </c>
      <c r="R502" s="44" t="s">
        <v>55</v>
      </c>
      <c r="S502" s="44">
        <v>125</v>
      </c>
      <c r="T502" s="44" t="str">
        <f t="shared" si="96"/>
        <v>KVNC-125</v>
      </c>
      <c r="U502" s="44">
        <v>200</v>
      </c>
      <c r="V502" s="44" t="str">
        <f t="shared" si="92"/>
        <v>200,</v>
      </c>
      <c r="W502" s="44"/>
      <c r="X502" s="44"/>
      <c r="Y502" s="44"/>
      <c r="Z502" s="44" t="str">
        <f t="shared" si="94"/>
        <v>-</v>
      </c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L502" s="44"/>
      <c r="BM502" s="44"/>
      <c r="BN502" s="44"/>
      <c r="BO502" s="44"/>
    </row>
    <row r="503" spans="2:67">
      <c r="B503" s="44"/>
      <c r="D503" s="44"/>
      <c r="E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>
        <f>COUNTIF($T$1:T503,T503)</f>
        <v>9</v>
      </c>
      <c r="Q503" s="44" t="str">
        <f t="shared" si="91"/>
        <v>9-KVNC-125</v>
      </c>
      <c r="R503" s="44" t="s">
        <v>55</v>
      </c>
      <c r="S503" s="44">
        <v>125</v>
      </c>
      <c r="T503" s="44" t="str">
        <f t="shared" si="96"/>
        <v>KVNC-125</v>
      </c>
      <c r="U503" s="44">
        <v>250</v>
      </c>
      <c r="V503" s="44" t="str">
        <f t="shared" si="92"/>
        <v>250,</v>
      </c>
      <c r="W503" s="44"/>
      <c r="X503" s="44"/>
      <c r="Y503" s="44"/>
      <c r="Z503" s="44" t="str">
        <f t="shared" si="94"/>
        <v>-</v>
      </c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L503" s="44"/>
      <c r="BM503" s="44"/>
      <c r="BN503" s="44"/>
      <c r="BO503" s="44"/>
    </row>
    <row r="504" spans="2:67">
      <c r="B504" s="44"/>
      <c r="D504" s="44"/>
      <c r="E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>
        <f>COUNTIF($T$1:T504,T504)</f>
        <v>10</v>
      </c>
      <c r="Q504" s="44" t="str">
        <f t="shared" si="91"/>
        <v>10-KVNC-125</v>
      </c>
      <c r="R504" s="44" t="s">
        <v>55</v>
      </c>
      <c r="S504" s="44">
        <v>125</v>
      </c>
      <c r="T504" s="44" t="str">
        <f t="shared" si="96"/>
        <v>KVNC-125</v>
      </c>
      <c r="U504" s="44">
        <v>300</v>
      </c>
      <c r="V504" s="44" t="str">
        <f t="shared" si="92"/>
        <v>300,</v>
      </c>
      <c r="W504" s="44"/>
      <c r="X504" s="44"/>
      <c r="Y504" s="44"/>
      <c r="Z504" s="44" t="str">
        <f t="shared" si="94"/>
        <v>-</v>
      </c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L504" s="44"/>
      <c r="BM504" s="44"/>
      <c r="BN504" s="44"/>
      <c r="BO504" s="44"/>
    </row>
    <row r="505" spans="2:67">
      <c r="B505" s="44"/>
      <c r="D505" s="44"/>
      <c r="E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>
        <f>COUNTIF($T$1:T505,T505)</f>
        <v>11</v>
      </c>
      <c r="Q505" s="44" t="str">
        <f t="shared" si="91"/>
        <v>11-KVNC-125</v>
      </c>
      <c r="R505" s="44" t="s">
        <v>55</v>
      </c>
      <c r="S505" s="44">
        <v>125</v>
      </c>
      <c r="T505" s="44" t="str">
        <f t="shared" si="96"/>
        <v>KVNC-125</v>
      </c>
      <c r="U505" s="44">
        <v>320</v>
      </c>
      <c r="V505" s="44" t="str">
        <f t="shared" si="92"/>
        <v>320,</v>
      </c>
      <c r="W505" s="44"/>
      <c r="X505" s="44"/>
      <c r="Y505" s="44"/>
      <c r="Z505" s="44" t="str">
        <f t="shared" si="94"/>
        <v>-</v>
      </c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L505" s="44"/>
      <c r="BM505" s="44"/>
      <c r="BN505" s="44"/>
      <c r="BO505" s="44"/>
    </row>
    <row r="506" spans="2:67">
      <c r="B506" s="44"/>
      <c r="D506" s="44"/>
      <c r="E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>
        <f>COUNTIF($T$1:T506,T506)</f>
        <v>12</v>
      </c>
      <c r="Q506" s="44" t="str">
        <f t="shared" si="91"/>
        <v>12-KVNC-125</v>
      </c>
      <c r="R506" s="44" t="s">
        <v>55</v>
      </c>
      <c r="S506" s="44">
        <v>125</v>
      </c>
      <c r="T506" s="44" t="str">
        <f t="shared" si="96"/>
        <v>KVNC-125</v>
      </c>
      <c r="U506" s="44">
        <v>400</v>
      </c>
      <c r="V506" s="44" t="str">
        <f t="shared" si="92"/>
        <v>400,</v>
      </c>
      <c r="W506" s="44"/>
      <c r="X506" s="44"/>
      <c r="Y506" s="44"/>
      <c r="Z506" s="44" t="str">
        <f t="shared" si="94"/>
        <v>-</v>
      </c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L506" s="44"/>
      <c r="BM506" s="44"/>
      <c r="BN506" s="44"/>
      <c r="BO506" s="44"/>
    </row>
    <row r="507" spans="2:67">
      <c r="B507" s="44"/>
      <c r="D507" s="44"/>
      <c r="E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>
        <f>COUNTIF($T$1:T507,T507)</f>
        <v>13</v>
      </c>
      <c r="Q507" s="44" t="str">
        <f t="shared" si="91"/>
        <v>13-KVNC-125</v>
      </c>
      <c r="R507" s="44" t="s">
        <v>55</v>
      </c>
      <c r="S507" s="44">
        <v>125</v>
      </c>
      <c r="T507" s="44" t="str">
        <f t="shared" si="96"/>
        <v>KVNC-125</v>
      </c>
      <c r="U507" s="44">
        <v>500</v>
      </c>
      <c r="V507" s="44" t="str">
        <f t="shared" si="92"/>
        <v>500,</v>
      </c>
      <c r="W507" s="44"/>
      <c r="X507" s="44"/>
      <c r="Y507" s="44"/>
      <c r="Z507" s="44" t="str">
        <f t="shared" si="94"/>
        <v>-</v>
      </c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L507" s="44"/>
      <c r="BM507" s="44"/>
      <c r="BN507" s="44"/>
      <c r="BO507" s="44"/>
    </row>
    <row r="508" spans="2:67">
      <c r="B508" s="44"/>
      <c r="D508" s="44"/>
      <c r="E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>
        <f>COUNTIF($T$1:T508,T508)</f>
        <v>14</v>
      </c>
      <c r="Q508" s="44" t="str">
        <f t="shared" si="91"/>
        <v>14-KVNC-125</v>
      </c>
      <c r="R508" s="44" t="s">
        <v>55</v>
      </c>
      <c r="S508" s="44">
        <v>125</v>
      </c>
      <c r="T508" s="44" t="str">
        <f t="shared" si="96"/>
        <v>KVNC-125</v>
      </c>
      <c r="U508" s="44">
        <v>600</v>
      </c>
      <c r="V508" s="44" t="str">
        <f t="shared" si="92"/>
        <v>600,</v>
      </c>
      <c r="W508" s="44"/>
      <c r="X508" s="44"/>
      <c r="Y508" s="44"/>
      <c r="Z508" s="44" t="str">
        <f t="shared" si="94"/>
        <v>-</v>
      </c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L508" s="44"/>
      <c r="BM508" s="44"/>
      <c r="BN508" s="44"/>
      <c r="BO508" s="44"/>
    </row>
    <row r="509" spans="2:67">
      <c r="B509" s="44"/>
      <c r="D509" s="44"/>
      <c r="E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>
        <f>COUNTIF($T$1:T509,T509)</f>
        <v>15</v>
      </c>
      <c r="Q509" s="44" t="str">
        <f t="shared" si="91"/>
        <v>15-KVNC-125</v>
      </c>
      <c r="R509" s="44" t="s">
        <v>55</v>
      </c>
      <c r="S509" s="44">
        <v>125</v>
      </c>
      <c r="T509" s="44" t="str">
        <f t="shared" si="96"/>
        <v>KVNC-125</v>
      </c>
      <c r="U509" s="44">
        <v>700</v>
      </c>
      <c r="V509" s="44" t="str">
        <f t="shared" si="92"/>
        <v>700,</v>
      </c>
      <c r="W509" s="44"/>
      <c r="X509" s="44"/>
      <c r="Y509" s="44"/>
      <c r="Z509" s="44" t="str">
        <f t="shared" si="94"/>
        <v>-</v>
      </c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L509" s="44"/>
      <c r="BM509" s="44"/>
      <c r="BN509" s="44"/>
      <c r="BO509" s="44"/>
    </row>
    <row r="510" spans="2:67">
      <c r="B510" s="44"/>
      <c r="D510" s="44"/>
      <c r="E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>
        <f>COUNTIF($T$1:T510,T510)</f>
        <v>16</v>
      </c>
      <c r="Q510" s="44" t="str">
        <f t="shared" si="91"/>
        <v>16-KVNC-125</v>
      </c>
      <c r="R510" s="44" t="s">
        <v>55</v>
      </c>
      <c r="S510" s="44">
        <v>125</v>
      </c>
      <c r="T510" s="44" t="str">
        <f t="shared" si="96"/>
        <v>KVNC-125</v>
      </c>
      <c r="U510" s="44">
        <v>800</v>
      </c>
      <c r="V510" s="44" t="str">
        <f t="shared" si="92"/>
        <v>800,</v>
      </c>
      <c r="W510" s="44"/>
      <c r="X510" s="44"/>
      <c r="Y510" s="44"/>
      <c r="Z510" s="44" t="str">
        <f t="shared" si="94"/>
        <v>-</v>
      </c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L510" s="44"/>
      <c r="BM510" s="44"/>
      <c r="BN510" s="44"/>
      <c r="BO510" s="44"/>
    </row>
    <row r="511" spans="2:67">
      <c r="B511" s="44"/>
      <c r="D511" s="44"/>
      <c r="E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>
        <f>COUNTIF($T$1:T511,T511)</f>
        <v>17</v>
      </c>
      <c r="Q511" s="44" t="str">
        <f t="shared" si="91"/>
        <v>17-KVNC-125</v>
      </c>
      <c r="R511" s="44" t="s">
        <v>55</v>
      </c>
      <c r="S511" s="44">
        <v>125</v>
      </c>
      <c r="T511" s="44" t="str">
        <f t="shared" si="96"/>
        <v>KVNC-125</v>
      </c>
      <c r="U511" s="44">
        <v>1000</v>
      </c>
      <c r="V511" s="44" t="str">
        <f t="shared" si="92"/>
        <v>1000,</v>
      </c>
      <c r="W511" s="44"/>
      <c r="X511" s="44"/>
      <c r="Y511" s="44"/>
      <c r="Z511" s="44" t="str">
        <f t="shared" si="94"/>
        <v>-</v>
      </c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L511" s="44"/>
      <c r="BM511" s="44"/>
      <c r="BN511" s="44"/>
      <c r="BO511" s="44"/>
    </row>
    <row r="512" spans="2:67">
      <c r="B512" s="44"/>
      <c r="D512" s="44"/>
      <c r="E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>
        <f>COUNTIF($T$1:T512,T512)</f>
        <v>18</v>
      </c>
      <c r="Q512" s="44" t="str">
        <f t="shared" si="91"/>
        <v>18-KVNC-125</v>
      </c>
      <c r="R512" s="44" t="s">
        <v>55</v>
      </c>
      <c r="S512" s="44">
        <v>125</v>
      </c>
      <c r="T512" s="44" t="str">
        <f t="shared" si="96"/>
        <v>KVNC-125</v>
      </c>
      <c r="U512" s="44">
        <v>1250</v>
      </c>
      <c r="V512" s="44" t="str">
        <f t="shared" si="92"/>
        <v>1250</v>
      </c>
      <c r="W512" s="44"/>
      <c r="X512" s="44"/>
      <c r="Y512" s="44"/>
      <c r="Z512" s="44" t="str">
        <f t="shared" si="94"/>
        <v>-</v>
      </c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L512" s="44"/>
      <c r="BM512" s="44"/>
      <c r="BN512" s="44"/>
      <c r="BO512" s="44"/>
    </row>
    <row r="513" spans="2:67">
      <c r="B513" s="44"/>
      <c r="D513" s="44"/>
      <c r="E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>
        <f>COUNTIF($T$1:T513,T513)</f>
        <v>1</v>
      </c>
      <c r="Q513" s="44" t="str">
        <f t="shared" si="91"/>
        <v>1-KVBC-32</v>
      </c>
      <c r="R513" s="44" t="s">
        <v>14</v>
      </c>
      <c r="S513" s="44">
        <v>32</v>
      </c>
      <c r="T513" s="44" t="str">
        <f>CONCATENATE(R513,IF(S513=0,"","-"),S513)</f>
        <v>KVBC-32</v>
      </c>
      <c r="U513" s="44">
        <v>25</v>
      </c>
      <c r="V513" s="44" t="str">
        <f t="shared" si="92"/>
        <v>25,</v>
      </c>
      <c r="W513" s="44"/>
      <c r="X513" s="44"/>
      <c r="Y513" s="44"/>
      <c r="Z513" s="44" t="str">
        <f t="shared" si="94"/>
        <v>-</v>
      </c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L513" s="44"/>
      <c r="BM513" s="44"/>
      <c r="BN513" s="44"/>
      <c r="BO513" s="44"/>
    </row>
    <row r="514" spans="2:67">
      <c r="B514" s="44"/>
      <c r="D514" s="44"/>
      <c r="E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>
        <f>COUNTIF($T$1:T514,T514)</f>
        <v>2</v>
      </c>
      <c r="Q514" s="44" t="str">
        <f t="shared" si="91"/>
        <v>2-KVBC-32</v>
      </c>
      <c r="R514" s="44" t="s">
        <v>14</v>
      </c>
      <c r="S514" s="44">
        <v>32</v>
      </c>
      <c r="T514" s="44" t="str">
        <f>CONCATENATE(R514,IF(S514=0,"","-"),S514)</f>
        <v>KVBC-32</v>
      </c>
      <c r="U514" s="44">
        <v>40</v>
      </c>
      <c r="V514" s="44" t="str">
        <f t="shared" si="92"/>
        <v>40,</v>
      </c>
      <c r="W514" s="44"/>
      <c r="X514" s="44"/>
      <c r="Y514" s="44"/>
      <c r="Z514" s="44" t="str">
        <f t="shared" si="94"/>
        <v>-</v>
      </c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L514" s="44"/>
      <c r="BM514" s="44"/>
      <c r="BN514" s="44"/>
      <c r="BO514" s="44"/>
    </row>
    <row r="515" spans="2:67">
      <c r="B515" s="44"/>
      <c r="D515" s="44"/>
      <c r="E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>
        <f>COUNTIF($T$1:T515,T515)</f>
        <v>3</v>
      </c>
      <c r="Q515" s="44" t="str">
        <f t="shared" ref="Q515:Q578" si="97">CONCATENATE(P515,"-",T515)</f>
        <v>3-KVBC-32</v>
      </c>
      <c r="R515" s="44" t="s">
        <v>14</v>
      </c>
      <c r="S515" s="44">
        <v>32</v>
      </c>
      <c r="T515" s="44" t="str">
        <f t="shared" ref="T515:T530" si="98">CONCATENATE(R515,IF(S515=0,"","-"),S515)</f>
        <v>KVBC-32</v>
      </c>
      <c r="U515" s="44">
        <v>50</v>
      </c>
      <c r="V515" s="44" t="str">
        <f t="shared" ref="V515:V578" si="99">CONCATENATE(U515,IF(P515=COUNTIF(T:T,T515),"",","))</f>
        <v>50,</v>
      </c>
      <c r="W515" s="44"/>
      <c r="X515" s="44"/>
      <c r="Y515" s="44"/>
      <c r="Z515" s="44" t="str">
        <f t="shared" si="94"/>
        <v>-</v>
      </c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L515" s="44"/>
      <c r="BM515" s="44"/>
      <c r="BN515" s="44"/>
      <c r="BO515" s="44"/>
    </row>
    <row r="516" spans="2:67">
      <c r="B516" s="44"/>
      <c r="D516" s="44"/>
      <c r="E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>
        <f>COUNTIF($T$1:T516,T516)</f>
        <v>4</v>
      </c>
      <c r="Q516" s="44" t="str">
        <f t="shared" si="97"/>
        <v>4-KVBC-32</v>
      </c>
      <c r="R516" s="44" t="s">
        <v>14</v>
      </c>
      <c r="S516" s="44">
        <v>32</v>
      </c>
      <c r="T516" s="44" t="str">
        <f t="shared" si="98"/>
        <v>KVBC-32</v>
      </c>
      <c r="U516" s="44">
        <v>80</v>
      </c>
      <c r="V516" s="44" t="str">
        <f t="shared" si="99"/>
        <v>80,</v>
      </c>
      <c r="W516" s="44"/>
      <c r="X516" s="44"/>
      <c r="Y516" s="44"/>
      <c r="Z516" s="44" t="str">
        <f t="shared" si="94"/>
        <v>-</v>
      </c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L516" s="44"/>
      <c r="BM516" s="44"/>
      <c r="BN516" s="44"/>
      <c r="BO516" s="44"/>
    </row>
    <row r="517" spans="2:67">
      <c r="B517" s="44"/>
      <c r="D517" s="44"/>
      <c r="E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>
        <f>COUNTIF($T$1:T517,T517)</f>
        <v>5</v>
      </c>
      <c r="Q517" s="44" t="str">
        <f t="shared" si="97"/>
        <v>5-KVBC-32</v>
      </c>
      <c r="R517" s="44" t="s">
        <v>14</v>
      </c>
      <c r="S517" s="44">
        <v>32</v>
      </c>
      <c r="T517" s="44" t="str">
        <f t="shared" si="98"/>
        <v>KVBC-32</v>
      </c>
      <c r="U517" s="44">
        <v>100</v>
      </c>
      <c r="V517" s="44" t="str">
        <f t="shared" si="99"/>
        <v>100,</v>
      </c>
      <c r="W517" s="44"/>
      <c r="X517" s="44"/>
      <c r="Y517" s="44"/>
      <c r="Z517" s="44" t="str">
        <f t="shared" si="94"/>
        <v>-</v>
      </c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L517" s="44"/>
      <c r="BM517" s="44"/>
      <c r="BN517" s="44"/>
      <c r="BO517" s="44"/>
    </row>
    <row r="518" spans="2:67">
      <c r="B518" s="44"/>
      <c r="D518" s="44"/>
      <c r="E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>
        <f>COUNTIF($T$1:T518,T518)</f>
        <v>6</v>
      </c>
      <c r="Q518" s="44" t="str">
        <f t="shared" si="97"/>
        <v>6-KVBC-32</v>
      </c>
      <c r="R518" s="44" t="s">
        <v>14</v>
      </c>
      <c r="S518" s="44">
        <v>32</v>
      </c>
      <c r="T518" s="44" t="str">
        <f t="shared" si="98"/>
        <v>KVBC-32</v>
      </c>
      <c r="U518" s="44">
        <v>120</v>
      </c>
      <c r="V518" s="44" t="str">
        <f t="shared" si="99"/>
        <v>120,</v>
      </c>
      <c r="W518" s="44"/>
      <c r="X518" s="44"/>
      <c r="Y518" s="44"/>
      <c r="Z518" s="44" t="str">
        <f t="shared" si="94"/>
        <v>-</v>
      </c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L518" s="44"/>
      <c r="BM518" s="44"/>
      <c r="BN518" s="44"/>
      <c r="BO518" s="44"/>
    </row>
    <row r="519" spans="2:67">
      <c r="B519" s="44"/>
      <c r="D519" s="44"/>
      <c r="E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>
        <f>COUNTIF($T$1:T519,T519)</f>
        <v>7</v>
      </c>
      <c r="Q519" s="44" t="str">
        <f t="shared" si="97"/>
        <v>7-KVBC-32</v>
      </c>
      <c r="R519" s="44" t="s">
        <v>14</v>
      </c>
      <c r="S519" s="44">
        <v>32</v>
      </c>
      <c r="T519" s="44" t="str">
        <f t="shared" si="98"/>
        <v>KVBC-32</v>
      </c>
      <c r="U519" s="44">
        <v>160</v>
      </c>
      <c r="V519" s="44" t="str">
        <f t="shared" si="99"/>
        <v>160,</v>
      </c>
      <c r="W519" s="44"/>
      <c r="X519" s="44"/>
      <c r="Y519" s="44"/>
      <c r="Z519" s="44" t="str">
        <f t="shared" si="94"/>
        <v>-</v>
      </c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L519" s="44"/>
      <c r="BM519" s="44"/>
      <c r="BN519" s="44"/>
      <c r="BO519" s="44"/>
    </row>
    <row r="520" spans="2:67">
      <c r="B520" s="44"/>
      <c r="D520" s="44"/>
      <c r="E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>
        <f>COUNTIF($T$1:T520,T520)</f>
        <v>8</v>
      </c>
      <c r="Q520" s="44" t="str">
        <f t="shared" si="97"/>
        <v>8-KVBC-32</v>
      </c>
      <c r="R520" s="44" t="s">
        <v>14</v>
      </c>
      <c r="S520" s="44">
        <v>32</v>
      </c>
      <c r="T520" s="44" t="str">
        <f t="shared" si="98"/>
        <v>KVBC-32</v>
      </c>
      <c r="U520" s="44">
        <v>200</v>
      </c>
      <c r="V520" s="44" t="str">
        <f t="shared" si="99"/>
        <v>200,</v>
      </c>
      <c r="W520" s="44"/>
      <c r="X520" s="44"/>
      <c r="Y520" s="44"/>
      <c r="Z520" s="44" t="str">
        <f t="shared" si="94"/>
        <v>-</v>
      </c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L520" s="44"/>
      <c r="BM520" s="44"/>
      <c r="BN520" s="44"/>
      <c r="BO520" s="44"/>
    </row>
    <row r="521" spans="2:67">
      <c r="B521" s="44"/>
      <c r="D521" s="44"/>
      <c r="E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>
        <f>COUNTIF($T$1:T521,T521)</f>
        <v>9</v>
      </c>
      <c r="Q521" s="44" t="str">
        <f t="shared" si="97"/>
        <v>9-KVBC-32</v>
      </c>
      <c r="R521" s="44" t="s">
        <v>14</v>
      </c>
      <c r="S521" s="44">
        <v>32</v>
      </c>
      <c r="T521" s="44" t="str">
        <f t="shared" si="98"/>
        <v>KVBC-32</v>
      </c>
      <c r="U521" s="44">
        <v>250</v>
      </c>
      <c r="V521" s="44" t="str">
        <f t="shared" si="99"/>
        <v>250,</v>
      </c>
      <c r="W521" s="44"/>
      <c r="X521" s="44"/>
      <c r="Y521" s="44"/>
      <c r="Z521" s="44" t="str">
        <f t="shared" si="94"/>
        <v>-</v>
      </c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L521" s="44"/>
      <c r="BM521" s="44"/>
      <c r="BN521" s="44"/>
      <c r="BO521" s="44"/>
    </row>
    <row r="522" spans="2:67">
      <c r="B522" s="44"/>
      <c r="D522" s="44"/>
      <c r="E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>
        <f>COUNTIF($T$1:T522,T522)</f>
        <v>10</v>
      </c>
      <c r="Q522" s="44" t="str">
        <f t="shared" si="97"/>
        <v>10-KVBC-32</v>
      </c>
      <c r="R522" s="44" t="s">
        <v>14</v>
      </c>
      <c r="S522" s="44">
        <v>32</v>
      </c>
      <c r="T522" s="44" t="str">
        <f t="shared" si="98"/>
        <v>KVBC-32</v>
      </c>
      <c r="U522" s="44">
        <v>300</v>
      </c>
      <c r="V522" s="44" t="str">
        <f t="shared" si="99"/>
        <v>300,</v>
      </c>
      <c r="W522" s="44"/>
      <c r="X522" s="44"/>
      <c r="Y522" s="44"/>
      <c r="Z522" s="44" t="str">
        <f t="shared" si="94"/>
        <v>-</v>
      </c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L522" s="44"/>
      <c r="BM522" s="44"/>
      <c r="BN522" s="44"/>
      <c r="BO522" s="44"/>
    </row>
    <row r="523" spans="2:67">
      <c r="B523" s="44"/>
      <c r="D523" s="44"/>
      <c r="E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>
        <f>COUNTIF($T$1:T523,T523)</f>
        <v>11</v>
      </c>
      <c r="Q523" s="44" t="str">
        <f t="shared" si="97"/>
        <v>11-KVBC-32</v>
      </c>
      <c r="R523" s="44" t="s">
        <v>14</v>
      </c>
      <c r="S523" s="44">
        <v>32</v>
      </c>
      <c r="T523" s="44" t="str">
        <f t="shared" si="98"/>
        <v>KVBC-32</v>
      </c>
      <c r="U523" s="44">
        <v>320</v>
      </c>
      <c r="V523" s="44" t="str">
        <f t="shared" si="99"/>
        <v>320,</v>
      </c>
      <c r="W523" s="44"/>
      <c r="X523" s="44"/>
      <c r="Y523" s="44"/>
      <c r="Z523" s="44" t="str">
        <f t="shared" si="94"/>
        <v>-</v>
      </c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L523" s="44"/>
      <c r="BM523" s="44"/>
      <c r="BN523" s="44"/>
      <c r="BO523" s="44"/>
    </row>
    <row r="524" spans="2:67">
      <c r="B524" s="44"/>
      <c r="D524" s="44"/>
      <c r="E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>
        <f>COUNTIF($T$1:T524,T524)</f>
        <v>12</v>
      </c>
      <c r="Q524" s="44" t="str">
        <f t="shared" si="97"/>
        <v>12-KVBC-32</v>
      </c>
      <c r="R524" s="44" t="s">
        <v>14</v>
      </c>
      <c r="S524" s="44">
        <v>32</v>
      </c>
      <c r="T524" s="44" t="str">
        <f t="shared" si="98"/>
        <v>KVBC-32</v>
      </c>
      <c r="U524" s="44">
        <v>400</v>
      </c>
      <c r="V524" s="44" t="str">
        <f t="shared" si="99"/>
        <v>400,</v>
      </c>
      <c r="W524" s="44"/>
      <c r="X524" s="44"/>
      <c r="Y524" s="44"/>
      <c r="Z524" s="44" t="str">
        <f t="shared" si="94"/>
        <v>-</v>
      </c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L524" s="44"/>
      <c r="BM524" s="44"/>
      <c r="BN524" s="44"/>
      <c r="BO524" s="44"/>
    </row>
    <row r="525" spans="2:67">
      <c r="B525" s="44"/>
      <c r="D525" s="44"/>
      <c r="E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>
        <f>COUNTIF($T$1:T525,T525)</f>
        <v>13</v>
      </c>
      <c r="Q525" s="44" t="str">
        <f t="shared" si="97"/>
        <v>13-KVBC-32</v>
      </c>
      <c r="R525" s="44" t="s">
        <v>14</v>
      </c>
      <c r="S525" s="44">
        <v>32</v>
      </c>
      <c r="T525" s="44" t="str">
        <f t="shared" si="98"/>
        <v>KVBC-32</v>
      </c>
      <c r="U525" s="44">
        <v>500</v>
      </c>
      <c r="V525" s="44" t="str">
        <f t="shared" si="99"/>
        <v>500,</v>
      </c>
      <c r="W525" s="44"/>
      <c r="X525" s="44"/>
      <c r="Y525" s="44"/>
      <c r="Z525" s="44" t="str">
        <f t="shared" si="94"/>
        <v>-</v>
      </c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L525" s="44"/>
      <c r="BM525" s="44"/>
      <c r="BN525" s="44"/>
      <c r="BO525" s="44"/>
    </row>
    <row r="526" spans="2:67">
      <c r="B526" s="44"/>
      <c r="D526" s="44"/>
      <c r="E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>
        <f>COUNTIF($T$1:T526,T526)</f>
        <v>14</v>
      </c>
      <c r="Q526" s="44" t="str">
        <f t="shared" si="97"/>
        <v>14-KVBC-32</v>
      </c>
      <c r="R526" s="44" t="s">
        <v>14</v>
      </c>
      <c r="S526" s="44">
        <v>32</v>
      </c>
      <c r="T526" s="44" t="str">
        <f t="shared" si="98"/>
        <v>KVBC-32</v>
      </c>
      <c r="U526" s="44">
        <v>600</v>
      </c>
      <c r="V526" s="44" t="str">
        <f t="shared" si="99"/>
        <v>600,</v>
      </c>
      <c r="W526" s="44"/>
      <c r="X526" s="44"/>
      <c r="Y526" s="44"/>
      <c r="Z526" s="44" t="str">
        <f t="shared" si="94"/>
        <v>-</v>
      </c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L526" s="44"/>
      <c r="BM526" s="44"/>
      <c r="BN526" s="44"/>
      <c r="BO526" s="44"/>
    </row>
    <row r="527" spans="2:67">
      <c r="B527" s="44"/>
      <c r="D527" s="44"/>
      <c r="E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>
        <f>COUNTIF($T$1:T527,T527)</f>
        <v>15</v>
      </c>
      <c r="Q527" s="44" t="str">
        <f t="shared" si="97"/>
        <v>15-KVBC-32</v>
      </c>
      <c r="R527" s="44" t="s">
        <v>14</v>
      </c>
      <c r="S527" s="44">
        <v>32</v>
      </c>
      <c r="T527" s="44" t="str">
        <f t="shared" si="98"/>
        <v>KVBC-32</v>
      </c>
      <c r="U527" s="44">
        <v>700</v>
      </c>
      <c r="V527" s="44" t="str">
        <f t="shared" si="99"/>
        <v>700,</v>
      </c>
      <c r="W527" s="44"/>
      <c r="X527" s="44"/>
      <c r="Y527" s="44"/>
      <c r="Z527" s="44" t="str">
        <f t="shared" si="94"/>
        <v>-</v>
      </c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L527" s="44"/>
      <c r="BM527" s="44"/>
      <c r="BN527" s="44"/>
      <c r="BO527" s="44"/>
    </row>
    <row r="528" spans="2:67">
      <c r="B528" s="44"/>
      <c r="D528" s="44"/>
      <c r="E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>
        <f>COUNTIF($T$1:T528,T528)</f>
        <v>16</v>
      </c>
      <c r="Q528" s="44" t="str">
        <f t="shared" si="97"/>
        <v>16-KVBC-32</v>
      </c>
      <c r="R528" s="44" t="s">
        <v>14</v>
      </c>
      <c r="S528" s="44">
        <v>32</v>
      </c>
      <c r="T528" s="44" t="str">
        <f t="shared" si="98"/>
        <v>KVBC-32</v>
      </c>
      <c r="U528" s="44">
        <v>800</v>
      </c>
      <c r="V528" s="44" t="str">
        <f t="shared" si="99"/>
        <v>800,</v>
      </c>
      <c r="W528" s="44"/>
      <c r="X528" s="44"/>
      <c r="Y528" s="44"/>
      <c r="Z528" s="44" t="str">
        <f t="shared" si="94"/>
        <v>-</v>
      </c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L528" s="44"/>
      <c r="BM528" s="44"/>
      <c r="BN528" s="44"/>
      <c r="BO528" s="44"/>
    </row>
    <row r="529" spans="2:67">
      <c r="B529" s="44"/>
      <c r="D529" s="44"/>
      <c r="E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>
        <f>COUNTIF($T$1:T529,T529)</f>
        <v>17</v>
      </c>
      <c r="Q529" s="44" t="str">
        <f t="shared" si="97"/>
        <v>17-KVBC-32</v>
      </c>
      <c r="R529" s="44" t="s">
        <v>14</v>
      </c>
      <c r="S529" s="44">
        <v>32</v>
      </c>
      <c r="T529" s="44" t="str">
        <f t="shared" si="98"/>
        <v>KVBC-32</v>
      </c>
      <c r="U529" s="44">
        <v>1000</v>
      </c>
      <c r="V529" s="44" t="str">
        <f t="shared" si="99"/>
        <v>1000,</v>
      </c>
      <c r="W529" s="44"/>
      <c r="X529" s="44"/>
      <c r="Y529" s="44"/>
      <c r="Z529" s="44" t="str">
        <f t="shared" si="94"/>
        <v>-</v>
      </c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L529" s="44"/>
      <c r="BM529" s="44"/>
      <c r="BN529" s="44"/>
      <c r="BO529" s="44"/>
    </row>
    <row r="530" spans="2:67">
      <c r="B530" s="44"/>
      <c r="D530" s="44"/>
      <c r="E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>
        <f>COUNTIF($T$1:T530,T530)</f>
        <v>18</v>
      </c>
      <c r="Q530" s="44" t="str">
        <f t="shared" si="97"/>
        <v>18-KVBC-32</v>
      </c>
      <c r="R530" s="44" t="s">
        <v>14</v>
      </c>
      <c r="S530" s="44">
        <v>32</v>
      </c>
      <c r="T530" s="44" t="str">
        <f t="shared" si="98"/>
        <v>KVBC-32</v>
      </c>
      <c r="U530" s="44">
        <v>1250</v>
      </c>
      <c r="V530" s="44" t="str">
        <f t="shared" si="99"/>
        <v>1250</v>
      </c>
      <c r="W530" s="44"/>
      <c r="X530" s="44"/>
      <c r="Y530" s="44"/>
      <c r="Z530" s="44" t="str">
        <f t="shared" si="94"/>
        <v>-</v>
      </c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L530" s="44"/>
      <c r="BM530" s="44"/>
      <c r="BN530" s="44"/>
      <c r="BO530" s="44"/>
    </row>
    <row r="531" spans="2:67">
      <c r="B531" s="44"/>
      <c r="D531" s="44"/>
      <c r="E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>
        <f>COUNTIF($T$1:T531,T531)</f>
        <v>1</v>
      </c>
      <c r="Q531" s="44" t="str">
        <f t="shared" si="97"/>
        <v>1-KVBC-40</v>
      </c>
      <c r="R531" s="44" t="s">
        <v>14</v>
      </c>
      <c r="S531" s="44">
        <v>40</v>
      </c>
      <c r="T531" s="44" t="str">
        <f>CONCATENATE(R531,IF(S531=0,"","-"),S531)</f>
        <v>KVBC-40</v>
      </c>
      <c r="U531" s="44">
        <v>25</v>
      </c>
      <c r="V531" s="44" t="str">
        <f t="shared" si="99"/>
        <v>25,</v>
      </c>
      <c r="W531" s="44"/>
      <c r="X531" s="44"/>
      <c r="Y531" s="44"/>
      <c r="Z531" s="44" t="str">
        <f t="shared" si="94"/>
        <v>-</v>
      </c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L531" s="44"/>
      <c r="BM531" s="44"/>
      <c r="BN531" s="44"/>
      <c r="BO531" s="44"/>
    </row>
    <row r="532" spans="2:67">
      <c r="B532" s="44"/>
      <c r="D532" s="44"/>
      <c r="E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>
        <f>COUNTIF($T$1:T532,T532)</f>
        <v>2</v>
      </c>
      <c r="Q532" s="44" t="str">
        <f t="shared" si="97"/>
        <v>2-KVBC-40</v>
      </c>
      <c r="R532" s="44" t="s">
        <v>14</v>
      </c>
      <c r="S532" s="44">
        <v>40</v>
      </c>
      <c r="T532" s="44" t="str">
        <f>CONCATENATE(R532,IF(S532=0,"","-"),S532)</f>
        <v>KVBC-40</v>
      </c>
      <c r="U532" s="44">
        <v>40</v>
      </c>
      <c r="V532" s="44" t="str">
        <f t="shared" si="99"/>
        <v>40,</v>
      </c>
      <c r="W532" s="44"/>
      <c r="X532" s="44"/>
      <c r="Y532" s="44"/>
      <c r="Z532" s="44" t="str">
        <f t="shared" si="94"/>
        <v>-</v>
      </c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L532" s="44"/>
      <c r="BM532" s="44"/>
      <c r="BN532" s="44"/>
      <c r="BO532" s="44"/>
    </row>
    <row r="533" spans="2:67">
      <c r="B533" s="44"/>
      <c r="D533" s="44"/>
      <c r="E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>
        <f>COUNTIF($T$1:T533,T533)</f>
        <v>3</v>
      </c>
      <c r="Q533" s="44" t="str">
        <f t="shared" si="97"/>
        <v>3-KVBC-40</v>
      </c>
      <c r="R533" s="44" t="s">
        <v>14</v>
      </c>
      <c r="S533" s="44">
        <v>40</v>
      </c>
      <c r="T533" s="44" t="str">
        <f t="shared" ref="T533:T548" si="100">CONCATENATE(R533,IF(S533=0,"","-"),S533)</f>
        <v>KVBC-40</v>
      </c>
      <c r="U533" s="44">
        <v>50</v>
      </c>
      <c r="V533" s="44" t="str">
        <f t="shared" si="99"/>
        <v>50,</v>
      </c>
      <c r="W533" s="44"/>
      <c r="X533" s="44"/>
      <c r="Y533" s="44"/>
      <c r="Z533" s="44" t="str">
        <f t="shared" si="94"/>
        <v>-</v>
      </c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L533" s="44"/>
      <c r="BM533" s="44"/>
      <c r="BN533" s="44"/>
      <c r="BO533" s="44"/>
    </row>
    <row r="534" spans="2:67">
      <c r="B534" s="44"/>
      <c r="D534" s="44"/>
      <c r="E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>
        <f>COUNTIF($T$1:T534,T534)</f>
        <v>4</v>
      </c>
      <c r="Q534" s="44" t="str">
        <f t="shared" si="97"/>
        <v>4-KVBC-40</v>
      </c>
      <c r="R534" s="44" t="s">
        <v>14</v>
      </c>
      <c r="S534" s="44">
        <v>40</v>
      </c>
      <c r="T534" s="44" t="str">
        <f t="shared" si="100"/>
        <v>KVBC-40</v>
      </c>
      <c r="U534" s="44">
        <v>80</v>
      </c>
      <c r="V534" s="44" t="str">
        <f t="shared" si="99"/>
        <v>80,</v>
      </c>
      <c r="W534" s="44"/>
      <c r="X534" s="44"/>
      <c r="Y534" s="44"/>
      <c r="Z534" s="44" t="str">
        <f t="shared" si="94"/>
        <v>-</v>
      </c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L534" s="44"/>
      <c r="BM534" s="44"/>
      <c r="BN534" s="44"/>
      <c r="BO534" s="44"/>
    </row>
    <row r="535" spans="2:67">
      <c r="B535" s="44"/>
      <c r="D535" s="44"/>
      <c r="E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>
        <f>COUNTIF($T$1:T535,T535)</f>
        <v>5</v>
      </c>
      <c r="Q535" s="44" t="str">
        <f t="shared" si="97"/>
        <v>5-KVBC-40</v>
      </c>
      <c r="R535" s="44" t="s">
        <v>14</v>
      </c>
      <c r="S535" s="44">
        <v>40</v>
      </c>
      <c r="T535" s="44" t="str">
        <f t="shared" si="100"/>
        <v>KVBC-40</v>
      </c>
      <c r="U535" s="44">
        <v>100</v>
      </c>
      <c r="V535" s="44" t="str">
        <f t="shared" si="99"/>
        <v>100,</v>
      </c>
      <c r="W535" s="44"/>
      <c r="X535" s="44"/>
      <c r="Y535" s="44"/>
      <c r="Z535" s="44" t="str">
        <f t="shared" si="94"/>
        <v>-</v>
      </c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L535" s="44"/>
      <c r="BM535" s="44"/>
      <c r="BN535" s="44"/>
      <c r="BO535" s="44"/>
    </row>
    <row r="536" spans="2:67">
      <c r="B536" s="44"/>
      <c r="D536" s="44"/>
      <c r="E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>
        <f>COUNTIF($T$1:T536,T536)</f>
        <v>6</v>
      </c>
      <c r="Q536" s="44" t="str">
        <f t="shared" si="97"/>
        <v>6-KVBC-40</v>
      </c>
      <c r="R536" s="44" t="s">
        <v>14</v>
      </c>
      <c r="S536" s="44">
        <v>40</v>
      </c>
      <c r="T536" s="44" t="str">
        <f t="shared" si="100"/>
        <v>KVBC-40</v>
      </c>
      <c r="U536" s="44">
        <v>120</v>
      </c>
      <c r="V536" s="44" t="str">
        <f t="shared" si="99"/>
        <v>120,</v>
      </c>
      <c r="W536" s="44"/>
      <c r="X536" s="44"/>
      <c r="Y536" s="44"/>
      <c r="Z536" s="44" t="str">
        <f t="shared" si="94"/>
        <v>-</v>
      </c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L536" s="44"/>
      <c r="BM536" s="44"/>
      <c r="BN536" s="44"/>
      <c r="BO536" s="44"/>
    </row>
    <row r="537" spans="2:67">
      <c r="B537" s="44"/>
      <c r="D537" s="44"/>
      <c r="E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>
        <f>COUNTIF($T$1:T537,T537)</f>
        <v>7</v>
      </c>
      <c r="Q537" s="44" t="str">
        <f t="shared" si="97"/>
        <v>7-KVBC-40</v>
      </c>
      <c r="R537" s="44" t="s">
        <v>14</v>
      </c>
      <c r="S537" s="44">
        <v>40</v>
      </c>
      <c r="T537" s="44" t="str">
        <f t="shared" si="100"/>
        <v>KVBC-40</v>
      </c>
      <c r="U537" s="44">
        <v>160</v>
      </c>
      <c r="V537" s="44" t="str">
        <f t="shared" si="99"/>
        <v>160,</v>
      </c>
      <c r="W537" s="44"/>
      <c r="X537" s="44"/>
      <c r="Y537" s="44"/>
      <c r="Z537" s="44" t="str">
        <f t="shared" si="94"/>
        <v>-</v>
      </c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L537" s="44"/>
      <c r="BM537" s="44"/>
      <c r="BN537" s="44"/>
      <c r="BO537" s="44"/>
    </row>
    <row r="538" spans="2:67">
      <c r="B538" s="44"/>
      <c r="D538" s="44"/>
      <c r="E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>
        <f>COUNTIF($T$1:T538,T538)</f>
        <v>8</v>
      </c>
      <c r="Q538" s="44" t="str">
        <f t="shared" si="97"/>
        <v>8-KVBC-40</v>
      </c>
      <c r="R538" s="44" t="s">
        <v>14</v>
      </c>
      <c r="S538" s="44">
        <v>40</v>
      </c>
      <c r="T538" s="44" t="str">
        <f t="shared" si="100"/>
        <v>KVBC-40</v>
      </c>
      <c r="U538" s="44">
        <v>200</v>
      </c>
      <c r="V538" s="44" t="str">
        <f t="shared" si="99"/>
        <v>200,</v>
      </c>
      <c r="W538" s="44"/>
      <c r="X538" s="44"/>
      <c r="Y538" s="44"/>
      <c r="Z538" s="44" t="str">
        <f t="shared" si="94"/>
        <v>-</v>
      </c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L538" s="44"/>
      <c r="BM538" s="44"/>
      <c r="BN538" s="44"/>
      <c r="BO538" s="44"/>
    </row>
    <row r="539" spans="2:67">
      <c r="B539" s="44"/>
      <c r="D539" s="44"/>
      <c r="E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>
        <f>COUNTIF($T$1:T539,T539)</f>
        <v>9</v>
      </c>
      <c r="Q539" s="44" t="str">
        <f t="shared" si="97"/>
        <v>9-KVBC-40</v>
      </c>
      <c r="R539" s="44" t="s">
        <v>14</v>
      </c>
      <c r="S539" s="44">
        <v>40</v>
      </c>
      <c r="T539" s="44" t="str">
        <f t="shared" si="100"/>
        <v>KVBC-40</v>
      </c>
      <c r="U539" s="44">
        <v>250</v>
      </c>
      <c r="V539" s="44" t="str">
        <f t="shared" si="99"/>
        <v>250,</v>
      </c>
      <c r="W539" s="44"/>
      <c r="X539" s="44"/>
      <c r="Y539" s="44"/>
      <c r="Z539" s="44" t="str">
        <f t="shared" si="94"/>
        <v>-</v>
      </c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L539" s="44"/>
      <c r="BM539" s="44"/>
      <c r="BN539" s="44"/>
      <c r="BO539" s="44"/>
    </row>
    <row r="540" spans="2:67">
      <c r="B540" s="44"/>
      <c r="D540" s="44"/>
      <c r="E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>
        <f>COUNTIF($T$1:T540,T540)</f>
        <v>10</v>
      </c>
      <c r="Q540" s="44" t="str">
        <f t="shared" si="97"/>
        <v>10-KVBC-40</v>
      </c>
      <c r="R540" s="44" t="s">
        <v>14</v>
      </c>
      <c r="S540" s="44">
        <v>40</v>
      </c>
      <c r="T540" s="44" t="str">
        <f t="shared" si="100"/>
        <v>KVBC-40</v>
      </c>
      <c r="U540" s="44">
        <v>300</v>
      </c>
      <c r="V540" s="44" t="str">
        <f t="shared" si="99"/>
        <v>300,</v>
      </c>
      <c r="W540" s="44"/>
      <c r="X540" s="44"/>
      <c r="Y540" s="44"/>
      <c r="Z540" s="44" t="str">
        <f t="shared" si="94"/>
        <v>-</v>
      </c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L540" s="44"/>
      <c r="BM540" s="44"/>
      <c r="BN540" s="44"/>
      <c r="BO540" s="44"/>
    </row>
    <row r="541" spans="2:67">
      <c r="B541" s="44"/>
      <c r="D541" s="44"/>
      <c r="E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>
        <f>COUNTIF($T$1:T541,T541)</f>
        <v>11</v>
      </c>
      <c r="Q541" s="44" t="str">
        <f t="shared" si="97"/>
        <v>11-KVBC-40</v>
      </c>
      <c r="R541" s="44" t="s">
        <v>14</v>
      </c>
      <c r="S541" s="44">
        <v>40</v>
      </c>
      <c r="T541" s="44" t="str">
        <f t="shared" si="100"/>
        <v>KVBC-40</v>
      </c>
      <c r="U541" s="44">
        <v>320</v>
      </c>
      <c r="V541" s="44" t="str">
        <f t="shared" si="99"/>
        <v>320,</v>
      </c>
      <c r="W541" s="44"/>
      <c r="X541" s="44"/>
      <c r="Y541" s="44"/>
      <c r="Z541" s="44" t="str">
        <f t="shared" ref="Z541:Z604" si="101">CONCATENATE(X541,"-",Y541)</f>
        <v>-</v>
      </c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L541" s="44"/>
      <c r="BM541" s="44"/>
      <c r="BN541" s="44"/>
      <c r="BO541" s="44"/>
    </row>
    <row r="542" spans="2:67">
      <c r="B542" s="44"/>
      <c r="D542" s="44"/>
      <c r="E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>
        <f>COUNTIF($T$1:T542,T542)</f>
        <v>12</v>
      </c>
      <c r="Q542" s="44" t="str">
        <f t="shared" si="97"/>
        <v>12-KVBC-40</v>
      </c>
      <c r="R542" s="44" t="s">
        <v>14</v>
      </c>
      <c r="S542" s="44">
        <v>40</v>
      </c>
      <c r="T542" s="44" t="str">
        <f t="shared" si="100"/>
        <v>KVBC-40</v>
      </c>
      <c r="U542" s="44">
        <v>400</v>
      </c>
      <c r="V542" s="44" t="str">
        <f t="shared" si="99"/>
        <v>400,</v>
      </c>
      <c r="W542" s="44"/>
      <c r="X542" s="44"/>
      <c r="Y542" s="44"/>
      <c r="Z542" s="44" t="str">
        <f t="shared" si="101"/>
        <v>-</v>
      </c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L542" s="44"/>
      <c r="BM542" s="44"/>
      <c r="BN542" s="44"/>
      <c r="BO542" s="44"/>
    </row>
    <row r="543" spans="2:67">
      <c r="B543" s="44"/>
      <c r="D543" s="44"/>
      <c r="E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>
        <f>COUNTIF($T$1:T543,T543)</f>
        <v>13</v>
      </c>
      <c r="Q543" s="44" t="str">
        <f t="shared" si="97"/>
        <v>13-KVBC-40</v>
      </c>
      <c r="R543" s="44" t="s">
        <v>14</v>
      </c>
      <c r="S543" s="44">
        <v>40</v>
      </c>
      <c r="T543" s="44" t="str">
        <f t="shared" si="100"/>
        <v>KVBC-40</v>
      </c>
      <c r="U543" s="44">
        <v>500</v>
      </c>
      <c r="V543" s="44" t="str">
        <f t="shared" si="99"/>
        <v>500,</v>
      </c>
      <c r="W543" s="44"/>
      <c r="X543" s="44"/>
      <c r="Y543" s="44"/>
      <c r="Z543" s="44" t="str">
        <f t="shared" si="101"/>
        <v>-</v>
      </c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L543" s="44"/>
      <c r="BM543" s="44"/>
      <c r="BN543" s="44"/>
      <c r="BO543" s="44"/>
    </row>
    <row r="544" spans="2:67">
      <c r="B544" s="44"/>
      <c r="D544" s="44"/>
      <c r="E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>
        <f>COUNTIF($T$1:T544,T544)</f>
        <v>14</v>
      </c>
      <c r="Q544" s="44" t="str">
        <f t="shared" si="97"/>
        <v>14-KVBC-40</v>
      </c>
      <c r="R544" s="44" t="s">
        <v>14</v>
      </c>
      <c r="S544" s="44">
        <v>40</v>
      </c>
      <c r="T544" s="44" t="str">
        <f t="shared" si="100"/>
        <v>KVBC-40</v>
      </c>
      <c r="U544" s="44">
        <v>600</v>
      </c>
      <c r="V544" s="44" t="str">
        <f t="shared" si="99"/>
        <v>600,</v>
      </c>
      <c r="W544" s="44"/>
      <c r="X544" s="44"/>
      <c r="Y544" s="44"/>
      <c r="Z544" s="44" t="str">
        <f t="shared" si="101"/>
        <v>-</v>
      </c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L544" s="44"/>
      <c r="BM544" s="44"/>
      <c r="BN544" s="44"/>
      <c r="BO544" s="44"/>
    </row>
    <row r="545" spans="2:67">
      <c r="B545" s="44"/>
      <c r="D545" s="44"/>
      <c r="E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>
        <f>COUNTIF($T$1:T545,T545)</f>
        <v>15</v>
      </c>
      <c r="Q545" s="44" t="str">
        <f t="shared" si="97"/>
        <v>15-KVBC-40</v>
      </c>
      <c r="R545" s="44" t="s">
        <v>14</v>
      </c>
      <c r="S545" s="44">
        <v>40</v>
      </c>
      <c r="T545" s="44" t="str">
        <f t="shared" si="100"/>
        <v>KVBC-40</v>
      </c>
      <c r="U545" s="44">
        <v>700</v>
      </c>
      <c r="V545" s="44" t="str">
        <f t="shared" si="99"/>
        <v>700,</v>
      </c>
      <c r="W545" s="44"/>
      <c r="X545" s="44"/>
      <c r="Y545" s="44"/>
      <c r="Z545" s="44" t="str">
        <f t="shared" si="101"/>
        <v>-</v>
      </c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L545" s="44"/>
      <c r="BM545" s="44"/>
      <c r="BN545" s="44"/>
      <c r="BO545" s="44"/>
    </row>
    <row r="546" spans="2:67">
      <c r="B546" s="44"/>
      <c r="D546" s="44"/>
      <c r="E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>
        <f>COUNTIF($T$1:T546,T546)</f>
        <v>16</v>
      </c>
      <c r="Q546" s="44" t="str">
        <f t="shared" si="97"/>
        <v>16-KVBC-40</v>
      </c>
      <c r="R546" s="44" t="s">
        <v>14</v>
      </c>
      <c r="S546" s="44">
        <v>40</v>
      </c>
      <c r="T546" s="44" t="str">
        <f t="shared" si="100"/>
        <v>KVBC-40</v>
      </c>
      <c r="U546" s="44">
        <v>800</v>
      </c>
      <c r="V546" s="44" t="str">
        <f t="shared" si="99"/>
        <v>800,</v>
      </c>
      <c r="W546" s="44"/>
      <c r="X546" s="44"/>
      <c r="Y546" s="44"/>
      <c r="Z546" s="44" t="str">
        <f t="shared" si="101"/>
        <v>-</v>
      </c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L546" s="44"/>
      <c r="BM546" s="44"/>
      <c r="BN546" s="44"/>
      <c r="BO546" s="44"/>
    </row>
    <row r="547" spans="2:67">
      <c r="B547" s="44"/>
      <c r="D547" s="44"/>
      <c r="E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>
        <f>COUNTIF($T$1:T547,T547)</f>
        <v>17</v>
      </c>
      <c r="Q547" s="44" t="str">
        <f t="shared" si="97"/>
        <v>17-KVBC-40</v>
      </c>
      <c r="R547" s="44" t="s">
        <v>14</v>
      </c>
      <c r="S547" s="44">
        <v>40</v>
      </c>
      <c r="T547" s="44" t="str">
        <f t="shared" si="100"/>
        <v>KVBC-40</v>
      </c>
      <c r="U547" s="44">
        <v>1000</v>
      </c>
      <c r="V547" s="44" t="str">
        <f t="shared" si="99"/>
        <v>1000,</v>
      </c>
      <c r="W547" s="44"/>
      <c r="X547" s="44"/>
      <c r="Y547" s="44"/>
      <c r="Z547" s="44" t="str">
        <f t="shared" si="101"/>
        <v>-</v>
      </c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L547" s="44"/>
      <c r="BM547" s="44"/>
      <c r="BN547" s="44"/>
      <c r="BO547" s="44"/>
    </row>
    <row r="548" spans="2:67">
      <c r="B548" s="44"/>
      <c r="D548" s="44"/>
      <c r="E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>
        <f>COUNTIF($T$1:T548,T548)</f>
        <v>18</v>
      </c>
      <c r="Q548" s="44" t="str">
        <f t="shared" si="97"/>
        <v>18-KVBC-40</v>
      </c>
      <c r="R548" s="44" t="s">
        <v>14</v>
      </c>
      <c r="S548" s="44">
        <v>40</v>
      </c>
      <c r="T548" s="44" t="str">
        <f t="shared" si="100"/>
        <v>KVBC-40</v>
      </c>
      <c r="U548" s="44">
        <v>1250</v>
      </c>
      <c r="V548" s="44" t="str">
        <f t="shared" si="99"/>
        <v>1250</v>
      </c>
      <c r="W548" s="44"/>
      <c r="X548" s="44"/>
      <c r="Y548" s="44"/>
      <c r="Z548" s="44" t="str">
        <f t="shared" si="101"/>
        <v>-</v>
      </c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L548" s="44"/>
      <c r="BM548" s="44"/>
      <c r="BN548" s="44"/>
      <c r="BO548" s="44"/>
    </row>
    <row r="549" spans="2:67">
      <c r="B549" s="44"/>
      <c r="D549" s="44"/>
      <c r="E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>
        <f>COUNTIF($T$1:T549,T549)</f>
        <v>1</v>
      </c>
      <c r="Q549" s="44" t="str">
        <f t="shared" si="97"/>
        <v>1-KVBC-50</v>
      </c>
      <c r="R549" s="44" t="s">
        <v>14</v>
      </c>
      <c r="S549" s="44">
        <v>50</v>
      </c>
      <c r="T549" s="44" t="str">
        <f>CONCATENATE(R549,IF(S549=0,"","-"),S549)</f>
        <v>KVBC-50</v>
      </c>
      <c r="U549" s="44">
        <v>25</v>
      </c>
      <c r="V549" s="44" t="str">
        <f t="shared" si="99"/>
        <v>25,</v>
      </c>
      <c r="W549" s="44"/>
      <c r="X549" s="44"/>
      <c r="Y549" s="44"/>
      <c r="Z549" s="44" t="str">
        <f t="shared" si="101"/>
        <v>-</v>
      </c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L549" s="44"/>
      <c r="BM549" s="44"/>
      <c r="BN549" s="44"/>
      <c r="BO549" s="44"/>
    </row>
    <row r="550" spans="2:67">
      <c r="B550" s="44"/>
      <c r="D550" s="44"/>
      <c r="E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>
        <f>COUNTIF($T$1:T550,T550)</f>
        <v>2</v>
      </c>
      <c r="Q550" s="44" t="str">
        <f t="shared" si="97"/>
        <v>2-KVBC-50</v>
      </c>
      <c r="R550" s="44" t="s">
        <v>14</v>
      </c>
      <c r="S550" s="44">
        <v>50</v>
      </c>
      <c r="T550" s="44" t="str">
        <f>CONCATENATE(R550,IF(S550=0,"","-"),S550)</f>
        <v>KVBC-50</v>
      </c>
      <c r="U550" s="44">
        <v>40</v>
      </c>
      <c r="V550" s="44" t="str">
        <f t="shared" si="99"/>
        <v>40,</v>
      </c>
      <c r="W550" s="44"/>
      <c r="X550" s="44"/>
      <c r="Y550" s="44"/>
      <c r="Z550" s="44" t="str">
        <f t="shared" si="101"/>
        <v>-</v>
      </c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L550" s="44"/>
      <c r="BM550" s="44"/>
      <c r="BN550" s="44"/>
      <c r="BO550" s="44"/>
    </row>
    <row r="551" spans="2:67">
      <c r="B551" s="44"/>
      <c r="D551" s="44"/>
      <c r="E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>
        <f>COUNTIF($T$1:T551,T551)</f>
        <v>3</v>
      </c>
      <c r="Q551" s="44" t="str">
        <f t="shared" si="97"/>
        <v>3-KVBC-50</v>
      </c>
      <c r="R551" s="44" t="s">
        <v>14</v>
      </c>
      <c r="S551" s="44">
        <v>50</v>
      </c>
      <c r="T551" s="44" t="str">
        <f t="shared" ref="T551:T566" si="102">CONCATENATE(R551,IF(S551=0,"","-"),S551)</f>
        <v>KVBC-50</v>
      </c>
      <c r="U551" s="44">
        <v>50</v>
      </c>
      <c r="V551" s="44" t="str">
        <f t="shared" si="99"/>
        <v>50,</v>
      </c>
      <c r="W551" s="44"/>
      <c r="X551" s="44"/>
      <c r="Y551" s="44"/>
      <c r="Z551" s="44" t="str">
        <f t="shared" si="101"/>
        <v>-</v>
      </c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L551" s="44"/>
      <c r="BM551" s="44"/>
      <c r="BN551" s="44"/>
      <c r="BO551" s="44"/>
    </row>
    <row r="552" spans="2:67">
      <c r="B552" s="44"/>
      <c r="D552" s="44"/>
      <c r="E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>
        <f>COUNTIF($T$1:T552,T552)</f>
        <v>4</v>
      </c>
      <c r="Q552" s="44" t="str">
        <f t="shared" si="97"/>
        <v>4-KVBC-50</v>
      </c>
      <c r="R552" s="44" t="s">
        <v>14</v>
      </c>
      <c r="S552" s="44">
        <v>50</v>
      </c>
      <c r="T552" s="44" t="str">
        <f t="shared" si="102"/>
        <v>KVBC-50</v>
      </c>
      <c r="U552" s="44">
        <v>80</v>
      </c>
      <c r="V552" s="44" t="str">
        <f t="shared" si="99"/>
        <v>80,</v>
      </c>
      <c r="W552" s="44"/>
      <c r="X552" s="44"/>
      <c r="Y552" s="44"/>
      <c r="Z552" s="44" t="str">
        <f t="shared" si="101"/>
        <v>-</v>
      </c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L552" s="44"/>
      <c r="BM552" s="44"/>
      <c r="BN552" s="44"/>
      <c r="BO552" s="44"/>
    </row>
    <row r="553" spans="2:67">
      <c r="B553" s="44"/>
      <c r="D553" s="44"/>
      <c r="E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>
        <f>COUNTIF($T$1:T553,T553)</f>
        <v>5</v>
      </c>
      <c r="Q553" s="44" t="str">
        <f t="shared" si="97"/>
        <v>5-KVBC-50</v>
      </c>
      <c r="R553" s="44" t="s">
        <v>14</v>
      </c>
      <c r="S553" s="44">
        <v>50</v>
      </c>
      <c r="T553" s="44" t="str">
        <f t="shared" si="102"/>
        <v>KVBC-50</v>
      </c>
      <c r="U553" s="44">
        <v>100</v>
      </c>
      <c r="V553" s="44" t="str">
        <f t="shared" si="99"/>
        <v>100,</v>
      </c>
      <c r="W553" s="44"/>
      <c r="X553" s="44"/>
      <c r="Y553" s="44"/>
      <c r="Z553" s="44" t="str">
        <f t="shared" si="101"/>
        <v>-</v>
      </c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L553" s="44"/>
      <c r="BM553" s="44"/>
      <c r="BN553" s="44"/>
      <c r="BO553" s="44"/>
    </row>
    <row r="554" spans="2:67">
      <c r="B554" s="44"/>
      <c r="D554" s="44"/>
      <c r="E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>
        <f>COUNTIF($T$1:T554,T554)</f>
        <v>6</v>
      </c>
      <c r="Q554" s="44" t="str">
        <f t="shared" si="97"/>
        <v>6-KVBC-50</v>
      </c>
      <c r="R554" s="44" t="s">
        <v>14</v>
      </c>
      <c r="S554" s="44">
        <v>50</v>
      </c>
      <c r="T554" s="44" t="str">
        <f t="shared" si="102"/>
        <v>KVBC-50</v>
      </c>
      <c r="U554" s="44">
        <v>120</v>
      </c>
      <c r="V554" s="44" t="str">
        <f t="shared" si="99"/>
        <v>120,</v>
      </c>
      <c r="W554" s="44"/>
      <c r="X554" s="44"/>
      <c r="Y554" s="44"/>
      <c r="Z554" s="44" t="str">
        <f t="shared" si="101"/>
        <v>-</v>
      </c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L554" s="44"/>
      <c r="BM554" s="44"/>
      <c r="BN554" s="44"/>
      <c r="BO554" s="44"/>
    </row>
    <row r="555" spans="2:67">
      <c r="B555" s="44"/>
      <c r="D555" s="44"/>
      <c r="E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>
        <f>COUNTIF($T$1:T555,T555)</f>
        <v>7</v>
      </c>
      <c r="Q555" s="44" t="str">
        <f t="shared" si="97"/>
        <v>7-KVBC-50</v>
      </c>
      <c r="R555" s="44" t="s">
        <v>14</v>
      </c>
      <c r="S555" s="44">
        <v>50</v>
      </c>
      <c r="T555" s="44" t="str">
        <f t="shared" si="102"/>
        <v>KVBC-50</v>
      </c>
      <c r="U555" s="44">
        <v>160</v>
      </c>
      <c r="V555" s="44" t="str">
        <f t="shared" si="99"/>
        <v>160,</v>
      </c>
      <c r="W555" s="44"/>
      <c r="X555" s="44"/>
      <c r="Y555" s="44"/>
      <c r="Z555" s="44" t="str">
        <f t="shared" si="101"/>
        <v>-</v>
      </c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L555" s="44"/>
      <c r="BM555" s="44"/>
      <c r="BN555" s="44"/>
      <c r="BO555" s="44"/>
    </row>
    <row r="556" spans="2:67">
      <c r="B556" s="44"/>
      <c r="D556" s="44"/>
      <c r="E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>
        <f>COUNTIF($T$1:T556,T556)</f>
        <v>8</v>
      </c>
      <c r="Q556" s="44" t="str">
        <f t="shared" si="97"/>
        <v>8-KVBC-50</v>
      </c>
      <c r="R556" s="44" t="s">
        <v>14</v>
      </c>
      <c r="S556" s="44">
        <v>50</v>
      </c>
      <c r="T556" s="44" t="str">
        <f t="shared" si="102"/>
        <v>KVBC-50</v>
      </c>
      <c r="U556" s="44">
        <v>200</v>
      </c>
      <c r="V556" s="44" t="str">
        <f t="shared" si="99"/>
        <v>200,</v>
      </c>
      <c r="W556" s="44"/>
      <c r="X556" s="44"/>
      <c r="Y556" s="44"/>
      <c r="Z556" s="44" t="str">
        <f t="shared" si="101"/>
        <v>-</v>
      </c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L556" s="44"/>
      <c r="BM556" s="44"/>
      <c r="BN556" s="44"/>
      <c r="BO556" s="44"/>
    </row>
    <row r="557" spans="2:67">
      <c r="B557" s="44"/>
      <c r="D557" s="44"/>
      <c r="E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>
        <f>COUNTIF($T$1:T557,T557)</f>
        <v>9</v>
      </c>
      <c r="Q557" s="44" t="str">
        <f t="shared" si="97"/>
        <v>9-KVBC-50</v>
      </c>
      <c r="R557" s="44" t="s">
        <v>14</v>
      </c>
      <c r="S557" s="44">
        <v>50</v>
      </c>
      <c r="T557" s="44" t="str">
        <f t="shared" si="102"/>
        <v>KVBC-50</v>
      </c>
      <c r="U557" s="44">
        <v>250</v>
      </c>
      <c r="V557" s="44" t="str">
        <f t="shared" si="99"/>
        <v>250,</v>
      </c>
      <c r="W557" s="44"/>
      <c r="X557" s="44"/>
      <c r="Y557" s="44"/>
      <c r="Z557" s="44" t="str">
        <f t="shared" si="101"/>
        <v>-</v>
      </c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L557" s="44"/>
      <c r="BM557" s="44"/>
      <c r="BN557" s="44"/>
      <c r="BO557" s="44"/>
    </row>
    <row r="558" spans="2:67">
      <c r="B558" s="44"/>
      <c r="D558" s="44"/>
      <c r="E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>
        <f>COUNTIF($T$1:T558,T558)</f>
        <v>10</v>
      </c>
      <c r="Q558" s="44" t="str">
        <f t="shared" si="97"/>
        <v>10-KVBC-50</v>
      </c>
      <c r="R558" s="44" t="s">
        <v>14</v>
      </c>
      <c r="S558" s="44">
        <v>50</v>
      </c>
      <c r="T558" s="44" t="str">
        <f t="shared" si="102"/>
        <v>KVBC-50</v>
      </c>
      <c r="U558" s="44">
        <v>300</v>
      </c>
      <c r="V558" s="44" t="str">
        <f t="shared" si="99"/>
        <v>300,</v>
      </c>
      <c r="W558" s="44"/>
      <c r="X558" s="44"/>
      <c r="Y558" s="44"/>
      <c r="Z558" s="44" t="str">
        <f t="shared" si="101"/>
        <v>-</v>
      </c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L558" s="44"/>
      <c r="BM558" s="44"/>
      <c r="BN558" s="44"/>
      <c r="BO558" s="44"/>
    </row>
    <row r="559" spans="2:67">
      <c r="B559" s="44"/>
      <c r="D559" s="44"/>
      <c r="E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>
        <f>COUNTIF($T$1:T559,T559)</f>
        <v>11</v>
      </c>
      <c r="Q559" s="44" t="str">
        <f t="shared" si="97"/>
        <v>11-KVBC-50</v>
      </c>
      <c r="R559" s="44" t="s">
        <v>14</v>
      </c>
      <c r="S559" s="44">
        <v>50</v>
      </c>
      <c r="T559" s="44" t="str">
        <f t="shared" si="102"/>
        <v>KVBC-50</v>
      </c>
      <c r="U559" s="44">
        <v>320</v>
      </c>
      <c r="V559" s="44" t="str">
        <f t="shared" si="99"/>
        <v>320,</v>
      </c>
      <c r="W559" s="44"/>
      <c r="X559" s="44"/>
      <c r="Y559" s="44"/>
      <c r="Z559" s="44" t="str">
        <f t="shared" si="101"/>
        <v>-</v>
      </c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L559" s="44"/>
      <c r="BM559" s="44"/>
      <c r="BN559" s="44"/>
      <c r="BO559" s="44"/>
    </row>
    <row r="560" spans="2:67">
      <c r="B560" s="44"/>
      <c r="D560" s="44"/>
      <c r="E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>
        <f>COUNTIF($T$1:T560,T560)</f>
        <v>12</v>
      </c>
      <c r="Q560" s="44" t="str">
        <f t="shared" si="97"/>
        <v>12-KVBC-50</v>
      </c>
      <c r="R560" s="44" t="s">
        <v>14</v>
      </c>
      <c r="S560" s="44">
        <v>50</v>
      </c>
      <c r="T560" s="44" t="str">
        <f t="shared" si="102"/>
        <v>KVBC-50</v>
      </c>
      <c r="U560" s="44">
        <v>400</v>
      </c>
      <c r="V560" s="44" t="str">
        <f t="shared" si="99"/>
        <v>400,</v>
      </c>
      <c r="W560" s="44"/>
      <c r="X560" s="44"/>
      <c r="Y560" s="44"/>
      <c r="Z560" s="44" t="str">
        <f t="shared" si="101"/>
        <v>-</v>
      </c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L560" s="44"/>
      <c r="BM560" s="44"/>
      <c r="BN560" s="44"/>
      <c r="BO560" s="44"/>
    </row>
    <row r="561" spans="2:67">
      <c r="B561" s="44"/>
      <c r="D561" s="44"/>
      <c r="E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>
        <f>COUNTIF($T$1:T561,T561)</f>
        <v>13</v>
      </c>
      <c r="Q561" s="44" t="str">
        <f t="shared" si="97"/>
        <v>13-KVBC-50</v>
      </c>
      <c r="R561" s="44" t="s">
        <v>14</v>
      </c>
      <c r="S561" s="44">
        <v>50</v>
      </c>
      <c r="T561" s="44" t="str">
        <f t="shared" si="102"/>
        <v>KVBC-50</v>
      </c>
      <c r="U561" s="44">
        <v>500</v>
      </c>
      <c r="V561" s="44" t="str">
        <f t="shared" si="99"/>
        <v>500,</v>
      </c>
      <c r="W561" s="44"/>
      <c r="X561" s="44"/>
      <c r="Y561" s="44"/>
      <c r="Z561" s="44" t="str">
        <f t="shared" si="101"/>
        <v>-</v>
      </c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L561" s="44"/>
      <c r="BM561" s="44"/>
      <c r="BN561" s="44"/>
      <c r="BO561" s="44"/>
    </row>
    <row r="562" spans="2:67">
      <c r="B562" s="44"/>
      <c r="D562" s="44"/>
      <c r="E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>
        <f>COUNTIF($T$1:T562,T562)</f>
        <v>14</v>
      </c>
      <c r="Q562" s="44" t="str">
        <f t="shared" si="97"/>
        <v>14-KVBC-50</v>
      </c>
      <c r="R562" s="44" t="s">
        <v>14</v>
      </c>
      <c r="S562" s="44">
        <v>50</v>
      </c>
      <c r="T562" s="44" t="str">
        <f t="shared" si="102"/>
        <v>KVBC-50</v>
      </c>
      <c r="U562" s="44">
        <v>600</v>
      </c>
      <c r="V562" s="44" t="str">
        <f t="shared" si="99"/>
        <v>600,</v>
      </c>
      <c r="W562" s="44"/>
      <c r="X562" s="44"/>
      <c r="Y562" s="44"/>
      <c r="Z562" s="44" t="str">
        <f t="shared" si="101"/>
        <v>-</v>
      </c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L562" s="44"/>
      <c r="BM562" s="44"/>
      <c r="BN562" s="44"/>
      <c r="BO562" s="44"/>
    </row>
    <row r="563" spans="2:67">
      <c r="B563" s="44"/>
      <c r="D563" s="44"/>
      <c r="E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>
        <f>COUNTIF($T$1:T563,T563)</f>
        <v>15</v>
      </c>
      <c r="Q563" s="44" t="str">
        <f t="shared" si="97"/>
        <v>15-KVBC-50</v>
      </c>
      <c r="R563" s="44" t="s">
        <v>14</v>
      </c>
      <c r="S563" s="44">
        <v>50</v>
      </c>
      <c r="T563" s="44" t="str">
        <f t="shared" si="102"/>
        <v>KVBC-50</v>
      </c>
      <c r="U563" s="44">
        <v>700</v>
      </c>
      <c r="V563" s="44" t="str">
        <f t="shared" si="99"/>
        <v>700,</v>
      </c>
      <c r="W563" s="44"/>
      <c r="X563" s="44"/>
      <c r="Y563" s="44"/>
      <c r="Z563" s="44" t="str">
        <f t="shared" si="101"/>
        <v>-</v>
      </c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L563" s="44"/>
      <c r="BM563" s="44"/>
      <c r="BN563" s="44"/>
      <c r="BO563" s="44"/>
    </row>
    <row r="564" spans="2:67">
      <c r="B564" s="44"/>
      <c r="D564" s="44"/>
      <c r="E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>
        <f>COUNTIF($T$1:T564,T564)</f>
        <v>16</v>
      </c>
      <c r="Q564" s="44" t="str">
        <f t="shared" si="97"/>
        <v>16-KVBC-50</v>
      </c>
      <c r="R564" s="44" t="s">
        <v>14</v>
      </c>
      <c r="S564" s="44">
        <v>50</v>
      </c>
      <c r="T564" s="44" t="str">
        <f t="shared" si="102"/>
        <v>KVBC-50</v>
      </c>
      <c r="U564" s="44">
        <v>800</v>
      </c>
      <c r="V564" s="44" t="str">
        <f t="shared" si="99"/>
        <v>800,</v>
      </c>
      <c r="W564" s="44"/>
      <c r="X564" s="44"/>
      <c r="Y564" s="44"/>
      <c r="Z564" s="44" t="str">
        <f t="shared" si="101"/>
        <v>-</v>
      </c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L564" s="44"/>
      <c r="BM564" s="44"/>
      <c r="BN564" s="44"/>
      <c r="BO564" s="44"/>
    </row>
    <row r="565" spans="2:67">
      <c r="B565" s="44"/>
      <c r="D565" s="44"/>
      <c r="E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>
        <f>COUNTIF($T$1:T565,T565)</f>
        <v>17</v>
      </c>
      <c r="Q565" s="44" t="str">
        <f t="shared" si="97"/>
        <v>17-KVBC-50</v>
      </c>
      <c r="R565" s="44" t="s">
        <v>14</v>
      </c>
      <c r="S565" s="44">
        <v>50</v>
      </c>
      <c r="T565" s="44" t="str">
        <f t="shared" si="102"/>
        <v>KVBC-50</v>
      </c>
      <c r="U565" s="44">
        <v>1000</v>
      </c>
      <c r="V565" s="44" t="str">
        <f t="shared" si="99"/>
        <v>1000,</v>
      </c>
      <c r="W565" s="44"/>
      <c r="X565" s="44"/>
      <c r="Y565" s="44"/>
      <c r="Z565" s="44" t="str">
        <f t="shared" si="101"/>
        <v>-</v>
      </c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L565" s="44"/>
      <c r="BM565" s="44"/>
      <c r="BN565" s="44"/>
      <c r="BO565" s="44"/>
    </row>
    <row r="566" spans="2:67">
      <c r="B566" s="44"/>
      <c r="D566" s="44"/>
      <c r="E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>
        <f>COUNTIF($T$1:T566,T566)</f>
        <v>18</v>
      </c>
      <c r="Q566" s="44" t="str">
        <f t="shared" si="97"/>
        <v>18-KVBC-50</v>
      </c>
      <c r="R566" s="44" t="s">
        <v>14</v>
      </c>
      <c r="S566" s="44">
        <v>50</v>
      </c>
      <c r="T566" s="44" t="str">
        <f t="shared" si="102"/>
        <v>KVBC-50</v>
      </c>
      <c r="U566" s="44">
        <v>1250</v>
      </c>
      <c r="V566" s="44" t="str">
        <f t="shared" si="99"/>
        <v>1250</v>
      </c>
      <c r="W566" s="44"/>
      <c r="X566" s="44"/>
      <c r="Y566" s="44"/>
      <c r="Z566" s="44" t="str">
        <f t="shared" si="101"/>
        <v>-</v>
      </c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L566" s="44"/>
      <c r="BM566" s="44"/>
      <c r="BN566" s="44"/>
      <c r="BO566" s="44"/>
    </row>
    <row r="567" spans="2:67">
      <c r="B567" s="44"/>
      <c r="D567" s="44"/>
      <c r="E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>
        <f>COUNTIF($T$1:T567,T567)</f>
        <v>1</v>
      </c>
      <c r="Q567" s="44" t="str">
        <f t="shared" si="97"/>
        <v>1-KVBC-63</v>
      </c>
      <c r="R567" s="44" t="s">
        <v>14</v>
      </c>
      <c r="S567" s="44">
        <v>63</v>
      </c>
      <c r="T567" s="44" t="str">
        <f>CONCATENATE(R567,IF(S567=0,"","-"),S567)</f>
        <v>KVBC-63</v>
      </c>
      <c r="U567" s="44">
        <v>25</v>
      </c>
      <c r="V567" s="44" t="str">
        <f t="shared" si="99"/>
        <v>25,</v>
      </c>
      <c r="W567" s="44"/>
      <c r="X567" s="44"/>
      <c r="Y567" s="44"/>
      <c r="Z567" s="44" t="str">
        <f t="shared" si="101"/>
        <v>-</v>
      </c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L567" s="44"/>
      <c r="BM567" s="44"/>
      <c r="BN567" s="44"/>
      <c r="BO567" s="44"/>
    </row>
    <row r="568" spans="2:67">
      <c r="B568" s="44"/>
      <c r="D568" s="44"/>
      <c r="E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>
        <f>COUNTIF($T$1:T568,T568)</f>
        <v>2</v>
      </c>
      <c r="Q568" s="44" t="str">
        <f t="shared" si="97"/>
        <v>2-KVBC-63</v>
      </c>
      <c r="R568" s="44" t="s">
        <v>14</v>
      </c>
      <c r="S568" s="44">
        <v>63</v>
      </c>
      <c r="T568" s="44" t="str">
        <f>CONCATENATE(R568,IF(S568=0,"","-"),S568)</f>
        <v>KVBC-63</v>
      </c>
      <c r="U568" s="44">
        <v>40</v>
      </c>
      <c r="V568" s="44" t="str">
        <f t="shared" si="99"/>
        <v>40,</v>
      </c>
      <c r="W568" s="44"/>
      <c r="X568" s="44"/>
      <c r="Y568" s="44"/>
      <c r="Z568" s="44" t="str">
        <f t="shared" si="101"/>
        <v>-</v>
      </c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L568" s="44"/>
      <c r="BM568" s="44"/>
      <c r="BN568" s="44"/>
      <c r="BO568" s="44"/>
    </row>
    <row r="569" spans="2:67">
      <c r="B569" s="44"/>
      <c r="D569" s="44"/>
      <c r="E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>
        <f>COUNTIF($T$1:T569,T569)</f>
        <v>3</v>
      </c>
      <c r="Q569" s="44" t="str">
        <f t="shared" si="97"/>
        <v>3-KVBC-63</v>
      </c>
      <c r="R569" s="44" t="s">
        <v>14</v>
      </c>
      <c r="S569" s="44">
        <v>63</v>
      </c>
      <c r="T569" s="44" t="str">
        <f t="shared" ref="T569:T584" si="103">CONCATENATE(R569,IF(S569=0,"","-"),S569)</f>
        <v>KVBC-63</v>
      </c>
      <c r="U569" s="44">
        <v>50</v>
      </c>
      <c r="V569" s="44" t="str">
        <f t="shared" si="99"/>
        <v>50,</v>
      </c>
      <c r="W569" s="44"/>
      <c r="X569" s="44"/>
      <c r="Y569" s="44"/>
      <c r="Z569" s="44" t="str">
        <f t="shared" si="101"/>
        <v>-</v>
      </c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L569" s="44"/>
      <c r="BM569" s="44"/>
      <c r="BN569" s="44"/>
      <c r="BO569" s="44"/>
    </row>
    <row r="570" spans="2:67">
      <c r="B570" s="44"/>
      <c r="D570" s="44"/>
      <c r="E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>
        <f>COUNTIF($T$1:T570,T570)</f>
        <v>4</v>
      </c>
      <c r="Q570" s="44" t="str">
        <f t="shared" si="97"/>
        <v>4-KVBC-63</v>
      </c>
      <c r="R570" s="44" t="s">
        <v>14</v>
      </c>
      <c r="S570" s="44">
        <v>63</v>
      </c>
      <c r="T570" s="44" t="str">
        <f t="shared" si="103"/>
        <v>KVBC-63</v>
      </c>
      <c r="U570" s="44">
        <v>80</v>
      </c>
      <c r="V570" s="44" t="str">
        <f t="shared" si="99"/>
        <v>80,</v>
      </c>
      <c r="W570" s="44"/>
      <c r="X570" s="44"/>
      <c r="Y570" s="44"/>
      <c r="Z570" s="44" t="str">
        <f t="shared" si="101"/>
        <v>-</v>
      </c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L570" s="44"/>
      <c r="BM570" s="44"/>
      <c r="BN570" s="44"/>
      <c r="BO570" s="44"/>
    </row>
    <row r="571" spans="2:67">
      <c r="B571" s="44"/>
      <c r="D571" s="44"/>
      <c r="E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>
        <f>COUNTIF($T$1:T571,T571)</f>
        <v>5</v>
      </c>
      <c r="Q571" s="44" t="str">
        <f t="shared" si="97"/>
        <v>5-KVBC-63</v>
      </c>
      <c r="R571" s="44" t="s">
        <v>14</v>
      </c>
      <c r="S571" s="44">
        <v>63</v>
      </c>
      <c r="T571" s="44" t="str">
        <f t="shared" si="103"/>
        <v>KVBC-63</v>
      </c>
      <c r="U571" s="44">
        <v>100</v>
      </c>
      <c r="V571" s="44" t="str">
        <f t="shared" si="99"/>
        <v>100,</v>
      </c>
      <c r="W571" s="44"/>
      <c r="X571" s="44"/>
      <c r="Y571" s="44"/>
      <c r="Z571" s="44" t="str">
        <f t="shared" si="101"/>
        <v>-</v>
      </c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L571" s="44"/>
      <c r="BM571" s="44"/>
      <c r="BN571" s="44"/>
      <c r="BO571" s="44"/>
    </row>
    <row r="572" spans="2:67">
      <c r="B572" s="44"/>
      <c r="D572" s="44"/>
      <c r="E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>
        <f>COUNTIF($T$1:T572,T572)</f>
        <v>6</v>
      </c>
      <c r="Q572" s="44" t="str">
        <f t="shared" si="97"/>
        <v>6-KVBC-63</v>
      </c>
      <c r="R572" s="44" t="s">
        <v>14</v>
      </c>
      <c r="S572" s="44">
        <v>63</v>
      </c>
      <c r="T572" s="44" t="str">
        <f t="shared" si="103"/>
        <v>KVBC-63</v>
      </c>
      <c r="U572" s="44">
        <v>120</v>
      </c>
      <c r="V572" s="44" t="str">
        <f t="shared" si="99"/>
        <v>120,</v>
      </c>
      <c r="W572" s="44"/>
      <c r="X572" s="44"/>
      <c r="Y572" s="44"/>
      <c r="Z572" s="44" t="str">
        <f t="shared" si="101"/>
        <v>-</v>
      </c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L572" s="44"/>
      <c r="BM572" s="44"/>
      <c r="BN572" s="44"/>
      <c r="BO572" s="44"/>
    </row>
    <row r="573" spans="2:67">
      <c r="B573" s="44"/>
      <c r="D573" s="44"/>
      <c r="E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>
        <f>COUNTIF($T$1:T573,T573)</f>
        <v>7</v>
      </c>
      <c r="Q573" s="44" t="str">
        <f t="shared" si="97"/>
        <v>7-KVBC-63</v>
      </c>
      <c r="R573" s="44" t="s">
        <v>14</v>
      </c>
      <c r="S573" s="44">
        <v>63</v>
      </c>
      <c r="T573" s="44" t="str">
        <f t="shared" si="103"/>
        <v>KVBC-63</v>
      </c>
      <c r="U573" s="44">
        <v>160</v>
      </c>
      <c r="V573" s="44" t="str">
        <f t="shared" si="99"/>
        <v>160,</v>
      </c>
      <c r="W573" s="44"/>
      <c r="X573" s="44"/>
      <c r="Y573" s="44"/>
      <c r="Z573" s="44" t="str">
        <f t="shared" si="101"/>
        <v>-</v>
      </c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L573" s="44"/>
      <c r="BM573" s="44"/>
      <c r="BN573" s="44"/>
      <c r="BO573" s="44"/>
    </row>
    <row r="574" spans="2:67">
      <c r="B574" s="44"/>
      <c r="D574" s="44"/>
      <c r="E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>
        <f>COUNTIF($T$1:T574,T574)</f>
        <v>8</v>
      </c>
      <c r="Q574" s="44" t="str">
        <f t="shared" si="97"/>
        <v>8-KVBC-63</v>
      </c>
      <c r="R574" s="44" t="s">
        <v>14</v>
      </c>
      <c r="S574" s="44">
        <v>63</v>
      </c>
      <c r="T574" s="44" t="str">
        <f t="shared" si="103"/>
        <v>KVBC-63</v>
      </c>
      <c r="U574" s="44">
        <v>200</v>
      </c>
      <c r="V574" s="44" t="str">
        <f t="shared" si="99"/>
        <v>200,</v>
      </c>
      <c r="W574" s="44"/>
      <c r="X574" s="44"/>
      <c r="Y574" s="44"/>
      <c r="Z574" s="44" t="str">
        <f t="shared" si="101"/>
        <v>-</v>
      </c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L574" s="44"/>
      <c r="BM574" s="44"/>
      <c r="BN574" s="44"/>
      <c r="BO574" s="44"/>
    </row>
    <row r="575" spans="2:67">
      <c r="B575" s="44"/>
      <c r="D575" s="44"/>
      <c r="E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>
        <f>COUNTIF($T$1:T575,T575)</f>
        <v>9</v>
      </c>
      <c r="Q575" s="44" t="str">
        <f t="shared" si="97"/>
        <v>9-KVBC-63</v>
      </c>
      <c r="R575" s="44" t="s">
        <v>14</v>
      </c>
      <c r="S575" s="44">
        <v>63</v>
      </c>
      <c r="T575" s="44" t="str">
        <f t="shared" si="103"/>
        <v>KVBC-63</v>
      </c>
      <c r="U575" s="44">
        <v>250</v>
      </c>
      <c r="V575" s="44" t="str">
        <f t="shared" si="99"/>
        <v>250,</v>
      </c>
      <c r="W575" s="44"/>
      <c r="X575" s="44"/>
      <c r="Y575" s="44"/>
      <c r="Z575" s="44" t="str">
        <f t="shared" si="101"/>
        <v>-</v>
      </c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L575" s="44"/>
      <c r="BM575" s="44"/>
      <c r="BN575" s="44"/>
      <c r="BO575" s="44"/>
    </row>
    <row r="576" spans="2:67">
      <c r="B576" s="44"/>
      <c r="D576" s="44"/>
      <c r="E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>
        <f>COUNTIF($T$1:T576,T576)</f>
        <v>10</v>
      </c>
      <c r="Q576" s="44" t="str">
        <f t="shared" si="97"/>
        <v>10-KVBC-63</v>
      </c>
      <c r="R576" s="44" t="s">
        <v>14</v>
      </c>
      <c r="S576" s="44">
        <v>63</v>
      </c>
      <c r="T576" s="44" t="str">
        <f t="shared" si="103"/>
        <v>KVBC-63</v>
      </c>
      <c r="U576" s="44">
        <v>300</v>
      </c>
      <c r="V576" s="44" t="str">
        <f t="shared" si="99"/>
        <v>300,</v>
      </c>
      <c r="W576" s="44"/>
      <c r="X576" s="44"/>
      <c r="Y576" s="44"/>
      <c r="Z576" s="44" t="str">
        <f t="shared" si="101"/>
        <v>-</v>
      </c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L576" s="44"/>
      <c r="BM576" s="44"/>
      <c r="BN576" s="44"/>
      <c r="BO576" s="44"/>
    </row>
    <row r="577" spans="2:67">
      <c r="B577" s="44"/>
      <c r="D577" s="44"/>
      <c r="E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>
        <f>COUNTIF($T$1:T577,T577)</f>
        <v>11</v>
      </c>
      <c r="Q577" s="44" t="str">
        <f t="shared" si="97"/>
        <v>11-KVBC-63</v>
      </c>
      <c r="R577" s="44" t="s">
        <v>14</v>
      </c>
      <c r="S577" s="44">
        <v>63</v>
      </c>
      <c r="T577" s="44" t="str">
        <f t="shared" si="103"/>
        <v>KVBC-63</v>
      </c>
      <c r="U577" s="44">
        <v>320</v>
      </c>
      <c r="V577" s="44" t="str">
        <f t="shared" si="99"/>
        <v>320,</v>
      </c>
      <c r="W577" s="44"/>
      <c r="X577" s="44"/>
      <c r="Y577" s="44"/>
      <c r="Z577" s="44" t="str">
        <f t="shared" si="101"/>
        <v>-</v>
      </c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L577" s="44"/>
      <c r="BM577" s="44"/>
      <c r="BN577" s="44"/>
      <c r="BO577" s="44"/>
    </row>
    <row r="578" spans="2:67">
      <c r="B578" s="44"/>
      <c r="D578" s="44"/>
      <c r="E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>
        <f>COUNTIF($T$1:T578,T578)</f>
        <v>12</v>
      </c>
      <c r="Q578" s="44" t="str">
        <f t="shared" si="97"/>
        <v>12-KVBC-63</v>
      </c>
      <c r="R578" s="44" t="s">
        <v>14</v>
      </c>
      <c r="S578" s="44">
        <v>63</v>
      </c>
      <c r="T578" s="44" t="str">
        <f t="shared" si="103"/>
        <v>KVBC-63</v>
      </c>
      <c r="U578" s="44">
        <v>400</v>
      </c>
      <c r="V578" s="44" t="str">
        <f t="shared" si="99"/>
        <v>400,</v>
      </c>
      <c r="W578" s="44"/>
      <c r="X578" s="44"/>
      <c r="Y578" s="44"/>
      <c r="Z578" s="44" t="str">
        <f t="shared" si="101"/>
        <v>-</v>
      </c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L578" s="44"/>
      <c r="BM578" s="44"/>
      <c r="BN578" s="44"/>
      <c r="BO578" s="44"/>
    </row>
    <row r="579" spans="2:67">
      <c r="B579" s="44"/>
      <c r="D579" s="44"/>
      <c r="E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>
        <f>COUNTIF($T$1:T579,T579)</f>
        <v>13</v>
      </c>
      <c r="Q579" s="44" t="str">
        <f t="shared" ref="Q579:Q642" si="104">CONCATENATE(P579,"-",T579)</f>
        <v>13-KVBC-63</v>
      </c>
      <c r="R579" s="44" t="s">
        <v>14</v>
      </c>
      <c r="S579" s="44">
        <v>63</v>
      </c>
      <c r="T579" s="44" t="str">
        <f t="shared" si="103"/>
        <v>KVBC-63</v>
      </c>
      <c r="U579" s="44">
        <v>500</v>
      </c>
      <c r="V579" s="44" t="str">
        <f t="shared" ref="V579:V642" si="105">CONCATENATE(U579,IF(P579=COUNTIF(T:T,T579),"",","))</f>
        <v>500,</v>
      </c>
      <c r="W579" s="44"/>
      <c r="X579" s="44"/>
      <c r="Y579" s="44"/>
      <c r="Z579" s="44" t="str">
        <f t="shared" si="101"/>
        <v>-</v>
      </c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L579" s="44"/>
      <c r="BM579" s="44"/>
      <c r="BN579" s="44"/>
      <c r="BO579" s="44"/>
    </row>
    <row r="580" spans="2:67">
      <c r="B580" s="44"/>
      <c r="D580" s="44"/>
      <c r="E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>
        <f>COUNTIF($T$1:T580,T580)</f>
        <v>14</v>
      </c>
      <c r="Q580" s="44" t="str">
        <f t="shared" si="104"/>
        <v>14-KVBC-63</v>
      </c>
      <c r="R580" s="44" t="s">
        <v>14</v>
      </c>
      <c r="S580" s="44">
        <v>63</v>
      </c>
      <c r="T580" s="44" t="str">
        <f t="shared" si="103"/>
        <v>KVBC-63</v>
      </c>
      <c r="U580" s="44">
        <v>600</v>
      </c>
      <c r="V580" s="44" t="str">
        <f t="shared" si="105"/>
        <v>600,</v>
      </c>
      <c r="W580" s="44"/>
      <c r="X580" s="44"/>
      <c r="Y580" s="44"/>
      <c r="Z580" s="44" t="str">
        <f t="shared" si="101"/>
        <v>-</v>
      </c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L580" s="44"/>
      <c r="BM580" s="44"/>
      <c r="BN580" s="44"/>
      <c r="BO580" s="44"/>
    </row>
    <row r="581" spans="2:67">
      <c r="B581" s="44"/>
      <c r="D581" s="44"/>
      <c r="E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>
        <f>COUNTIF($T$1:T581,T581)</f>
        <v>15</v>
      </c>
      <c r="Q581" s="44" t="str">
        <f t="shared" si="104"/>
        <v>15-KVBC-63</v>
      </c>
      <c r="R581" s="44" t="s">
        <v>14</v>
      </c>
      <c r="S581" s="44">
        <v>63</v>
      </c>
      <c r="T581" s="44" t="str">
        <f t="shared" si="103"/>
        <v>KVBC-63</v>
      </c>
      <c r="U581" s="44">
        <v>700</v>
      </c>
      <c r="V581" s="44" t="str">
        <f t="shared" si="105"/>
        <v>700,</v>
      </c>
      <c r="W581" s="44"/>
      <c r="X581" s="44"/>
      <c r="Y581" s="44"/>
      <c r="Z581" s="44" t="str">
        <f t="shared" si="101"/>
        <v>-</v>
      </c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L581" s="44"/>
      <c r="BM581" s="44"/>
      <c r="BN581" s="44"/>
      <c r="BO581" s="44"/>
    </row>
    <row r="582" spans="2:67">
      <c r="B582" s="44"/>
      <c r="D582" s="44"/>
      <c r="E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>
        <f>COUNTIF($T$1:T582,T582)</f>
        <v>16</v>
      </c>
      <c r="Q582" s="44" t="str">
        <f t="shared" si="104"/>
        <v>16-KVBC-63</v>
      </c>
      <c r="R582" s="44" t="s">
        <v>14</v>
      </c>
      <c r="S582" s="44">
        <v>63</v>
      </c>
      <c r="T582" s="44" t="str">
        <f t="shared" si="103"/>
        <v>KVBC-63</v>
      </c>
      <c r="U582" s="44">
        <v>800</v>
      </c>
      <c r="V582" s="44" t="str">
        <f t="shared" si="105"/>
        <v>800,</v>
      </c>
      <c r="W582" s="44"/>
      <c r="X582" s="44"/>
      <c r="Y582" s="44"/>
      <c r="Z582" s="44" t="str">
        <f t="shared" si="101"/>
        <v>-</v>
      </c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L582" s="44"/>
      <c r="BM582" s="44"/>
      <c r="BN582" s="44"/>
      <c r="BO582" s="44"/>
    </row>
    <row r="583" spans="2:67">
      <c r="B583" s="44"/>
      <c r="D583" s="44"/>
      <c r="E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>
        <f>COUNTIF($T$1:T583,T583)</f>
        <v>17</v>
      </c>
      <c r="Q583" s="44" t="str">
        <f t="shared" si="104"/>
        <v>17-KVBC-63</v>
      </c>
      <c r="R583" s="44" t="s">
        <v>14</v>
      </c>
      <c r="S583" s="44">
        <v>63</v>
      </c>
      <c r="T583" s="44" t="str">
        <f t="shared" si="103"/>
        <v>KVBC-63</v>
      </c>
      <c r="U583" s="44">
        <v>1000</v>
      </c>
      <c r="V583" s="44" t="str">
        <f t="shared" si="105"/>
        <v>1000,</v>
      </c>
      <c r="W583" s="44"/>
      <c r="X583" s="44"/>
      <c r="Y583" s="44"/>
      <c r="Z583" s="44" t="str">
        <f t="shared" si="101"/>
        <v>-</v>
      </c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L583" s="44"/>
      <c r="BM583" s="44"/>
      <c r="BN583" s="44"/>
      <c r="BO583" s="44"/>
    </row>
    <row r="584" spans="2:67">
      <c r="B584" s="44"/>
      <c r="D584" s="44"/>
      <c r="E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>
        <f>COUNTIF($T$1:T584,T584)</f>
        <v>18</v>
      </c>
      <c r="Q584" s="44" t="str">
        <f t="shared" si="104"/>
        <v>18-KVBC-63</v>
      </c>
      <c r="R584" s="44" t="s">
        <v>14</v>
      </c>
      <c r="S584" s="44">
        <v>63</v>
      </c>
      <c r="T584" s="44" t="str">
        <f t="shared" si="103"/>
        <v>KVBC-63</v>
      </c>
      <c r="U584" s="44">
        <v>1250</v>
      </c>
      <c r="V584" s="44" t="str">
        <f t="shared" si="105"/>
        <v>1250</v>
      </c>
      <c r="W584" s="44"/>
      <c r="X584" s="44"/>
      <c r="Y584" s="44"/>
      <c r="Z584" s="44" t="str">
        <f t="shared" si="101"/>
        <v>-</v>
      </c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L584" s="44"/>
      <c r="BM584" s="44"/>
      <c r="BN584" s="44"/>
      <c r="BO584" s="44"/>
    </row>
    <row r="585" spans="2:67">
      <c r="B585" s="44"/>
      <c r="D585" s="44"/>
      <c r="E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>
        <f>COUNTIF($T$1:T585,T585)</f>
        <v>1</v>
      </c>
      <c r="Q585" s="44" t="str">
        <f t="shared" si="104"/>
        <v>1-KVBC-80</v>
      </c>
      <c r="R585" s="44" t="s">
        <v>14</v>
      </c>
      <c r="S585" s="44">
        <v>80</v>
      </c>
      <c r="T585" s="44" t="str">
        <f>CONCATENATE(R585,IF(S585=0,"","-"),S585)</f>
        <v>KVBC-80</v>
      </c>
      <c r="U585" s="44">
        <v>25</v>
      </c>
      <c r="V585" s="44" t="str">
        <f t="shared" si="105"/>
        <v>25,</v>
      </c>
      <c r="W585" s="44"/>
      <c r="X585" s="44"/>
      <c r="Y585" s="44"/>
      <c r="Z585" s="44" t="str">
        <f t="shared" si="101"/>
        <v>-</v>
      </c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L585" s="44"/>
      <c r="BM585" s="44"/>
      <c r="BN585" s="44"/>
      <c r="BO585" s="44"/>
    </row>
    <row r="586" spans="2:67">
      <c r="B586" s="44"/>
      <c r="D586" s="44"/>
      <c r="E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>
        <f>COUNTIF($T$1:T586,T586)</f>
        <v>2</v>
      </c>
      <c r="Q586" s="44" t="str">
        <f t="shared" si="104"/>
        <v>2-KVBC-80</v>
      </c>
      <c r="R586" s="44" t="s">
        <v>14</v>
      </c>
      <c r="S586" s="44">
        <v>80</v>
      </c>
      <c r="T586" s="44" t="str">
        <f>CONCATENATE(R586,IF(S586=0,"","-"),S586)</f>
        <v>KVBC-80</v>
      </c>
      <c r="U586" s="44">
        <v>40</v>
      </c>
      <c r="V586" s="44" t="str">
        <f t="shared" si="105"/>
        <v>40,</v>
      </c>
      <c r="W586" s="44"/>
      <c r="X586" s="44"/>
      <c r="Y586" s="44"/>
      <c r="Z586" s="44" t="str">
        <f t="shared" si="101"/>
        <v>-</v>
      </c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L586" s="44"/>
      <c r="BM586" s="44"/>
      <c r="BN586" s="44"/>
      <c r="BO586" s="44"/>
    </row>
    <row r="587" spans="2:67">
      <c r="B587" s="44"/>
      <c r="D587" s="44"/>
      <c r="E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>
        <f>COUNTIF($T$1:T587,T587)</f>
        <v>3</v>
      </c>
      <c r="Q587" s="44" t="str">
        <f t="shared" si="104"/>
        <v>3-KVBC-80</v>
      </c>
      <c r="R587" s="44" t="s">
        <v>14</v>
      </c>
      <c r="S587" s="44">
        <v>80</v>
      </c>
      <c r="T587" s="44" t="str">
        <f t="shared" ref="T587:T602" si="106">CONCATENATE(R587,IF(S587=0,"","-"),S587)</f>
        <v>KVBC-80</v>
      </c>
      <c r="U587" s="44">
        <v>50</v>
      </c>
      <c r="V587" s="44" t="str">
        <f t="shared" si="105"/>
        <v>50,</v>
      </c>
      <c r="W587" s="44"/>
      <c r="X587" s="44"/>
      <c r="Y587" s="44"/>
      <c r="Z587" s="44" t="str">
        <f t="shared" si="101"/>
        <v>-</v>
      </c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L587" s="44"/>
      <c r="BM587" s="44"/>
      <c r="BN587" s="44"/>
      <c r="BO587" s="44"/>
    </row>
    <row r="588" spans="2:67">
      <c r="B588" s="44"/>
      <c r="D588" s="44"/>
      <c r="E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>
        <f>COUNTIF($T$1:T588,T588)</f>
        <v>4</v>
      </c>
      <c r="Q588" s="44" t="str">
        <f t="shared" si="104"/>
        <v>4-KVBC-80</v>
      </c>
      <c r="R588" s="44" t="s">
        <v>14</v>
      </c>
      <c r="S588" s="44">
        <v>80</v>
      </c>
      <c r="T588" s="44" t="str">
        <f t="shared" si="106"/>
        <v>KVBC-80</v>
      </c>
      <c r="U588" s="44">
        <v>80</v>
      </c>
      <c r="V588" s="44" t="str">
        <f t="shared" si="105"/>
        <v>80,</v>
      </c>
      <c r="W588" s="44"/>
      <c r="X588" s="44"/>
      <c r="Y588" s="44"/>
      <c r="Z588" s="44" t="str">
        <f t="shared" si="101"/>
        <v>-</v>
      </c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L588" s="44"/>
      <c r="BM588" s="44"/>
      <c r="BN588" s="44"/>
      <c r="BO588" s="44"/>
    </row>
    <row r="589" spans="2:67">
      <c r="B589" s="44"/>
      <c r="D589" s="44"/>
      <c r="E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>
        <f>COUNTIF($T$1:T589,T589)</f>
        <v>5</v>
      </c>
      <c r="Q589" s="44" t="str">
        <f t="shared" si="104"/>
        <v>5-KVBC-80</v>
      </c>
      <c r="R589" s="44" t="s">
        <v>14</v>
      </c>
      <c r="S589" s="44">
        <v>80</v>
      </c>
      <c r="T589" s="44" t="str">
        <f t="shared" si="106"/>
        <v>KVBC-80</v>
      </c>
      <c r="U589" s="44">
        <v>100</v>
      </c>
      <c r="V589" s="44" t="str">
        <f t="shared" si="105"/>
        <v>100,</v>
      </c>
      <c r="W589" s="44"/>
      <c r="X589" s="44"/>
      <c r="Y589" s="44"/>
      <c r="Z589" s="44" t="str">
        <f t="shared" si="101"/>
        <v>-</v>
      </c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L589" s="44"/>
      <c r="BM589" s="44"/>
      <c r="BN589" s="44"/>
      <c r="BO589" s="44"/>
    </row>
    <row r="590" spans="2:67">
      <c r="B590" s="44"/>
      <c r="D590" s="44"/>
      <c r="E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>
        <f>COUNTIF($T$1:T590,T590)</f>
        <v>6</v>
      </c>
      <c r="Q590" s="44" t="str">
        <f t="shared" si="104"/>
        <v>6-KVBC-80</v>
      </c>
      <c r="R590" s="44" t="s">
        <v>14</v>
      </c>
      <c r="S590" s="44">
        <v>80</v>
      </c>
      <c r="T590" s="44" t="str">
        <f t="shared" si="106"/>
        <v>KVBC-80</v>
      </c>
      <c r="U590" s="44">
        <v>120</v>
      </c>
      <c r="V590" s="44" t="str">
        <f t="shared" si="105"/>
        <v>120,</v>
      </c>
      <c r="W590" s="44"/>
      <c r="X590" s="44"/>
      <c r="Y590" s="44"/>
      <c r="Z590" s="44" t="str">
        <f t="shared" si="101"/>
        <v>-</v>
      </c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L590" s="44"/>
      <c r="BM590" s="44"/>
      <c r="BN590" s="44"/>
      <c r="BO590" s="44"/>
    </row>
    <row r="591" spans="2:67">
      <c r="B591" s="44"/>
      <c r="D591" s="44"/>
      <c r="E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>
        <f>COUNTIF($T$1:T591,T591)</f>
        <v>7</v>
      </c>
      <c r="Q591" s="44" t="str">
        <f t="shared" si="104"/>
        <v>7-KVBC-80</v>
      </c>
      <c r="R591" s="44" t="s">
        <v>14</v>
      </c>
      <c r="S591" s="44">
        <v>80</v>
      </c>
      <c r="T591" s="44" t="str">
        <f t="shared" si="106"/>
        <v>KVBC-80</v>
      </c>
      <c r="U591" s="44">
        <v>160</v>
      </c>
      <c r="V591" s="44" t="str">
        <f t="shared" si="105"/>
        <v>160,</v>
      </c>
      <c r="W591" s="44"/>
      <c r="X591" s="44"/>
      <c r="Y591" s="44"/>
      <c r="Z591" s="44" t="str">
        <f t="shared" si="101"/>
        <v>-</v>
      </c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L591" s="44"/>
      <c r="BM591" s="44"/>
      <c r="BN591" s="44"/>
      <c r="BO591" s="44"/>
    </row>
    <row r="592" spans="2:67">
      <c r="B592" s="44"/>
      <c r="D592" s="44"/>
      <c r="E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>
        <f>COUNTIF($T$1:T592,T592)</f>
        <v>8</v>
      </c>
      <c r="Q592" s="44" t="str">
        <f t="shared" si="104"/>
        <v>8-KVBC-80</v>
      </c>
      <c r="R592" s="44" t="s">
        <v>14</v>
      </c>
      <c r="S592" s="44">
        <v>80</v>
      </c>
      <c r="T592" s="44" t="str">
        <f t="shared" si="106"/>
        <v>KVBC-80</v>
      </c>
      <c r="U592" s="44">
        <v>200</v>
      </c>
      <c r="V592" s="44" t="str">
        <f t="shared" si="105"/>
        <v>200,</v>
      </c>
      <c r="W592" s="44"/>
      <c r="X592" s="44"/>
      <c r="Y592" s="44"/>
      <c r="Z592" s="44" t="str">
        <f t="shared" si="101"/>
        <v>-</v>
      </c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L592" s="44"/>
      <c r="BM592" s="44"/>
      <c r="BN592" s="44"/>
      <c r="BO592" s="44"/>
    </row>
    <row r="593" spans="2:67">
      <c r="B593" s="44"/>
      <c r="D593" s="44"/>
      <c r="E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>
        <f>COUNTIF($T$1:T593,T593)</f>
        <v>9</v>
      </c>
      <c r="Q593" s="44" t="str">
        <f t="shared" si="104"/>
        <v>9-KVBC-80</v>
      </c>
      <c r="R593" s="44" t="s">
        <v>14</v>
      </c>
      <c r="S593" s="44">
        <v>80</v>
      </c>
      <c r="T593" s="44" t="str">
        <f t="shared" si="106"/>
        <v>KVBC-80</v>
      </c>
      <c r="U593" s="44">
        <v>250</v>
      </c>
      <c r="V593" s="44" t="str">
        <f t="shared" si="105"/>
        <v>250,</v>
      </c>
      <c r="W593" s="44"/>
      <c r="X593" s="44"/>
      <c r="Y593" s="44"/>
      <c r="Z593" s="44" t="str">
        <f t="shared" si="101"/>
        <v>-</v>
      </c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L593" s="44"/>
      <c r="BM593" s="44"/>
      <c r="BN593" s="44"/>
      <c r="BO593" s="44"/>
    </row>
    <row r="594" spans="2:67">
      <c r="B594" s="44"/>
      <c r="D594" s="44"/>
      <c r="E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>
        <f>COUNTIF($T$1:T594,T594)</f>
        <v>10</v>
      </c>
      <c r="Q594" s="44" t="str">
        <f t="shared" si="104"/>
        <v>10-KVBC-80</v>
      </c>
      <c r="R594" s="44" t="s">
        <v>14</v>
      </c>
      <c r="S594" s="44">
        <v>80</v>
      </c>
      <c r="T594" s="44" t="str">
        <f t="shared" si="106"/>
        <v>KVBC-80</v>
      </c>
      <c r="U594" s="44">
        <v>300</v>
      </c>
      <c r="V594" s="44" t="str">
        <f t="shared" si="105"/>
        <v>300,</v>
      </c>
      <c r="W594" s="44"/>
      <c r="X594" s="44"/>
      <c r="Y594" s="44"/>
      <c r="Z594" s="44" t="str">
        <f t="shared" si="101"/>
        <v>-</v>
      </c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L594" s="44"/>
      <c r="BM594" s="44"/>
      <c r="BN594" s="44"/>
      <c r="BO594" s="44"/>
    </row>
    <row r="595" spans="2:67">
      <c r="B595" s="44"/>
      <c r="D595" s="44"/>
      <c r="E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>
        <f>COUNTIF($T$1:T595,T595)</f>
        <v>11</v>
      </c>
      <c r="Q595" s="44" t="str">
        <f t="shared" si="104"/>
        <v>11-KVBC-80</v>
      </c>
      <c r="R595" s="44" t="s">
        <v>14</v>
      </c>
      <c r="S595" s="44">
        <v>80</v>
      </c>
      <c r="T595" s="44" t="str">
        <f t="shared" si="106"/>
        <v>KVBC-80</v>
      </c>
      <c r="U595" s="44">
        <v>320</v>
      </c>
      <c r="V595" s="44" t="str">
        <f t="shared" si="105"/>
        <v>320,</v>
      </c>
      <c r="W595" s="44"/>
      <c r="X595" s="44"/>
      <c r="Y595" s="44"/>
      <c r="Z595" s="44" t="str">
        <f t="shared" si="101"/>
        <v>-</v>
      </c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L595" s="44"/>
      <c r="BM595" s="44"/>
      <c r="BN595" s="44"/>
      <c r="BO595" s="44"/>
    </row>
    <row r="596" spans="2:67">
      <c r="B596" s="44"/>
      <c r="D596" s="44"/>
      <c r="E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>
        <f>COUNTIF($T$1:T596,T596)</f>
        <v>12</v>
      </c>
      <c r="Q596" s="44" t="str">
        <f t="shared" si="104"/>
        <v>12-KVBC-80</v>
      </c>
      <c r="R596" s="44" t="s">
        <v>14</v>
      </c>
      <c r="S596" s="44">
        <v>80</v>
      </c>
      <c r="T596" s="44" t="str">
        <f t="shared" si="106"/>
        <v>KVBC-80</v>
      </c>
      <c r="U596" s="44">
        <v>400</v>
      </c>
      <c r="V596" s="44" t="str">
        <f t="shared" si="105"/>
        <v>400,</v>
      </c>
      <c r="W596" s="44"/>
      <c r="X596" s="44"/>
      <c r="Y596" s="44"/>
      <c r="Z596" s="44" t="str">
        <f t="shared" si="101"/>
        <v>-</v>
      </c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L596" s="44"/>
      <c r="BM596" s="44"/>
      <c r="BN596" s="44"/>
      <c r="BO596" s="44"/>
    </row>
    <row r="597" spans="2:67">
      <c r="B597" s="44"/>
      <c r="D597" s="44"/>
      <c r="E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>
        <f>COUNTIF($T$1:T597,T597)</f>
        <v>13</v>
      </c>
      <c r="Q597" s="44" t="str">
        <f t="shared" si="104"/>
        <v>13-KVBC-80</v>
      </c>
      <c r="R597" s="44" t="s">
        <v>14</v>
      </c>
      <c r="S597" s="44">
        <v>80</v>
      </c>
      <c r="T597" s="44" t="str">
        <f t="shared" si="106"/>
        <v>KVBC-80</v>
      </c>
      <c r="U597" s="44">
        <v>500</v>
      </c>
      <c r="V597" s="44" t="str">
        <f t="shared" si="105"/>
        <v>500,</v>
      </c>
      <c r="W597" s="44"/>
      <c r="X597" s="44"/>
      <c r="Y597" s="44"/>
      <c r="Z597" s="44" t="str">
        <f t="shared" si="101"/>
        <v>-</v>
      </c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L597" s="44"/>
      <c r="BM597" s="44"/>
      <c r="BN597" s="44"/>
      <c r="BO597" s="44"/>
    </row>
    <row r="598" spans="2:67">
      <c r="B598" s="44"/>
      <c r="D598" s="44"/>
      <c r="E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>
        <f>COUNTIF($T$1:T598,T598)</f>
        <v>14</v>
      </c>
      <c r="Q598" s="44" t="str">
        <f t="shared" si="104"/>
        <v>14-KVBC-80</v>
      </c>
      <c r="R598" s="44" t="s">
        <v>14</v>
      </c>
      <c r="S598" s="44">
        <v>80</v>
      </c>
      <c r="T598" s="44" t="str">
        <f t="shared" si="106"/>
        <v>KVBC-80</v>
      </c>
      <c r="U598" s="44">
        <v>600</v>
      </c>
      <c r="V598" s="44" t="str">
        <f t="shared" si="105"/>
        <v>600,</v>
      </c>
      <c r="W598" s="44"/>
      <c r="X598" s="44"/>
      <c r="Y598" s="44"/>
      <c r="Z598" s="44" t="str">
        <f t="shared" si="101"/>
        <v>-</v>
      </c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L598" s="44"/>
      <c r="BM598" s="44"/>
      <c r="BN598" s="44"/>
      <c r="BO598" s="44"/>
    </row>
    <row r="599" spans="2:67">
      <c r="B599" s="44"/>
      <c r="D599" s="44"/>
      <c r="E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>
        <f>COUNTIF($T$1:T599,T599)</f>
        <v>15</v>
      </c>
      <c r="Q599" s="44" t="str">
        <f t="shared" si="104"/>
        <v>15-KVBC-80</v>
      </c>
      <c r="R599" s="44" t="s">
        <v>14</v>
      </c>
      <c r="S599" s="44">
        <v>80</v>
      </c>
      <c r="T599" s="44" t="str">
        <f t="shared" si="106"/>
        <v>KVBC-80</v>
      </c>
      <c r="U599" s="44">
        <v>700</v>
      </c>
      <c r="V599" s="44" t="str">
        <f t="shared" si="105"/>
        <v>700,</v>
      </c>
      <c r="W599" s="44"/>
      <c r="X599" s="44"/>
      <c r="Y599" s="44"/>
      <c r="Z599" s="44" t="str">
        <f t="shared" si="101"/>
        <v>-</v>
      </c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L599" s="44"/>
      <c r="BM599" s="44"/>
      <c r="BN599" s="44"/>
      <c r="BO599" s="44"/>
    </row>
    <row r="600" spans="2:67">
      <c r="B600" s="44"/>
      <c r="D600" s="44"/>
      <c r="E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>
        <f>COUNTIF($T$1:T600,T600)</f>
        <v>16</v>
      </c>
      <c r="Q600" s="44" t="str">
        <f t="shared" si="104"/>
        <v>16-KVBC-80</v>
      </c>
      <c r="R600" s="44" t="s">
        <v>14</v>
      </c>
      <c r="S600" s="44">
        <v>80</v>
      </c>
      <c r="T600" s="44" t="str">
        <f t="shared" si="106"/>
        <v>KVBC-80</v>
      </c>
      <c r="U600" s="44">
        <v>800</v>
      </c>
      <c r="V600" s="44" t="str">
        <f t="shared" si="105"/>
        <v>800,</v>
      </c>
      <c r="W600" s="44"/>
      <c r="X600" s="44"/>
      <c r="Y600" s="44"/>
      <c r="Z600" s="44" t="str">
        <f t="shared" si="101"/>
        <v>-</v>
      </c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L600" s="44"/>
      <c r="BM600" s="44"/>
      <c r="BN600" s="44"/>
      <c r="BO600" s="44"/>
    </row>
    <row r="601" spans="2:67">
      <c r="B601" s="44"/>
      <c r="D601" s="44"/>
      <c r="E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>
        <f>COUNTIF($T$1:T601,T601)</f>
        <v>17</v>
      </c>
      <c r="Q601" s="44" t="str">
        <f t="shared" si="104"/>
        <v>17-KVBC-80</v>
      </c>
      <c r="R601" s="44" t="s">
        <v>14</v>
      </c>
      <c r="S601" s="44">
        <v>80</v>
      </c>
      <c r="T601" s="44" t="str">
        <f t="shared" si="106"/>
        <v>KVBC-80</v>
      </c>
      <c r="U601" s="44">
        <v>1000</v>
      </c>
      <c r="V601" s="44" t="str">
        <f t="shared" si="105"/>
        <v>1000,</v>
      </c>
      <c r="W601" s="44"/>
      <c r="X601" s="44"/>
      <c r="Y601" s="44"/>
      <c r="Z601" s="44" t="str">
        <f t="shared" si="101"/>
        <v>-</v>
      </c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L601" s="44"/>
      <c r="BM601" s="44"/>
      <c r="BN601" s="44"/>
      <c r="BO601" s="44"/>
    </row>
    <row r="602" spans="2:67">
      <c r="B602" s="44"/>
      <c r="D602" s="44"/>
      <c r="E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>
        <f>COUNTIF($T$1:T602,T602)</f>
        <v>18</v>
      </c>
      <c r="Q602" s="44" t="str">
        <f t="shared" si="104"/>
        <v>18-KVBC-80</v>
      </c>
      <c r="R602" s="44" t="s">
        <v>14</v>
      </c>
      <c r="S602" s="44">
        <v>80</v>
      </c>
      <c r="T602" s="44" t="str">
        <f t="shared" si="106"/>
        <v>KVBC-80</v>
      </c>
      <c r="U602" s="44">
        <v>1250</v>
      </c>
      <c r="V602" s="44" t="str">
        <f t="shared" si="105"/>
        <v>1250</v>
      </c>
      <c r="W602" s="44"/>
      <c r="X602" s="44"/>
      <c r="Y602" s="44"/>
      <c r="Z602" s="44" t="str">
        <f t="shared" si="101"/>
        <v>-</v>
      </c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L602" s="44"/>
      <c r="BM602" s="44"/>
      <c r="BN602" s="44"/>
      <c r="BO602" s="44"/>
    </row>
    <row r="603" spans="2:67">
      <c r="B603" s="44"/>
      <c r="D603" s="44"/>
      <c r="E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>
        <f>COUNTIF($T$1:T603,T603)</f>
        <v>1</v>
      </c>
      <c r="Q603" s="44" t="str">
        <f t="shared" si="104"/>
        <v>1-KVBC-100</v>
      </c>
      <c r="R603" s="44" t="s">
        <v>14</v>
      </c>
      <c r="S603" s="44">
        <v>100</v>
      </c>
      <c r="T603" s="44" t="str">
        <f>CONCATENATE(R603,IF(S603=0,"","-"),S603)</f>
        <v>KVBC-100</v>
      </c>
      <c r="U603" s="44">
        <v>25</v>
      </c>
      <c r="V603" s="44" t="str">
        <f t="shared" si="105"/>
        <v>25,</v>
      </c>
      <c r="W603" s="44"/>
      <c r="X603" s="44"/>
      <c r="Y603" s="44"/>
      <c r="Z603" s="44" t="str">
        <f t="shared" si="101"/>
        <v>-</v>
      </c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L603" s="44"/>
      <c r="BM603" s="44"/>
      <c r="BN603" s="44"/>
      <c r="BO603" s="44"/>
    </row>
    <row r="604" spans="2:67">
      <c r="B604" s="44"/>
      <c r="D604" s="44"/>
      <c r="E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>
        <f>COUNTIF($T$1:T604,T604)</f>
        <v>2</v>
      </c>
      <c r="Q604" s="44" t="str">
        <f t="shared" si="104"/>
        <v>2-KVBC-100</v>
      </c>
      <c r="R604" s="44" t="s">
        <v>14</v>
      </c>
      <c r="S604" s="44">
        <v>100</v>
      </c>
      <c r="T604" s="44" t="str">
        <f>CONCATENATE(R604,IF(S604=0,"","-"),S604)</f>
        <v>KVBC-100</v>
      </c>
      <c r="U604" s="44">
        <v>40</v>
      </c>
      <c r="V604" s="44" t="str">
        <f t="shared" si="105"/>
        <v>40,</v>
      </c>
      <c r="W604" s="44"/>
      <c r="X604" s="44"/>
      <c r="Y604" s="44"/>
      <c r="Z604" s="44" t="str">
        <f t="shared" si="101"/>
        <v>-</v>
      </c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L604" s="44"/>
      <c r="BM604" s="44"/>
      <c r="BN604" s="44"/>
      <c r="BO604" s="44"/>
    </row>
    <row r="605" spans="2:67">
      <c r="B605" s="44"/>
      <c r="D605" s="44"/>
      <c r="E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>
        <f>COUNTIF($T$1:T605,T605)</f>
        <v>3</v>
      </c>
      <c r="Q605" s="44" t="str">
        <f t="shared" si="104"/>
        <v>3-KVBC-100</v>
      </c>
      <c r="R605" s="44" t="s">
        <v>14</v>
      </c>
      <c r="S605" s="44">
        <v>100</v>
      </c>
      <c r="T605" s="44" t="str">
        <f t="shared" ref="T605:T620" si="107">CONCATENATE(R605,IF(S605=0,"","-"),S605)</f>
        <v>KVBC-100</v>
      </c>
      <c r="U605" s="44">
        <v>50</v>
      </c>
      <c r="V605" s="44" t="str">
        <f t="shared" si="105"/>
        <v>50,</v>
      </c>
      <c r="W605" s="44"/>
      <c r="X605" s="44"/>
      <c r="Y605" s="44"/>
      <c r="Z605" s="44" t="str">
        <f t="shared" ref="Z605:Z668" si="108">CONCATENATE(X605,"-",Y605)</f>
        <v>-</v>
      </c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L605" s="44"/>
      <c r="BM605" s="44"/>
      <c r="BN605" s="44"/>
      <c r="BO605" s="44"/>
    </row>
    <row r="606" spans="2:67">
      <c r="B606" s="44"/>
      <c r="D606" s="44"/>
      <c r="E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>
        <f>COUNTIF($T$1:T606,T606)</f>
        <v>4</v>
      </c>
      <c r="Q606" s="44" t="str">
        <f t="shared" si="104"/>
        <v>4-KVBC-100</v>
      </c>
      <c r="R606" s="44" t="s">
        <v>14</v>
      </c>
      <c r="S606" s="44">
        <v>100</v>
      </c>
      <c r="T606" s="44" t="str">
        <f t="shared" si="107"/>
        <v>KVBC-100</v>
      </c>
      <c r="U606" s="44">
        <v>80</v>
      </c>
      <c r="V606" s="44" t="str">
        <f t="shared" si="105"/>
        <v>80,</v>
      </c>
      <c r="W606" s="44"/>
      <c r="X606" s="44"/>
      <c r="Y606" s="44"/>
      <c r="Z606" s="44" t="str">
        <f t="shared" si="108"/>
        <v>-</v>
      </c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L606" s="44"/>
      <c r="BM606" s="44"/>
      <c r="BN606" s="44"/>
      <c r="BO606" s="44"/>
    </row>
    <row r="607" spans="2:67">
      <c r="B607" s="44"/>
      <c r="D607" s="44"/>
      <c r="E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>
        <f>COUNTIF($T$1:T607,T607)</f>
        <v>5</v>
      </c>
      <c r="Q607" s="44" t="str">
        <f t="shared" si="104"/>
        <v>5-KVBC-100</v>
      </c>
      <c r="R607" s="44" t="s">
        <v>14</v>
      </c>
      <c r="S607" s="44">
        <v>100</v>
      </c>
      <c r="T607" s="44" t="str">
        <f t="shared" si="107"/>
        <v>KVBC-100</v>
      </c>
      <c r="U607" s="44">
        <v>100</v>
      </c>
      <c r="V607" s="44" t="str">
        <f t="shared" si="105"/>
        <v>100,</v>
      </c>
      <c r="W607" s="44"/>
      <c r="X607" s="44"/>
      <c r="Y607" s="44"/>
      <c r="Z607" s="44" t="str">
        <f t="shared" si="108"/>
        <v>-</v>
      </c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L607" s="44"/>
      <c r="BM607" s="44"/>
      <c r="BN607" s="44"/>
      <c r="BO607" s="44"/>
    </row>
    <row r="608" spans="2:67">
      <c r="B608" s="44"/>
      <c r="D608" s="44"/>
      <c r="E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>
        <f>COUNTIF($T$1:T608,T608)</f>
        <v>6</v>
      </c>
      <c r="Q608" s="44" t="str">
        <f t="shared" si="104"/>
        <v>6-KVBC-100</v>
      </c>
      <c r="R608" s="44" t="s">
        <v>14</v>
      </c>
      <c r="S608" s="44">
        <v>100</v>
      </c>
      <c r="T608" s="44" t="str">
        <f t="shared" si="107"/>
        <v>KVBC-100</v>
      </c>
      <c r="U608" s="44">
        <v>120</v>
      </c>
      <c r="V608" s="44" t="str">
        <f t="shared" si="105"/>
        <v>120,</v>
      </c>
      <c r="W608" s="44"/>
      <c r="X608" s="44"/>
      <c r="Y608" s="44"/>
      <c r="Z608" s="44" t="str">
        <f t="shared" si="108"/>
        <v>-</v>
      </c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L608" s="44"/>
      <c r="BM608" s="44"/>
      <c r="BN608" s="44"/>
      <c r="BO608" s="44"/>
    </row>
    <row r="609" spans="2:67">
      <c r="B609" s="44"/>
      <c r="D609" s="44"/>
      <c r="E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>
        <f>COUNTIF($T$1:T609,T609)</f>
        <v>7</v>
      </c>
      <c r="Q609" s="44" t="str">
        <f t="shared" si="104"/>
        <v>7-KVBC-100</v>
      </c>
      <c r="R609" s="44" t="s">
        <v>14</v>
      </c>
      <c r="S609" s="44">
        <v>100</v>
      </c>
      <c r="T609" s="44" t="str">
        <f t="shared" si="107"/>
        <v>KVBC-100</v>
      </c>
      <c r="U609" s="44">
        <v>160</v>
      </c>
      <c r="V609" s="44" t="str">
        <f t="shared" si="105"/>
        <v>160,</v>
      </c>
      <c r="W609" s="44"/>
      <c r="X609" s="44"/>
      <c r="Y609" s="44"/>
      <c r="Z609" s="44" t="str">
        <f t="shared" si="108"/>
        <v>-</v>
      </c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L609" s="44"/>
      <c r="BM609" s="44"/>
      <c r="BN609" s="44"/>
      <c r="BO609" s="44"/>
    </row>
    <row r="610" spans="2:67">
      <c r="B610" s="44"/>
      <c r="D610" s="44"/>
      <c r="E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>
        <f>COUNTIF($T$1:T610,T610)</f>
        <v>8</v>
      </c>
      <c r="Q610" s="44" t="str">
        <f t="shared" si="104"/>
        <v>8-KVBC-100</v>
      </c>
      <c r="R610" s="44" t="s">
        <v>14</v>
      </c>
      <c r="S610" s="44">
        <v>100</v>
      </c>
      <c r="T610" s="44" t="str">
        <f t="shared" si="107"/>
        <v>KVBC-100</v>
      </c>
      <c r="U610" s="44">
        <v>200</v>
      </c>
      <c r="V610" s="44" t="str">
        <f t="shared" si="105"/>
        <v>200,</v>
      </c>
      <c r="W610" s="44"/>
      <c r="X610" s="44"/>
      <c r="Y610" s="44"/>
      <c r="Z610" s="44" t="str">
        <f t="shared" si="108"/>
        <v>-</v>
      </c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L610" s="44"/>
      <c r="BM610" s="44"/>
      <c r="BN610" s="44"/>
      <c r="BO610" s="44"/>
    </row>
    <row r="611" spans="2:67">
      <c r="B611" s="44"/>
      <c r="D611" s="44"/>
      <c r="E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>
        <f>COUNTIF($T$1:T611,T611)</f>
        <v>9</v>
      </c>
      <c r="Q611" s="44" t="str">
        <f t="shared" si="104"/>
        <v>9-KVBC-100</v>
      </c>
      <c r="R611" s="44" t="s">
        <v>14</v>
      </c>
      <c r="S611" s="44">
        <v>100</v>
      </c>
      <c r="T611" s="44" t="str">
        <f t="shared" si="107"/>
        <v>KVBC-100</v>
      </c>
      <c r="U611" s="44">
        <v>250</v>
      </c>
      <c r="V611" s="44" t="str">
        <f t="shared" si="105"/>
        <v>250,</v>
      </c>
      <c r="W611" s="44"/>
      <c r="X611" s="44"/>
      <c r="Y611" s="44"/>
      <c r="Z611" s="44" t="str">
        <f t="shared" si="108"/>
        <v>-</v>
      </c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L611" s="44"/>
      <c r="BM611" s="44"/>
      <c r="BN611" s="44"/>
      <c r="BO611" s="44"/>
    </row>
    <row r="612" spans="2:67">
      <c r="B612" s="44"/>
      <c r="D612" s="44"/>
      <c r="E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>
        <f>COUNTIF($T$1:T612,T612)</f>
        <v>10</v>
      </c>
      <c r="Q612" s="44" t="str">
        <f t="shared" si="104"/>
        <v>10-KVBC-100</v>
      </c>
      <c r="R612" s="44" t="s">
        <v>14</v>
      </c>
      <c r="S612" s="44">
        <v>100</v>
      </c>
      <c r="T612" s="44" t="str">
        <f t="shared" si="107"/>
        <v>KVBC-100</v>
      </c>
      <c r="U612" s="44">
        <v>300</v>
      </c>
      <c r="V612" s="44" t="str">
        <f t="shared" si="105"/>
        <v>300,</v>
      </c>
      <c r="W612" s="44"/>
      <c r="X612" s="44"/>
      <c r="Y612" s="44"/>
      <c r="Z612" s="44" t="str">
        <f t="shared" si="108"/>
        <v>-</v>
      </c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L612" s="44"/>
      <c r="BM612" s="44"/>
      <c r="BN612" s="44"/>
      <c r="BO612" s="44"/>
    </row>
    <row r="613" spans="2:67">
      <c r="B613" s="44"/>
      <c r="D613" s="44"/>
      <c r="E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>
        <f>COUNTIF($T$1:T613,T613)</f>
        <v>11</v>
      </c>
      <c r="Q613" s="44" t="str">
        <f t="shared" si="104"/>
        <v>11-KVBC-100</v>
      </c>
      <c r="R613" s="44" t="s">
        <v>14</v>
      </c>
      <c r="S613" s="44">
        <v>100</v>
      </c>
      <c r="T613" s="44" t="str">
        <f t="shared" si="107"/>
        <v>KVBC-100</v>
      </c>
      <c r="U613" s="44">
        <v>320</v>
      </c>
      <c r="V613" s="44" t="str">
        <f t="shared" si="105"/>
        <v>320,</v>
      </c>
      <c r="W613" s="44"/>
      <c r="X613" s="44"/>
      <c r="Y613" s="44"/>
      <c r="Z613" s="44" t="str">
        <f t="shared" si="108"/>
        <v>-</v>
      </c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L613" s="44"/>
      <c r="BM613" s="44"/>
      <c r="BN613" s="44"/>
      <c r="BO613" s="44"/>
    </row>
    <row r="614" spans="2:67">
      <c r="B614" s="44"/>
      <c r="D614" s="44"/>
      <c r="E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>
        <f>COUNTIF($T$1:T614,T614)</f>
        <v>12</v>
      </c>
      <c r="Q614" s="44" t="str">
        <f t="shared" si="104"/>
        <v>12-KVBC-100</v>
      </c>
      <c r="R614" s="44" t="s">
        <v>14</v>
      </c>
      <c r="S614" s="44">
        <v>100</v>
      </c>
      <c r="T614" s="44" t="str">
        <f t="shared" si="107"/>
        <v>KVBC-100</v>
      </c>
      <c r="U614" s="44">
        <v>400</v>
      </c>
      <c r="V614" s="44" t="str">
        <f t="shared" si="105"/>
        <v>400,</v>
      </c>
      <c r="W614" s="44"/>
      <c r="X614" s="44"/>
      <c r="Y614" s="44"/>
      <c r="Z614" s="44" t="str">
        <f t="shared" si="108"/>
        <v>-</v>
      </c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L614" s="44"/>
      <c r="BM614" s="44"/>
      <c r="BN614" s="44"/>
      <c r="BO614" s="44"/>
    </row>
    <row r="615" spans="2:67">
      <c r="B615" s="44"/>
      <c r="D615" s="44"/>
      <c r="E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>
        <f>COUNTIF($T$1:T615,T615)</f>
        <v>13</v>
      </c>
      <c r="Q615" s="44" t="str">
        <f t="shared" si="104"/>
        <v>13-KVBC-100</v>
      </c>
      <c r="R615" s="44" t="s">
        <v>14</v>
      </c>
      <c r="S615" s="44">
        <v>100</v>
      </c>
      <c r="T615" s="44" t="str">
        <f t="shared" si="107"/>
        <v>KVBC-100</v>
      </c>
      <c r="U615" s="44">
        <v>500</v>
      </c>
      <c r="V615" s="44" t="str">
        <f t="shared" si="105"/>
        <v>500,</v>
      </c>
      <c r="W615" s="44"/>
      <c r="X615" s="44"/>
      <c r="Y615" s="44"/>
      <c r="Z615" s="44" t="str">
        <f t="shared" si="108"/>
        <v>-</v>
      </c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L615" s="44"/>
      <c r="BM615" s="44"/>
      <c r="BN615" s="44"/>
      <c r="BO615" s="44"/>
    </row>
    <row r="616" spans="2:67">
      <c r="B616" s="44"/>
      <c r="D616" s="44"/>
      <c r="E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>
        <f>COUNTIF($T$1:T616,T616)</f>
        <v>14</v>
      </c>
      <c r="Q616" s="44" t="str">
        <f t="shared" si="104"/>
        <v>14-KVBC-100</v>
      </c>
      <c r="R616" s="44" t="s">
        <v>14</v>
      </c>
      <c r="S616" s="44">
        <v>100</v>
      </c>
      <c r="T616" s="44" t="str">
        <f t="shared" si="107"/>
        <v>KVBC-100</v>
      </c>
      <c r="U616" s="44">
        <v>600</v>
      </c>
      <c r="V616" s="44" t="str">
        <f t="shared" si="105"/>
        <v>600,</v>
      </c>
      <c r="W616" s="44"/>
      <c r="X616" s="44"/>
      <c r="Y616" s="44"/>
      <c r="Z616" s="44" t="str">
        <f t="shared" si="108"/>
        <v>-</v>
      </c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L616" s="44"/>
      <c r="BM616" s="44"/>
      <c r="BN616" s="44"/>
      <c r="BO616" s="44"/>
    </row>
    <row r="617" spans="2:67">
      <c r="B617" s="44"/>
      <c r="D617" s="44"/>
      <c r="E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>
        <f>COUNTIF($T$1:T617,T617)</f>
        <v>15</v>
      </c>
      <c r="Q617" s="44" t="str">
        <f t="shared" si="104"/>
        <v>15-KVBC-100</v>
      </c>
      <c r="R617" s="44" t="s">
        <v>14</v>
      </c>
      <c r="S617" s="44">
        <v>100</v>
      </c>
      <c r="T617" s="44" t="str">
        <f t="shared" si="107"/>
        <v>KVBC-100</v>
      </c>
      <c r="U617" s="44">
        <v>700</v>
      </c>
      <c r="V617" s="44" t="str">
        <f t="shared" si="105"/>
        <v>700,</v>
      </c>
      <c r="W617" s="44"/>
      <c r="X617" s="44"/>
      <c r="Y617" s="44"/>
      <c r="Z617" s="44" t="str">
        <f t="shared" si="108"/>
        <v>-</v>
      </c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L617" s="44"/>
      <c r="BM617" s="44"/>
      <c r="BN617" s="44"/>
      <c r="BO617" s="44"/>
    </row>
    <row r="618" spans="2:67">
      <c r="B618" s="44"/>
      <c r="D618" s="44"/>
      <c r="E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>
        <f>COUNTIF($T$1:T618,T618)</f>
        <v>16</v>
      </c>
      <c r="Q618" s="44" t="str">
        <f t="shared" si="104"/>
        <v>16-KVBC-100</v>
      </c>
      <c r="R618" s="44" t="s">
        <v>14</v>
      </c>
      <c r="S618" s="44">
        <v>100</v>
      </c>
      <c r="T618" s="44" t="str">
        <f t="shared" si="107"/>
        <v>KVBC-100</v>
      </c>
      <c r="U618" s="44">
        <v>800</v>
      </c>
      <c r="V618" s="44" t="str">
        <f t="shared" si="105"/>
        <v>800,</v>
      </c>
      <c r="W618" s="44"/>
      <c r="X618" s="44"/>
      <c r="Y618" s="44"/>
      <c r="Z618" s="44" t="str">
        <f t="shared" si="108"/>
        <v>-</v>
      </c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L618" s="44"/>
      <c r="BM618" s="44"/>
      <c r="BN618" s="44"/>
      <c r="BO618" s="44"/>
    </row>
    <row r="619" spans="2:67">
      <c r="B619" s="44"/>
      <c r="D619" s="44"/>
      <c r="E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>
        <f>COUNTIF($T$1:T619,T619)</f>
        <v>17</v>
      </c>
      <c r="Q619" s="44" t="str">
        <f t="shared" si="104"/>
        <v>17-KVBC-100</v>
      </c>
      <c r="R619" s="44" t="s">
        <v>14</v>
      </c>
      <c r="S619" s="44">
        <v>100</v>
      </c>
      <c r="T619" s="44" t="str">
        <f t="shared" si="107"/>
        <v>KVBC-100</v>
      </c>
      <c r="U619" s="44">
        <v>1000</v>
      </c>
      <c r="V619" s="44" t="str">
        <f t="shared" si="105"/>
        <v>1000,</v>
      </c>
      <c r="W619" s="44"/>
      <c r="X619" s="44"/>
      <c r="Y619" s="44"/>
      <c r="Z619" s="44" t="str">
        <f t="shared" si="108"/>
        <v>-</v>
      </c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L619" s="44"/>
      <c r="BM619" s="44"/>
      <c r="BN619" s="44"/>
      <c r="BO619" s="44"/>
    </row>
    <row r="620" spans="2:67">
      <c r="B620" s="44"/>
      <c r="D620" s="44"/>
      <c r="E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>
        <f>COUNTIF($T$1:T620,T620)</f>
        <v>18</v>
      </c>
      <c r="Q620" s="44" t="str">
        <f t="shared" si="104"/>
        <v>18-KVBC-100</v>
      </c>
      <c r="R620" s="44" t="s">
        <v>14</v>
      </c>
      <c r="S620" s="44">
        <v>100</v>
      </c>
      <c r="T620" s="44" t="str">
        <f t="shared" si="107"/>
        <v>KVBC-100</v>
      </c>
      <c r="U620" s="44">
        <v>1250</v>
      </c>
      <c r="V620" s="44" t="str">
        <f t="shared" si="105"/>
        <v>1250</v>
      </c>
      <c r="W620" s="44"/>
      <c r="X620" s="44"/>
      <c r="Y620" s="44"/>
      <c r="Z620" s="44" t="str">
        <f t="shared" si="108"/>
        <v>-</v>
      </c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L620" s="44"/>
      <c r="BM620" s="44"/>
      <c r="BN620" s="44"/>
      <c r="BO620" s="44"/>
    </row>
    <row r="621" spans="2:67">
      <c r="B621" s="44"/>
      <c r="D621" s="44"/>
      <c r="E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>
        <f>COUNTIF($T$1:T621,T621)</f>
        <v>1</v>
      </c>
      <c r="Q621" s="44" t="str">
        <f t="shared" si="104"/>
        <v>1-KVBC-125</v>
      </c>
      <c r="R621" s="44" t="s">
        <v>14</v>
      </c>
      <c r="S621" s="44">
        <v>125</v>
      </c>
      <c r="T621" s="44" t="str">
        <f>CONCATENATE(R621,IF(S621=0,"","-"),S621)</f>
        <v>KVBC-125</v>
      </c>
      <c r="U621" s="44">
        <v>25</v>
      </c>
      <c r="V621" s="44" t="str">
        <f t="shared" si="105"/>
        <v>25,</v>
      </c>
      <c r="W621" s="44"/>
      <c r="X621" s="44"/>
      <c r="Y621" s="44"/>
      <c r="Z621" s="44" t="str">
        <f t="shared" si="108"/>
        <v>-</v>
      </c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L621" s="44"/>
      <c r="BM621" s="44"/>
      <c r="BN621" s="44"/>
      <c r="BO621" s="44"/>
    </row>
    <row r="622" spans="2:67">
      <c r="B622" s="44"/>
      <c r="D622" s="44"/>
      <c r="E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>
        <f>COUNTIF($T$1:T622,T622)</f>
        <v>2</v>
      </c>
      <c r="Q622" s="44" t="str">
        <f t="shared" si="104"/>
        <v>2-KVBC-125</v>
      </c>
      <c r="R622" s="44" t="s">
        <v>14</v>
      </c>
      <c r="S622" s="44">
        <v>125</v>
      </c>
      <c r="T622" s="44" t="str">
        <f>CONCATENATE(R622,IF(S622=0,"","-"),S622)</f>
        <v>KVBC-125</v>
      </c>
      <c r="U622" s="44">
        <v>40</v>
      </c>
      <c r="V622" s="44" t="str">
        <f t="shared" si="105"/>
        <v>40,</v>
      </c>
      <c r="W622" s="44"/>
      <c r="X622" s="44"/>
      <c r="Y622" s="44"/>
      <c r="Z622" s="44" t="str">
        <f t="shared" si="108"/>
        <v>-</v>
      </c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L622" s="44"/>
      <c r="BM622" s="44"/>
      <c r="BN622" s="44"/>
      <c r="BO622" s="44"/>
    </row>
    <row r="623" spans="2:67">
      <c r="B623" s="44"/>
      <c r="D623" s="44"/>
      <c r="E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>
        <f>COUNTIF($T$1:T623,T623)</f>
        <v>3</v>
      </c>
      <c r="Q623" s="44" t="str">
        <f t="shared" si="104"/>
        <v>3-KVBC-125</v>
      </c>
      <c r="R623" s="44" t="s">
        <v>14</v>
      </c>
      <c r="S623" s="44">
        <v>125</v>
      </c>
      <c r="T623" s="44" t="str">
        <f t="shared" ref="T623:T667" si="109">CONCATENATE(R623,IF(S623=0,"","-"),S623)</f>
        <v>KVBC-125</v>
      </c>
      <c r="U623" s="44">
        <v>50</v>
      </c>
      <c r="V623" s="44" t="str">
        <f t="shared" si="105"/>
        <v>50,</v>
      </c>
      <c r="W623" s="44"/>
      <c r="X623" s="44"/>
      <c r="Y623" s="44"/>
      <c r="Z623" s="44" t="str">
        <f t="shared" si="108"/>
        <v>-</v>
      </c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L623" s="44"/>
      <c r="BM623" s="44"/>
      <c r="BN623" s="44"/>
      <c r="BO623" s="44"/>
    </row>
    <row r="624" spans="2:67">
      <c r="B624" s="44"/>
      <c r="D624" s="44"/>
      <c r="E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>
        <f>COUNTIF($T$1:T624,T624)</f>
        <v>4</v>
      </c>
      <c r="Q624" s="44" t="str">
        <f t="shared" si="104"/>
        <v>4-KVBC-125</v>
      </c>
      <c r="R624" s="44" t="s">
        <v>14</v>
      </c>
      <c r="S624" s="44">
        <v>125</v>
      </c>
      <c r="T624" s="44" t="str">
        <f t="shared" si="109"/>
        <v>KVBC-125</v>
      </c>
      <c r="U624" s="44">
        <v>80</v>
      </c>
      <c r="V624" s="44" t="str">
        <f t="shared" si="105"/>
        <v>80,</v>
      </c>
      <c r="W624" s="44"/>
      <c r="X624" s="44"/>
      <c r="Y624" s="44"/>
      <c r="Z624" s="44" t="str">
        <f t="shared" si="108"/>
        <v>-</v>
      </c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L624" s="44"/>
      <c r="BM624" s="44"/>
      <c r="BN624" s="44"/>
      <c r="BO624" s="44"/>
    </row>
    <row r="625" spans="2:67">
      <c r="B625" s="44"/>
      <c r="D625" s="44"/>
      <c r="E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>
        <f>COUNTIF($T$1:T625,T625)</f>
        <v>5</v>
      </c>
      <c r="Q625" s="44" t="str">
        <f t="shared" si="104"/>
        <v>5-KVBC-125</v>
      </c>
      <c r="R625" s="44" t="s">
        <v>14</v>
      </c>
      <c r="S625" s="44">
        <v>125</v>
      </c>
      <c r="T625" s="44" t="str">
        <f t="shared" si="109"/>
        <v>KVBC-125</v>
      </c>
      <c r="U625" s="44">
        <v>100</v>
      </c>
      <c r="V625" s="44" t="str">
        <f t="shared" si="105"/>
        <v>100,</v>
      </c>
      <c r="W625" s="44"/>
      <c r="X625" s="44"/>
      <c r="Y625" s="44"/>
      <c r="Z625" s="44" t="str">
        <f t="shared" si="108"/>
        <v>-</v>
      </c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L625" s="44"/>
      <c r="BM625" s="44"/>
      <c r="BN625" s="44"/>
      <c r="BO625" s="44"/>
    </row>
    <row r="626" spans="2:67">
      <c r="B626" s="44"/>
      <c r="D626" s="44"/>
      <c r="E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>
        <f>COUNTIF($T$1:T626,T626)</f>
        <v>6</v>
      </c>
      <c r="Q626" s="44" t="str">
        <f t="shared" si="104"/>
        <v>6-KVBC-125</v>
      </c>
      <c r="R626" s="44" t="s">
        <v>14</v>
      </c>
      <c r="S626" s="44">
        <v>125</v>
      </c>
      <c r="T626" s="44" t="str">
        <f t="shared" si="109"/>
        <v>KVBC-125</v>
      </c>
      <c r="U626" s="44">
        <v>120</v>
      </c>
      <c r="V626" s="44" t="str">
        <f t="shared" si="105"/>
        <v>120,</v>
      </c>
      <c r="W626" s="44"/>
      <c r="X626" s="44"/>
      <c r="Y626" s="44"/>
      <c r="Z626" s="44" t="str">
        <f t="shared" si="108"/>
        <v>-</v>
      </c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L626" s="44"/>
      <c r="BM626" s="44"/>
      <c r="BN626" s="44"/>
      <c r="BO626" s="44"/>
    </row>
    <row r="627" spans="2:67">
      <c r="B627" s="44"/>
      <c r="D627" s="44"/>
      <c r="E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>
        <f>COUNTIF($T$1:T627,T627)</f>
        <v>7</v>
      </c>
      <c r="Q627" s="44" t="str">
        <f t="shared" si="104"/>
        <v>7-KVBC-125</v>
      </c>
      <c r="R627" s="44" t="s">
        <v>14</v>
      </c>
      <c r="S627" s="44">
        <v>125</v>
      </c>
      <c r="T627" s="44" t="str">
        <f t="shared" si="109"/>
        <v>KVBC-125</v>
      </c>
      <c r="U627" s="44">
        <v>160</v>
      </c>
      <c r="V627" s="44" t="str">
        <f t="shared" si="105"/>
        <v>160,</v>
      </c>
      <c r="W627" s="44"/>
      <c r="X627" s="44"/>
      <c r="Y627" s="44"/>
      <c r="Z627" s="44" t="str">
        <f t="shared" si="108"/>
        <v>-</v>
      </c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L627" s="44"/>
      <c r="BM627" s="44"/>
      <c r="BN627" s="44"/>
      <c r="BO627" s="44"/>
    </row>
    <row r="628" spans="2:67">
      <c r="B628" s="44"/>
      <c r="D628" s="44"/>
      <c r="E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>
        <f>COUNTIF($T$1:T628,T628)</f>
        <v>8</v>
      </c>
      <c r="Q628" s="44" t="str">
        <f t="shared" si="104"/>
        <v>8-KVBC-125</v>
      </c>
      <c r="R628" s="44" t="s">
        <v>14</v>
      </c>
      <c r="S628" s="44">
        <v>125</v>
      </c>
      <c r="T628" s="44" t="str">
        <f t="shared" si="109"/>
        <v>KVBC-125</v>
      </c>
      <c r="U628" s="44">
        <v>200</v>
      </c>
      <c r="V628" s="44" t="str">
        <f t="shared" si="105"/>
        <v>200,</v>
      </c>
      <c r="W628" s="44"/>
      <c r="X628" s="44"/>
      <c r="Y628" s="44"/>
      <c r="Z628" s="44" t="str">
        <f t="shared" si="108"/>
        <v>-</v>
      </c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L628" s="44"/>
      <c r="BM628" s="44"/>
      <c r="BN628" s="44"/>
      <c r="BO628" s="44"/>
    </row>
    <row r="629" spans="2:67">
      <c r="B629" s="44"/>
      <c r="D629" s="44"/>
      <c r="E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>
        <f>COUNTIF($T$1:T629,T629)</f>
        <v>9</v>
      </c>
      <c r="Q629" s="44" t="str">
        <f t="shared" si="104"/>
        <v>9-KVBC-125</v>
      </c>
      <c r="R629" s="44" t="s">
        <v>14</v>
      </c>
      <c r="S629" s="44">
        <v>125</v>
      </c>
      <c r="T629" s="44" t="str">
        <f t="shared" si="109"/>
        <v>KVBC-125</v>
      </c>
      <c r="U629" s="44">
        <v>250</v>
      </c>
      <c r="V629" s="44" t="str">
        <f t="shared" si="105"/>
        <v>250,</v>
      </c>
      <c r="W629" s="44"/>
      <c r="X629" s="44"/>
      <c r="Y629" s="44"/>
      <c r="Z629" s="44" t="str">
        <f t="shared" si="108"/>
        <v>-</v>
      </c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L629" s="44"/>
      <c r="BM629" s="44"/>
      <c r="BN629" s="44"/>
      <c r="BO629" s="44"/>
    </row>
    <row r="630" spans="2:67">
      <c r="B630" s="44"/>
      <c r="D630" s="44"/>
      <c r="E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>
        <f>COUNTIF($T$1:T630,T630)</f>
        <v>10</v>
      </c>
      <c r="Q630" s="44" t="str">
        <f t="shared" si="104"/>
        <v>10-KVBC-125</v>
      </c>
      <c r="R630" s="44" t="s">
        <v>14</v>
      </c>
      <c r="S630" s="44">
        <v>125</v>
      </c>
      <c r="T630" s="44" t="str">
        <f t="shared" si="109"/>
        <v>KVBC-125</v>
      </c>
      <c r="U630" s="44">
        <v>300</v>
      </c>
      <c r="V630" s="44" t="str">
        <f t="shared" si="105"/>
        <v>300,</v>
      </c>
      <c r="W630" s="44"/>
      <c r="X630" s="44"/>
      <c r="Y630" s="44"/>
      <c r="Z630" s="44" t="str">
        <f t="shared" si="108"/>
        <v>-</v>
      </c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L630" s="44"/>
      <c r="BM630" s="44"/>
      <c r="BN630" s="44"/>
      <c r="BO630" s="44"/>
    </row>
    <row r="631" spans="2:67">
      <c r="B631" s="44"/>
      <c r="D631" s="44"/>
      <c r="E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>
        <f>COUNTIF($T$1:T631,T631)</f>
        <v>11</v>
      </c>
      <c r="Q631" s="44" t="str">
        <f t="shared" si="104"/>
        <v>11-KVBC-125</v>
      </c>
      <c r="R631" s="44" t="s">
        <v>14</v>
      </c>
      <c r="S631" s="44">
        <v>125</v>
      </c>
      <c r="T631" s="44" t="str">
        <f t="shared" si="109"/>
        <v>KVBC-125</v>
      </c>
      <c r="U631" s="44">
        <v>320</v>
      </c>
      <c r="V631" s="44" t="str">
        <f t="shared" si="105"/>
        <v>320,</v>
      </c>
      <c r="W631" s="44"/>
      <c r="X631" s="44"/>
      <c r="Y631" s="44"/>
      <c r="Z631" s="44" t="str">
        <f t="shared" si="108"/>
        <v>-</v>
      </c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L631" s="44"/>
      <c r="BM631" s="44"/>
      <c r="BN631" s="44"/>
      <c r="BO631" s="44"/>
    </row>
    <row r="632" spans="2:67">
      <c r="B632" s="44"/>
      <c r="D632" s="44"/>
      <c r="E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>
        <f>COUNTIF($T$1:T632,T632)</f>
        <v>12</v>
      </c>
      <c r="Q632" s="44" t="str">
        <f t="shared" si="104"/>
        <v>12-KVBC-125</v>
      </c>
      <c r="R632" s="44" t="s">
        <v>14</v>
      </c>
      <c r="S632" s="44">
        <v>125</v>
      </c>
      <c r="T632" s="44" t="str">
        <f t="shared" si="109"/>
        <v>KVBC-125</v>
      </c>
      <c r="U632" s="44">
        <v>400</v>
      </c>
      <c r="V632" s="44" t="str">
        <f t="shared" si="105"/>
        <v>400,</v>
      </c>
      <c r="W632" s="44"/>
      <c r="X632" s="44"/>
      <c r="Y632" s="44"/>
      <c r="Z632" s="44" t="str">
        <f t="shared" si="108"/>
        <v>-</v>
      </c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L632" s="44"/>
      <c r="BM632" s="44"/>
      <c r="BN632" s="44"/>
      <c r="BO632" s="44"/>
    </row>
    <row r="633" spans="2:67">
      <c r="B633" s="44"/>
      <c r="D633" s="44"/>
      <c r="E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>
        <f>COUNTIF($T$1:T633,T633)</f>
        <v>13</v>
      </c>
      <c r="Q633" s="44" t="str">
        <f t="shared" si="104"/>
        <v>13-KVBC-125</v>
      </c>
      <c r="R633" s="44" t="s">
        <v>14</v>
      </c>
      <c r="S633" s="44">
        <v>125</v>
      </c>
      <c r="T633" s="44" t="str">
        <f t="shared" si="109"/>
        <v>KVBC-125</v>
      </c>
      <c r="U633" s="44">
        <v>500</v>
      </c>
      <c r="V633" s="44" t="str">
        <f t="shared" si="105"/>
        <v>500,</v>
      </c>
      <c r="W633" s="44"/>
      <c r="X633" s="44"/>
      <c r="Y633" s="44"/>
      <c r="Z633" s="44" t="str">
        <f t="shared" si="108"/>
        <v>-</v>
      </c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L633" s="44"/>
      <c r="BM633" s="44"/>
      <c r="BN633" s="44"/>
      <c r="BO633" s="44"/>
    </row>
    <row r="634" spans="2:67">
      <c r="B634" s="44"/>
      <c r="D634" s="44"/>
      <c r="E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>
        <f>COUNTIF($T$1:T634,T634)</f>
        <v>14</v>
      </c>
      <c r="Q634" s="44" t="str">
        <f t="shared" si="104"/>
        <v>14-KVBC-125</v>
      </c>
      <c r="R634" s="44" t="s">
        <v>14</v>
      </c>
      <c r="S634" s="44">
        <v>125</v>
      </c>
      <c r="T634" s="44" t="str">
        <f t="shared" si="109"/>
        <v>KVBC-125</v>
      </c>
      <c r="U634" s="44">
        <v>600</v>
      </c>
      <c r="V634" s="44" t="str">
        <f t="shared" si="105"/>
        <v>600,</v>
      </c>
      <c r="W634" s="44"/>
      <c r="X634" s="44"/>
      <c r="Y634" s="44"/>
      <c r="Z634" s="44" t="str">
        <f t="shared" si="108"/>
        <v>-</v>
      </c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L634" s="44"/>
      <c r="BM634" s="44"/>
      <c r="BN634" s="44"/>
      <c r="BO634" s="44"/>
    </row>
    <row r="635" spans="2:67">
      <c r="B635" s="44"/>
      <c r="D635" s="44"/>
      <c r="E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>
        <f>COUNTIF($T$1:T635,T635)</f>
        <v>15</v>
      </c>
      <c r="Q635" s="44" t="str">
        <f t="shared" si="104"/>
        <v>15-KVBC-125</v>
      </c>
      <c r="R635" s="44" t="s">
        <v>14</v>
      </c>
      <c r="S635" s="44">
        <v>125</v>
      </c>
      <c r="T635" s="44" t="str">
        <f t="shared" si="109"/>
        <v>KVBC-125</v>
      </c>
      <c r="U635" s="44">
        <v>700</v>
      </c>
      <c r="V635" s="44" t="str">
        <f t="shared" si="105"/>
        <v>700,</v>
      </c>
      <c r="W635" s="44"/>
      <c r="X635" s="44"/>
      <c r="Y635" s="44"/>
      <c r="Z635" s="44" t="str">
        <f t="shared" si="108"/>
        <v>-</v>
      </c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L635" s="44"/>
      <c r="BM635" s="44"/>
      <c r="BN635" s="44"/>
      <c r="BO635" s="44"/>
    </row>
    <row r="636" spans="2:67">
      <c r="B636" s="44"/>
      <c r="D636" s="44"/>
      <c r="E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>
        <f>COUNTIF($T$1:T636,T636)</f>
        <v>16</v>
      </c>
      <c r="Q636" s="44" t="str">
        <f t="shared" si="104"/>
        <v>16-KVBC-125</v>
      </c>
      <c r="R636" s="44" t="s">
        <v>14</v>
      </c>
      <c r="S636" s="44">
        <v>125</v>
      </c>
      <c r="T636" s="44" t="str">
        <f t="shared" si="109"/>
        <v>KVBC-125</v>
      </c>
      <c r="U636" s="44">
        <v>800</v>
      </c>
      <c r="V636" s="44" t="str">
        <f t="shared" si="105"/>
        <v>800,</v>
      </c>
      <c r="W636" s="44"/>
      <c r="X636" s="44"/>
      <c r="Y636" s="44"/>
      <c r="Z636" s="44" t="str">
        <f t="shared" si="108"/>
        <v>-</v>
      </c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L636" s="44"/>
      <c r="BM636" s="44"/>
      <c r="BN636" s="44"/>
      <c r="BO636" s="44"/>
    </row>
    <row r="637" spans="2:67">
      <c r="B637" s="44"/>
      <c r="D637" s="44"/>
      <c r="E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>
        <f>COUNTIF($T$1:T637,T637)</f>
        <v>17</v>
      </c>
      <c r="Q637" s="44" t="str">
        <f t="shared" si="104"/>
        <v>17-KVBC-125</v>
      </c>
      <c r="R637" s="44" t="s">
        <v>14</v>
      </c>
      <c r="S637" s="44">
        <v>125</v>
      </c>
      <c r="T637" s="44" t="str">
        <f t="shared" si="109"/>
        <v>KVBC-125</v>
      </c>
      <c r="U637" s="44">
        <v>1000</v>
      </c>
      <c r="V637" s="44" t="str">
        <f t="shared" si="105"/>
        <v>1000,</v>
      </c>
      <c r="W637" s="44"/>
      <c r="X637" s="44"/>
      <c r="Y637" s="44"/>
      <c r="Z637" s="44" t="str">
        <f t="shared" si="108"/>
        <v>-</v>
      </c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L637" s="44"/>
      <c r="BM637" s="44"/>
      <c r="BN637" s="44"/>
      <c r="BO637" s="44"/>
    </row>
    <row r="638" spans="2:67">
      <c r="B638" s="44"/>
      <c r="D638" s="44"/>
      <c r="E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>
        <f>COUNTIF($T$1:T638,T638)</f>
        <v>18</v>
      </c>
      <c r="Q638" s="44" t="str">
        <f t="shared" si="104"/>
        <v>18-KVBC-125</v>
      </c>
      <c r="R638" s="44" t="s">
        <v>14</v>
      </c>
      <c r="S638" s="44">
        <v>125</v>
      </c>
      <c r="T638" s="44" t="str">
        <f t="shared" si="109"/>
        <v>KVBC-125</v>
      </c>
      <c r="U638" s="44">
        <v>1250</v>
      </c>
      <c r="V638" s="44" t="str">
        <f t="shared" si="105"/>
        <v>1250</v>
      </c>
      <c r="W638" s="44"/>
      <c r="X638" s="44"/>
      <c r="Y638" s="44"/>
      <c r="Z638" s="44" t="str">
        <f t="shared" si="108"/>
        <v>-</v>
      </c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L638" s="44"/>
      <c r="BM638" s="44"/>
      <c r="BN638" s="44"/>
      <c r="BO638" s="44"/>
    </row>
    <row r="639" spans="2:67">
      <c r="B639" s="44"/>
      <c r="D639" s="44"/>
      <c r="E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>
        <f>COUNTIF($T$1:T639,T639)</f>
        <v>1</v>
      </c>
      <c r="Q639" s="44" t="str">
        <f t="shared" si="104"/>
        <v>1-KVDN-20</v>
      </c>
      <c r="R639" s="44" t="s">
        <v>15</v>
      </c>
      <c r="S639" s="44">
        <v>20</v>
      </c>
      <c r="T639" s="44" t="str">
        <f t="shared" si="109"/>
        <v>KVDN-20</v>
      </c>
      <c r="U639" s="44">
        <v>5</v>
      </c>
      <c r="V639" s="44" t="str">
        <f t="shared" si="105"/>
        <v>5,</v>
      </c>
      <c r="W639" s="44"/>
      <c r="X639" s="44"/>
      <c r="Y639" s="44"/>
      <c r="Z639" s="44" t="str">
        <f t="shared" si="108"/>
        <v>-</v>
      </c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L639" s="44"/>
      <c r="BM639" s="44"/>
      <c r="BN639" s="44"/>
      <c r="BO639" s="44"/>
    </row>
    <row r="640" spans="2:67">
      <c r="B640" s="44"/>
      <c r="D640" s="44"/>
      <c r="E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>
        <f>COUNTIF($T$1:T640,T640)</f>
        <v>2</v>
      </c>
      <c r="Q640" s="44" t="str">
        <f t="shared" si="104"/>
        <v>2-KVDN-20</v>
      </c>
      <c r="R640" s="44" t="s">
        <v>15</v>
      </c>
      <c r="S640" s="44">
        <v>20</v>
      </c>
      <c r="T640" s="44" t="str">
        <f t="shared" si="109"/>
        <v>KVDN-20</v>
      </c>
      <c r="U640" s="44">
        <v>10</v>
      </c>
      <c r="V640" s="44" t="str">
        <f t="shared" si="105"/>
        <v>10,</v>
      </c>
      <c r="W640" s="44"/>
      <c r="X640" s="44"/>
      <c r="Y640" s="44"/>
      <c r="Z640" s="44" t="str">
        <f t="shared" si="108"/>
        <v>-</v>
      </c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L640" s="44"/>
      <c r="BM640" s="44"/>
      <c r="BN640" s="44"/>
      <c r="BO640" s="44"/>
    </row>
    <row r="641" spans="2:67">
      <c r="B641" s="44"/>
      <c r="D641" s="44"/>
      <c r="E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>
        <f>COUNTIF($T$1:T641,T641)</f>
        <v>3</v>
      </c>
      <c r="Q641" s="44" t="str">
        <f t="shared" si="104"/>
        <v>3-KVDN-20</v>
      </c>
      <c r="R641" s="44" t="s">
        <v>15</v>
      </c>
      <c r="S641" s="44">
        <v>20</v>
      </c>
      <c r="T641" s="44" t="str">
        <f t="shared" si="109"/>
        <v>KVDN-20</v>
      </c>
      <c r="U641" s="44">
        <v>15</v>
      </c>
      <c r="V641" s="44" t="str">
        <f t="shared" si="105"/>
        <v>15,</v>
      </c>
      <c r="W641" s="44"/>
      <c r="X641" s="44"/>
      <c r="Y641" s="44"/>
      <c r="Z641" s="44" t="str">
        <f t="shared" si="108"/>
        <v>-</v>
      </c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L641" s="44"/>
      <c r="BM641" s="44"/>
      <c r="BN641" s="44"/>
      <c r="BO641" s="44"/>
    </row>
    <row r="642" spans="2:67">
      <c r="B642" s="44"/>
      <c r="D642" s="44"/>
      <c r="E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>
        <f>COUNTIF($T$1:T642,T642)</f>
        <v>4</v>
      </c>
      <c r="Q642" s="44" t="str">
        <f t="shared" si="104"/>
        <v>4-KVDN-20</v>
      </c>
      <c r="R642" s="44" t="s">
        <v>15</v>
      </c>
      <c r="S642" s="44">
        <v>20</v>
      </c>
      <c r="T642" s="44" t="str">
        <f t="shared" si="109"/>
        <v>KVDN-20</v>
      </c>
      <c r="U642" s="44">
        <v>25</v>
      </c>
      <c r="V642" s="44" t="str">
        <f t="shared" si="105"/>
        <v>25,</v>
      </c>
      <c r="W642" s="44"/>
      <c r="X642" s="44"/>
      <c r="Y642" s="44"/>
      <c r="Z642" s="44" t="str">
        <f t="shared" si="108"/>
        <v>-</v>
      </c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L642" s="44"/>
      <c r="BM642" s="44"/>
      <c r="BN642" s="44"/>
      <c r="BO642" s="44"/>
    </row>
    <row r="643" spans="2:67">
      <c r="B643" s="44"/>
      <c r="D643" s="44"/>
      <c r="E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>
        <f>COUNTIF($T$1:T643,T643)</f>
        <v>5</v>
      </c>
      <c r="Q643" s="44" t="str">
        <f t="shared" ref="Q643:Q706" si="110">CONCATENATE(P643,"-",T643)</f>
        <v>5-KVDN-20</v>
      </c>
      <c r="R643" s="44" t="s">
        <v>15</v>
      </c>
      <c r="S643" s="44">
        <v>20</v>
      </c>
      <c r="T643" s="44" t="str">
        <f t="shared" si="109"/>
        <v>KVDN-20</v>
      </c>
      <c r="U643" s="44">
        <v>40</v>
      </c>
      <c r="V643" s="44" t="str">
        <f t="shared" ref="V643:V706" si="111">CONCATENATE(U643,IF(P643=COUNTIF(T:T,T643),"",","))</f>
        <v>40,</v>
      </c>
      <c r="W643" s="44"/>
      <c r="X643" s="44"/>
      <c r="Y643" s="44"/>
      <c r="Z643" s="44" t="str">
        <f t="shared" si="108"/>
        <v>-</v>
      </c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L643" s="44"/>
      <c r="BM643" s="44"/>
      <c r="BN643" s="44"/>
      <c r="BO643" s="44"/>
    </row>
    <row r="644" spans="2:67">
      <c r="B644" s="44"/>
      <c r="D644" s="44"/>
      <c r="E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>
        <f>COUNTIF($T$1:T644,T644)</f>
        <v>6</v>
      </c>
      <c r="Q644" s="44" t="str">
        <f t="shared" si="110"/>
        <v>6-KVDN-20</v>
      </c>
      <c r="R644" s="44" t="s">
        <v>15</v>
      </c>
      <c r="S644" s="44">
        <v>20</v>
      </c>
      <c r="T644" s="44" t="str">
        <f t="shared" si="109"/>
        <v>KVDN-20</v>
      </c>
      <c r="U644" s="44">
        <v>50</v>
      </c>
      <c r="V644" s="44" t="str">
        <f t="shared" si="111"/>
        <v>50,</v>
      </c>
      <c r="W644" s="44"/>
      <c r="X644" s="44"/>
      <c r="Y644" s="44"/>
      <c r="Z644" s="44" t="str">
        <f t="shared" si="108"/>
        <v>-</v>
      </c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L644" s="44"/>
      <c r="BM644" s="44"/>
      <c r="BN644" s="44"/>
      <c r="BO644" s="44"/>
    </row>
    <row r="645" spans="2:67">
      <c r="B645" s="44"/>
      <c r="D645" s="44"/>
      <c r="E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>
        <f>COUNTIF($T$1:T645,T645)</f>
        <v>7</v>
      </c>
      <c r="Q645" s="44" t="str">
        <f t="shared" si="110"/>
        <v>7-KVDN-20</v>
      </c>
      <c r="R645" s="44" t="s">
        <v>15</v>
      </c>
      <c r="S645" s="44">
        <v>20</v>
      </c>
      <c r="T645" s="44" t="str">
        <f t="shared" si="109"/>
        <v>KVDN-20</v>
      </c>
      <c r="U645" s="44">
        <v>80</v>
      </c>
      <c r="V645" s="44" t="str">
        <f t="shared" si="111"/>
        <v>80,</v>
      </c>
      <c r="W645" s="44"/>
      <c r="X645" s="44"/>
      <c r="Y645" s="44"/>
      <c r="Z645" s="44" t="str">
        <f t="shared" si="108"/>
        <v>-</v>
      </c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L645" s="44"/>
      <c r="BM645" s="44"/>
      <c r="BN645" s="44"/>
      <c r="BO645" s="44"/>
    </row>
    <row r="646" spans="2:67">
      <c r="B646" s="44"/>
      <c r="D646" s="44"/>
      <c r="E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>
        <f>COUNTIF($T$1:T646,T646)</f>
        <v>8</v>
      </c>
      <c r="Q646" s="44" t="str">
        <f t="shared" si="110"/>
        <v>8-KVDN-20</v>
      </c>
      <c r="R646" s="44" t="s">
        <v>15</v>
      </c>
      <c r="S646" s="44">
        <v>20</v>
      </c>
      <c r="T646" s="44" t="str">
        <f t="shared" si="109"/>
        <v>KVDN-20</v>
      </c>
      <c r="U646" s="44">
        <v>100</v>
      </c>
      <c r="V646" s="44" t="str">
        <f t="shared" si="111"/>
        <v>100,</v>
      </c>
      <c r="W646" s="44"/>
      <c r="X646" s="44"/>
      <c r="Y646" s="44"/>
      <c r="Z646" s="44" t="str">
        <f t="shared" si="108"/>
        <v>-</v>
      </c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L646" s="44"/>
      <c r="BM646" s="44"/>
      <c r="BN646" s="44"/>
      <c r="BO646" s="44"/>
    </row>
    <row r="647" spans="2:67">
      <c r="B647" s="44"/>
      <c r="D647" s="44"/>
      <c r="E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>
        <f>COUNTIF($T$1:T647,T647)</f>
        <v>9</v>
      </c>
      <c r="Q647" s="44" t="str">
        <f t="shared" si="110"/>
        <v>9-KVDN-20</v>
      </c>
      <c r="R647" s="44" t="s">
        <v>15</v>
      </c>
      <c r="S647" s="44">
        <v>20</v>
      </c>
      <c r="T647" s="44" t="str">
        <f t="shared" si="109"/>
        <v>KVDN-20</v>
      </c>
      <c r="U647" s="44">
        <v>160</v>
      </c>
      <c r="V647" s="44" t="str">
        <f t="shared" si="111"/>
        <v>160,</v>
      </c>
      <c r="W647" s="44"/>
      <c r="X647" s="44"/>
      <c r="Y647" s="44"/>
      <c r="Z647" s="44" t="str">
        <f t="shared" si="108"/>
        <v>-</v>
      </c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L647" s="44"/>
      <c r="BM647" s="44"/>
      <c r="BN647" s="44"/>
      <c r="BO647" s="44"/>
    </row>
    <row r="648" spans="2:67">
      <c r="B648" s="44"/>
      <c r="D648" s="44"/>
      <c r="E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>
        <f>COUNTIF($T$1:T648,T648)</f>
        <v>10</v>
      </c>
      <c r="Q648" s="44" t="str">
        <f t="shared" si="110"/>
        <v>10-KVDN-20</v>
      </c>
      <c r="R648" s="44" t="s">
        <v>15</v>
      </c>
      <c r="S648" s="44">
        <v>20</v>
      </c>
      <c r="T648" s="44" t="str">
        <f t="shared" si="109"/>
        <v>KVDN-20</v>
      </c>
      <c r="U648" s="44">
        <v>200</v>
      </c>
      <c r="V648" s="44" t="str">
        <f t="shared" si="111"/>
        <v>200</v>
      </c>
      <c r="W648" s="44"/>
      <c r="X648" s="44"/>
      <c r="Y648" s="44"/>
      <c r="Z648" s="44" t="str">
        <f t="shared" si="108"/>
        <v>-</v>
      </c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L648" s="44"/>
      <c r="BM648" s="44"/>
      <c r="BN648" s="44"/>
      <c r="BO648" s="44"/>
    </row>
    <row r="649" spans="2:67">
      <c r="B649" s="44"/>
      <c r="D649" s="44"/>
      <c r="E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>
        <f>COUNTIF($T$1:T649,T649)</f>
        <v>1</v>
      </c>
      <c r="Q649" s="44" t="str">
        <f t="shared" si="110"/>
        <v>1-KVDN-25</v>
      </c>
      <c r="R649" s="44" t="s">
        <v>15</v>
      </c>
      <c r="S649" s="44">
        <v>25</v>
      </c>
      <c r="T649" s="44" t="str">
        <f t="shared" si="109"/>
        <v>KVDN-25</v>
      </c>
      <c r="U649" s="44">
        <v>5</v>
      </c>
      <c r="V649" s="44" t="str">
        <f t="shared" si="111"/>
        <v>5,</v>
      </c>
      <c r="W649" s="44"/>
      <c r="X649" s="44"/>
      <c r="Y649" s="44"/>
      <c r="Z649" s="44" t="str">
        <f t="shared" si="108"/>
        <v>-</v>
      </c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L649" s="44"/>
      <c r="BM649" s="44"/>
      <c r="BN649" s="44"/>
      <c r="BO649" s="44"/>
    </row>
    <row r="650" spans="2:67">
      <c r="B650" s="44"/>
      <c r="D650" s="44"/>
      <c r="E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>
        <f>COUNTIF($T$1:T650,T650)</f>
        <v>2</v>
      </c>
      <c r="Q650" s="44" t="str">
        <f t="shared" si="110"/>
        <v>2-KVDN-25</v>
      </c>
      <c r="R650" s="44" t="s">
        <v>15</v>
      </c>
      <c r="S650" s="44">
        <v>25</v>
      </c>
      <c r="T650" s="44" t="str">
        <f t="shared" si="109"/>
        <v>KVDN-25</v>
      </c>
      <c r="U650" s="44">
        <v>10</v>
      </c>
      <c r="V650" s="44" t="str">
        <f t="shared" si="111"/>
        <v>10,</v>
      </c>
      <c r="W650" s="44"/>
      <c r="X650" s="44"/>
      <c r="Y650" s="44"/>
      <c r="Z650" s="44" t="str">
        <f t="shared" si="108"/>
        <v>-</v>
      </c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L650" s="44"/>
      <c r="BM650" s="44"/>
      <c r="BN650" s="44"/>
      <c r="BO650" s="44"/>
    </row>
    <row r="651" spans="2:67">
      <c r="B651" s="44"/>
      <c r="D651" s="44"/>
      <c r="E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>
        <f>COUNTIF($T$1:T651,T651)</f>
        <v>3</v>
      </c>
      <c r="Q651" s="44" t="str">
        <f t="shared" si="110"/>
        <v>3-KVDN-25</v>
      </c>
      <c r="R651" s="44" t="s">
        <v>15</v>
      </c>
      <c r="S651" s="44">
        <v>25</v>
      </c>
      <c r="T651" s="44" t="str">
        <f t="shared" si="109"/>
        <v>KVDN-25</v>
      </c>
      <c r="U651" s="44">
        <v>15</v>
      </c>
      <c r="V651" s="44" t="str">
        <f t="shared" si="111"/>
        <v>15,</v>
      </c>
      <c r="W651" s="44"/>
      <c r="X651" s="44"/>
      <c r="Y651" s="44"/>
      <c r="Z651" s="44" t="str">
        <f t="shared" si="108"/>
        <v>-</v>
      </c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L651" s="44"/>
      <c r="BM651" s="44"/>
      <c r="BN651" s="44"/>
      <c r="BO651" s="44"/>
    </row>
    <row r="652" spans="2:67">
      <c r="B652" s="44"/>
      <c r="D652" s="44"/>
      <c r="E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>
        <f>COUNTIF($T$1:T652,T652)</f>
        <v>4</v>
      </c>
      <c r="Q652" s="44" t="str">
        <f t="shared" si="110"/>
        <v>4-KVDN-25</v>
      </c>
      <c r="R652" s="44" t="s">
        <v>15</v>
      </c>
      <c r="S652" s="44">
        <v>25</v>
      </c>
      <c r="T652" s="44" t="str">
        <f t="shared" si="109"/>
        <v>KVDN-25</v>
      </c>
      <c r="U652" s="44">
        <v>25</v>
      </c>
      <c r="V652" s="44" t="str">
        <f t="shared" si="111"/>
        <v>25,</v>
      </c>
      <c r="W652" s="44"/>
      <c r="X652" s="44"/>
      <c r="Y652" s="44"/>
      <c r="Z652" s="44" t="str">
        <f t="shared" si="108"/>
        <v>-</v>
      </c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L652" s="44"/>
      <c r="BM652" s="44"/>
      <c r="BN652" s="44"/>
      <c r="BO652" s="44"/>
    </row>
    <row r="653" spans="2:67">
      <c r="B653" s="44"/>
      <c r="D653" s="44"/>
      <c r="E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>
        <f>COUNTIF($T$1:T653,T653)</f>
        <v>5</v>
      </c>
      <c r="Q653" s="44" t="str">
        <f t="shared" si="110"/>
        <v>5-KVDN-25</v>
      </c>
      <c r="R653" s="44" t="s">
        <v>15</v>
      </c>
      <c r="S653" s="44">
        <v>25</v>
      </c>
      <c r="T653" s="44" t="str">
        <f t="shared" si="109"/>
        <v>KVDN-25</v>
      </c>
      <c r="U653" s="44">
        <v>40</v>
      </c>
      <c r="V653" s="44" t="str">
        <f t="shared" si="111"/>
        <v>40,</v>
      </c>
      <c r="W653" s="44"/>
      <c r="X653" s="44"/>
      <c r="Y653" s="44"/>
      <c r="Z653" s="44" t="str">
        <f t="shared" si="108"/>
        <v>-</v>
      </c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L653" s="44"/>
      <c r="BM653" s="44"/>
      <c r="BN653" s="44"/>
      <c r="BO653" s="44"/>
    </row>
    <row r="654" spans="2:67">
      <c r="B654" s="44"/>
      <c r="D654" s="44"/>
      <c r="E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>
        <f>COUNTIF($T$1:T654,T654)</f>
        <v>6</v>
      </c>
      <c r="Q654" s="44" t="str">
        <f t="shared" si="110"/>
        <v>6-KVDN-25</v>
      </c>
      <c r="R654" s="44" t="s">
        <v>15</v>
      </c>
      <c r="S654" s="44">
        <v>25</v>
      </c>
      <c r="T654" s="44" t="str">
        <f t="shared" si="109"/>
        <v>KVDN-25</v>
      </c>
      <c r="U654" s="44">
        <v>50</v>
      </c>
      <c r="V654" s="44" t="str">
        <f t="shared" si="111"/>
        <v>50,</v>
      </c>
      <c r="W654" s="44"/>
      <c r="X654" s="44"/>
      <c r="Y654" s="44"/>
      <c r="Z654" s="44" t="str">
        <f t="shared" si="108"/>
        <v>-</v>
      </c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L654" s="44"/>
      <c r="BM654" s="44"/>
      <c r="BN654" s="44"/>
      <c r="BO654" s="44"/>
    </row>
    <row r="655" spans="2:67">
      <c r="B655" s="44"/>
      <c r="D655" s="44"/>
      <c r="E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>
        <f>COUNTIF($T$1:T655,T655)</f>
        <v>7</v>
      </c>
      <c r="Q655" s="44" t="str">
        <f t="shared" si="110"/>
        <v>7-KVDN-25</v>
      </c>
      <c r="R655" s="44" t="s">
        <v>15</v>
      </c>
      <c r="S655" s="44">
        <v>25</v>
      </c>
      <c r="T655" s="44" t="str">
        <f t="shared" si="109"/>
        <v>KVDN-25</v>
      </c>
      <c r="U655" s="44">
        <v>80</v>
      </c>
      <c r="V655" s="44" t="str">
        <f t="shared" si="111"/>
        <v>80,</v>
      </c>
      <c r="W655" s="44"/>
      <c r="X655" s="44"/>
      <c r="Y655" s="44"/>
      <c r="Z655" s="44" t="str">
        <f t="shared" si="108"/>
        <v>-</v>
      </c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L655" s="44"/>
      <c r="BM655" s="44"/>
      <c r="BN655" s="44"/>
      <c r="BO655" s="44"/>
    </row>
    <row r="656" spans="2:67">
      <c r="B656" s="44"/>
      <c r="D656" s="44"/>
      <c r="E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>
        <f>COUNTIF($T$1:T656,T656)</f>
        <v>8</v>
      </c>
      <c r="Q656" s="44" t="str">
        <f t="shared" si="110"/>
        <v>8-KVDN-25</v>
      </c>
      <c r="R656" s="44" t="s">
        <v>15</v>
      </c>
      <c r="S656" s="44">
        <v>25</v>
      </c>
      <c r="T656" s="44" t="str">
        <f t="shared" si="109"/>
        <v>KVDN-25</v>
      </c>
      <c r="U656" s="44">
        <v>100</v>
      </c>
      <c r="V656" s="44" t="str">
        <f t="shared" si="111"/>
        <v>100,</v>
      </c>
      <c r="W656" s="44"/>
      <c r="X656" s="44"/>
      <c r="Y656" s="44"/>
      <c r="Z656" s="44" t="str">
        <f t="shared" si="108"/>
        <v>-</v>
      </c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L656" s="44"/>
      <c r="BM656" s="44"/>
      <c r="BN656" s="44"/>
      <c r="BO656" s="44"/>
    </row>
    <row r="657" spans="2:67">
      <c r="B657" s="44"/>
      <c r="D657" s="44"/>
      <c r="E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>
        <f>COUNTIF($T$1:T657,T657)</f>
        <v>9</v>
      </c>
      <c r="Q657" s="44" t="str">
        <f t="shared" si="110"/>
        <v>9-KVDN-25</v>
      </c>
      <c r="R657" s="44" t="s">
        <v>15</v>
      </c>
      <c r="S657" s="44">
        <v>25</v>
      </c>
      <c r="T657" s="44" t="str">
        <f t="shared" si="109"/>
        <v>KVDN-25</v>
      </c>
      <c r="U657" s="44">
        <v>160</v>
      </c>
      <c r="V657" s="44" t="str">
        <f t="shared" si="111"/>
        <v>160,</v>
      </c>
      <c r="W657" s="44"/>
      <c r="X657" s="44"/>
      <c r="Y657" s="44"/>
      <c r="Z657" s="44" t="str">
        <f t="shared" si="108"/>
        <v>-</v>
      </c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L657" s="44"/>
      <c r="BM657" s="44"/>
      <c r="BN657" s="44"/>
      <c r="BO657" s="44"/>
    </row>
    <row r="658" spans="2:67">
      <c r="B658" s="44"/>
      <c r="D658" s="44"/>
      <c r="E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>
        <f>COUNTIF($T$1:T658,T658)</f>
        <v>10</v>
      </c>
      <c r="Q658" s="44" t="str">
        <f t="shared" si="110"/>
        <v>10-KVDN-25</v>
      </c>
      <c r="R658" s="44" t="s">
        <v>15</v>
      </c>
      <c r="S658" s="44">
        <v>25</v>
      </c>
      <c r="T658" s="44" t="str">
        <f t="shared" si="109"/>
        <v>KVDN-25</v>
      </c>
      <c r="U658" s="44">
        <v>200</v>
      </c>
      <c r="V658" s="44" t="str">
        <f t="shared" si="111"/>
        <v>200</v>
      </c>
      <c r="W658" s="44"/>
      <c r="X658" s="44"/>
      <c r="Y658" s="44"/>
      <c r="Z658" s="44" t="str">
        <f t="shared" si="108"/>
        <v>-</v>
      </c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L658" s="44"/>
      <c r="BM658" s="44"/>
      <c r="BN658" s="44"/>
      <c r="BO658" s="44"/>
    </row>
    <row r="659" spans="2:67">
      <c r="B659" s="44"/>
      <c r="D659" s="44"/>
      <c r="E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>
        <f>COUNTIF($T$1:T659,T659)</f>
        <v>1</v>
      </c>
      <c r="Q659" s="44" t="str">
        <f t="shared" si="110"/>
        <v>1-KVDN-32</v>
      </c>
      <c r="R659" s="44" t="s">
        <v>15</v>
      </c>
      <c r="S659" s="44">
        <v>32</v>
      </c>
      <c r="T659" s="44" t="str">
        <f t="shared" si="109"/>
        <v>KVDN-32</v>
      </c>
      <c r="U659" s="44">
        <v>5</v>
      </c>
      <c r="V659" s="44" t="str">
        <f t="shared" si="111"/>
        <v>5,</v>
      </c>
      <c r="W659" s="44"/>
      <c r="X659" s="44"/>
      <c r="Y659" s="44"/>
      <c r="Z659" s="44" t="str">
        <f t="shared" si="108"/>
        <v>-</v>
      </c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L659" s="44"/>
      <c r="BM659" s="44"/>
      <c r="BN659" s="44"/>
      <c r="BO659" s="44"/>
    </row>
    <row r="660" spans="2:67">
      <c r="B660" s="44"/>
      <c r="D660" s="44"/>
      <c r="E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>
        <f>COUNTIF($T$1:T660,T660)</f>
        <v>2</v>
      </c>
      <c r="Q660" s="44" t="str">
        <f t="shared" si="110"/>
        <v>2-KVDN-32</v>
      </c>
      <c r="R660" s="44" t="s">
        <v>15</v>
      </c>
      <c r="S660" s="44">
        <v>32</v>
      </c>
      <c r="T660" s="44" t="str">
        <f t="shared" si="109"/>
        <v>KVDN-32</v>
      </c>
      <c r="U660" s="44">
        <v>10</v>
      </c>
      <c r="V660" s="44" t="str">
        <f t="shared" si="111"/>
        <v>10,</v>
      </c>
      <c r="W660" s="44"/>
      <c r="X660" s="44"/>
      <c r="Y660" s="44"/>
      <c r="Z660" s="44" t="str">
        <f t="shared" si="108"/>
        <v>-</v>
      </c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L660" s="44"/>
      <c r="BM660" s="44"/>
      <c r="BN660" s="44"/>
      <c r="BO660" s="44"/>
    </row>
    <row r="661" spans="2:67">
      <c r="B661" s="44"/>
      <c r="D661" s="44"/>
      <c r="E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>
        <f>COUNTIF($T$1:T661,T661)</f>
        <v>3</v>
      </c>
      <c r="Q661" s="44" t="str">
        <f t="shared" si="110"/>
        <v>3-KVDN-32</v>
      </c>
      <c r="R661" s="44" t="s">
        <v>15</v>
      </c>
      <c r="S661" s="44">
        <v>32</v>
      </c>
      <c r="T661" s="44" t="str">
        <f t="shared" si="109"/>
        <v>KVDN-32</v>
      </c>
      <c r="U661" s="44">
        <v>15</v>
      </c>
      <c r="V661" s="44" t="str">
        <f t="shared" si="111"/>
        <v>15,</v>
      </c>
      <c r="W661" s="44"/>
      <c r="X661" s="44"/>
      <c r="Y661" s="44"/>
      <c r="Z661" s="44" t="str">
        <f t="shared" si="108"/>
        <v>-</v>
      </c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L661" s="44"/>
      <c r="BM661" s="44"/>
      <c r="BN661" s="44"/>
      <c r="BO661" s="44"/>
    </row>
    <row r="662" spans="2:67">
      <c r="B662" s="44"/>
      <c r="D662" s="44"/>
      <c r="E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>
        <f>COUNTIF($T$1:T662,T662)</f>
        <v>4</v>
      </c>
      <c r="Q662" s="44" t="str">
        <f t="shared" si="110"/>
        <v>4-KVDN-32</v>
      </c>
      <c r="R662" s="44" t="s">
        <v>15</v>
      </c>
      <c r="S662" s="44">
        <v>32</v>
      </c>
      <c r="T662" s="44" t="str">
        <f t="shared" si="109"/>
        <v>KVDN-32</v>
      </c>
      <c r="U662" s="44">
        <v>25</v>
      </c>
      <c r="V662" s="44" t="str">
        <f t="shared" si="111"/>
        <v>25,</v>
      </c>
      <c r="W662" s="44"/>
      <c r="X662" s="44"/>
      <c r="Y662" s="44"/>
      <c r="Z662" s="44" t="str">
        <f t="shared" si="108"/>
        <v>-</v>
      </c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L662" s="44"/>
      <c r="BM662" s="44"/>
      <c r="BN662" s="44"/>
      <c r="BO662" s="44"/>
    </row>
    <row r="663" spans="2:67">
      <c r="B663" s="44"/>
      <c r="D663" s="44"/>
      <c r="E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>
        <f>COUNTIF($T$1:T663,T663)</f>
        <v>5</v>
      </c>
      <c r="Q663" s="44" t="str">
        <f t="shared" si="110"/>
        <v>5-KVDN-32</v>
      </c>
      <c r="R663" s="44" t="s">
        <v>15</v>
      </c>
      <c r="S663" s="44">
        <v>32</v>
      </c>
      <c r="T663" s="44" t="str">
        <f t="shared" si="109"/>
        <v>KVDN-32</v>
      </c>
      <c r="U663" s="44">
        <v>40</v>
      </c>
      <c r="V663" s="44" t="str">
        <f t="shared" si="111"/>
        <v>40,</v>
      </c>
      <c r="W663" s="44"/>
      <c r="X663" s="44"/>
      <c r="Y663" s="44"/>
      <c r="Z663" s="44" t="str">
        <f t="shared" si="108"/>
        <v>-</v>
      </c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L663" s="44"/>
      <c r="BM663" s="44"/>
      <c r="BN663" s="44"/>
      <c r="BO663" s="44"/>
    </row>
    <row r="664" spans="2:67">
      <c r="B664" s="44"/>
      <c r="D664" s="44"/>
      <c r="E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>
        <f>COUNTIF($T$1:T664,T664)</f>
        <v>6</v>
      </c>
      <c r="Q664" s="44" t="str">
        <f t="shared" si="110"/>
        <v>6-KVDN-32</v>
      </c>
      <c r="R664" s="44" t="s">
        <v>15</v>
      </c>
      <c r="S664" s="44">
        <v>32</v>
      </c>
      <c r="T664" s="44" t="str">
        <f t="shared" si="109"/>
        <v>KVDN-32</v>
      </c>
      <c r="U664" s="44">
        <v>50</v>
      </c>
      <c r="V664" s="44" t="str">
        <f t="shared" si="111"/>
        <v>50,</v>
      </c>
      <c r="W664" s="44"/>
      <c r="X664" s="44"/>
      <c r="Y664" s="44"/>
      <c r="Z664" s="44" t="str">
        <f t="shared" si="108"/>
        <v>-</v>
      </c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L664" s="44"/>
      <c r="BM664" s="44"/>
      <c r="BN664" s="44"/>
      <c r="BO664" s="44"/>
    </row>
    <row r="665" spans="2:67">
      <c r="B665" s="44"/>
      <c r="D665" s="44"/>
      <c r="E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>
        <f>COUNTIF($T$1:T665,T665)</f>
        <v>7</v>
      </c>
      <c r="Q665" s="44" t="str">
        <f t="shared" si="110"/>
        <v>7-KVDN-32</v>
      </c>
      <c r="R665" s="44" t="s">
        <v>15</v>
      </c>
      <c r="S665" s="44">
        <v>32</v>
      </c>
      <c r="T665" s="44" t="str">
        <f t="shared" si="109"/>
        <v>KVDN-32</v>
      </c>
      <c r="U665" s="44">
        <v>80</v>
      </c>
      <c r="V665" s="44" t="str">
        <f t="shared" si="111"/>
        <v>80,</v>
      </c>
      <c r="W665" s="44"/>
      <c r="X665" s="44"/>
      <c r="Y665" s="44"/>
      <c r="Z665" s="44" t="str">
        <f t="shared" si="108"/>
        <v>-</v>
      </c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L665" s="44"/>
      <c r="BM665" s="44"/>
      <c r="BN665" s="44"/>
      <c r="BO665" s="44"/>
    </row>
    <row r="666" spans="2:67">
      <c r="B666" s="44"/>
      <c r="D666" s="44"/>
      <c r="E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>
        <f>COUNTIF($T$1:T666,T666)</f>
        <v>8</v>
      </c>
      <c r="Q666" s="44" t="str">
        <f t="shared" si="110"/>
        <v>8-KVDN-32</v>
      </c>
      <c r="R666" s="44" t="s">
        <v>15</v>
      </c>
      <c r="S666" s="44">
        <v>32</v>
      </c>
      <c r="T666" s="44" t="str">
        <f t="shared" si="109"/>
        <v>KVDN-32</v>
      </c>
      <c r="U666" s="44">
        <v>100</v>
      </c>
      <c r="V666" s="44" t="str">
        <f t="shared" si="111"/>
        <v>100,</v>
      </c>
      <c r="W666" s="44"/>
      <c r="X666" s="44"/>
      <c r="Y666" s="44"/>
      <c r="Z666" s="44" t="str">
        <f t="shared" si="108"/>
        <v>-</v>
      </c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L666" s="44"/>
      <c r="BM666" s="44"/>
      <c r="BN666" s="44"/>
      <c r="BO666" s="44"/>
    </row>
    <row r="667" spans="2:67">
      <c r="B667" s="44"/>
      <c r="D667" s="44"/>
      <c r="E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>
        <f>COUNTIF($T$1:T667,T667)</f>
        <v>9</v>
      </c>
      <c r="Q667" s="44" t="str">
        <f t="shared" si="110"/>
        <v>9-KVDN-32</v>
      </c>
      <c r="R667" s="44" t="s">
        <v>15</v>
      </c>
      <c r="S667" s="44">
        <v>32</v>
      </c>
      <c r="T667" s="44" t="str">
        <f t="shared" si="109"/>
        <v>KVDN-32</v>
      </c>
      <c r="U667" s="44">
        <v>120</v>
      </c>
      <c r="V667" s="44" t="str">
        <f t="shared" si="111"/>
        <v>120,</v>
      </c>
      <c r="W667" s="44"/>
      <c r="X667" s="44"/>
      <c r="Y667" s="44"/>
      <c r="Z667" s="44" t="str">
        <f t="shared" si="108"/>
        <v>-</v>
      </c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L667" s="44"/>
      <c r="BM667" s="44"/>
      <c r="BN667" s="44"/>
      <c r="BO667" s="44"/>
    </row>
    <row r="668" spans="2:67">
      <c r="B668" s="44"/>
      <c r="D668" s="44"/>
      <c r="E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>
        <f>COUNTIF($T$1:T668,T668)</f>
        <v>10</v>
      </c>
      <c r="Q668" s="44" t="str">
        <f t="shared" si="110"/>
        <v>10-KVDN-32</v>
      </c>
      <c r="R668" s="44" t="s">
        <v>15</v>
      </c>
      <c r="S668" s="44">
        <v>32</v>
      </c>
      <c r="T668" s="44" t="str">
        <f>CONCATENATE(R668,IF(S668=0,"","-"),S668)</f>
        <v>KVDN-32</v>
      </c>
      <c r="U668" s="44">
        <v>160</v>
      </c>
      <c r="V668" s="44" t="str">
        <f t="shared" si="111"/>
        <v>160,</v>
      </c>
      <c r="W668" s="44"/>
      <c r="X668" s="44"/>
      <c r="Y668" s="44"/>
      <c r="Z668" s="44" t="str">
        <f t="shared" si="108"/>
        <v>-</v>
      </c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L668" s="44"/>
      <c r="BM668" s="44"/>
      <c r="BN668" s="44"/>
      <c r="BO668" s="44"/>
    </row>
    <row r="669" spans="2:67">
      <c r="B669" s="44"/>
      <c r="D669" s="44"/>
      <c r="E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>
        <f>COUNTIF($T$1:T669,T669)</f>
        <v>11</v>
      </c>
      <c r="Q669" s="44" t="str">
        <f t="shared" si="110"/>
        <v>11-KVDN-32</v>
      </c>
      <c r="R669" s="44" t="s">
        <v>15</v>
      </c>
      <c r="S669" s="44">
        <v>32</v>
      </c>
      <c r="T669" s="44" t="str">
        <f>CONCATENATE(R669,IF(S669=0,"","-"),S669)</f>
        <v>KVDN-32</v>
      </c>
      <c r="U669" s="44">
        <v>200</v>
      </c>
      <c r="V669" s="44" t="str">
        <f t="shared" si="111"/>
        <v>200,</v>
      </c>
      <c r="W669" s="44"/>
      <c r="X669" s="44"/>
      <c r="Y669" s="44"/>
      <c r="Z669" s="44" t="str">
        <f t="shared" ref="Z669:Z732" si="112">CONCATENATE(X669,"-",Y669)</f>
        <v>-</v>
      </c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L669" s="44"/>
      <c r="BM669" s="44"/>
      <c r="BN669" s="44"/>
      <c r="BO669" s="44"/>
    </row>
    <row r="670" spans="2:67">
      <c r="B670" s="44"/>
      <c r="D670" s="44"/>
      <c r="E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>
        <f>COUNTIF($T$1:T670,T670)</f>
        <v>12</v>
      </c>
      <c r="Q670" s="44" t="str">
        <f t="shared" si="110"/>
        <v>12-KVDN-32</v>
      </c>
      <c r="R670" s="44" t="s">
        <v>15</v>
      </c>
      <c r="S670" s="44">
        <v>32</v>
      </c>
      <c r="T670" s="44" t="str">
        <f>CONCATENATE(R670,IF(S670=0,"","-"),S670)</f>
        <v>KVDN-32</v>
      </c>
      <c r="U670" s="44">
        <v>250</v>
      </c>
      <c r="V670" s="44" t="str">
        <f t="shared" si="111"/>
        <v>250,</v>
      </c>
      <c r="W670" s="44"/>
      <c r="X670" s="44"/>
      <c r="Y670" s="44"/>
      <c r="Z670" s="44" t="str">
        <f t="shared" si="112"/>
        <v>-</v>
      </c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L670" s="44"/>
      <c r="BM670" s="44"/>
      <c r="BN670" s="44"/>
      <c r="BO670" s="44"/>
    </row>
    <row r="671" spans="2:67">
      <c r="B671" s="44"/>
      <c r="D671" s="44"/>
      <c r="E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>
        <f>COUNTIF($T$1:T671,T671)</f>
        <v>13</v>
      </c>
      <c r="Q671" s="44" t="str">
        <f t="shared" si="110"/>
        <v>13-KVDN-32</v>
      </c>
      <c r="R671" s="44" t="s">
        <v>15</v>
      </c>
      <c r="S671" s="44">
        <v>32</v>
      </c>
      <c r="T671" s="44" t="str">
        <f>CONCATENATE(R671,IF(S671=0,"","-"),S671)</f>
        <v>KVDN-32</v>
      </c>
      <c r="U671" s="44">
        <v>300</v>
      </c>
      <c r="V671" s="44" t="str">
        <f t="shared" si="111"/>
        <v>300</v>
      </c>
      <c r="W671" s="44"/>
      <c r="X671" s="44"/>
      <c r="Y671" s="44"/>
      <c r="Z671" s="44" t="str">
        <f t="shared" si="112"/>
        <v>-</v>
      </c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L671" s="44"/>
      <c r="BM671" s="44"/>
      <c r="BN671" s="44"/>
      <c r="BO671" s="44"/>
    </row>
    <row r="672" spans="2:67">
      <c r="B672" s="44"/>
      <c r="D672" s="44"/>
      <c r="E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>
        <f>COUNTIF($T$1:T672,T672)</f>
        <v>1</v>
      </c>
      <c r="Q672" s="44" t="str">
        <f t="shared" si="110"/>
        <v>1-KVDN-40</v>
      </c>
      <c r="R672" s="44" t="s">
        <v>15</v>
      </c>
      <c r="S672" s="44">
        <v>40</v>
      </c>
      <c r="T672" s="44" t="str">
        <f t="shared" ref="T672:T680" si="113">CONCATENATE(R672,IF(S672=0,"","-"),S672)</f>
        <v>KVDN-40</v>
      </c>
      <c r="U672" s="44">
        <v>5</v>
      </c>
      <c r="V672" s="44" t="str">
        <f t="shared" si="111"/>
        <v>5,</v>
      </c>
      <c r="W672" s="44"/>
      <c r="X672" s="44"/>
      <c r="Y672" s="44"/>
      <c r="Z672" s="44" t="str">
        <f t="shared" si="112"/>
        <v>-</v>
      </c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L672" s="44"/>
      <c r="BM672" s="44"/>
      <c r="BN672" s="44"/>
      <c r="BO672" s="44"/>
    </row>
    <row r="673" spans="2:67">
      <c r="B673" s="44"/>
      <c r="D673" s="44"/>
      <c r="E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>
        <f>COUNTIF($T$1:T673,T673)</f>
        <v>2</v>
      </c>
      <c r="Q673" s="44" t="str">
        <f t="shared" si="110"/>
        <v>2-KVDN-40</v>
      </c>
      <c r="R673" s="44" t="s">
        <v>15</v>
      </c>
      <c r="S673" s="44">
        <v>40</v>
      </c>
      <c r="T673" s="44" t="str">
        <f t="shared" si="113"/>
        <v>KVDN-40</v>
      </c>
      <c r="U673" s="44">
        <v>10</v>
      </c>
      <c r="V673" s="44" t="str">
        <f t="shared" si="111"/>
        <v>10,</v>
      </c>
      <c r="W673" s="44"/>
      <c r="X673" s="44"/>
      <c r="Y673" s="44"/>
      <c r="Z673" s="44" t="str">
        <f t="shared" si="112"/>
        <v>-</v>
      </c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L673" s="44"/>
      <c r="BM673" s="44"/>
      <c r="BN673" s="44"/>
      <c r="BO673" s="44"/>
    </row>
    <row r="674" spans="2:67">
      <c r="B674" s="44"/>
      <c r="D674" s="44"/>
      <c r="E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>
        <f>COUNTIF($T$1:T674,T674)</f>
        <v>3</v>
      </c>
      <c r="Q674" s="44" t="str">
        <f t="shared" si="110"/>
        <v>3-KVDN-40</v>
      </c>
      <c r="R674" s="44" t="s">
        <v>15</v>
      </c>
      <c r="S674" s="44">
        <v>40</v>
      </c>
      <c r="T674" s="44" t="str">
        <f t="shared" si="113"/>
        <v>KVDN-40</v>
      </c>
      <c r="U674" s="44">
        <v>15</v>
      </c>
      <c r="V674" s="44" t="str">
        <f t="shared" si="111"/>
        <v>15,</v>
      </c>
      <c r="W674" s="44"/>
      <c r="X674" s="44"/>
      <c r="Y674" s="44"/>
      <c r="Z674" s="44" t="str">
        <f t="shared" si="112"/>
        <v>-</v>
      </c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L674" s="44"/>
      <c r="BM674" s="44"/>
      <c r="BN674" s="44"/>
      <c r="BO674" s="44"/>
    </row>
    <row r="675" spans="2:67">
      <c r="B675" s="44"/>
      <c r="D675" s="44"/>
      <c r="E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>
        <f>COUNTIF($T$1:T675,T675)</f>
        <v>4</v>
      </c>
      <c r="Q675" s="44" t="str">
        <f t="shared" si="110"/>
        <v>4-KVDN-40</v>
      </c>
      <c r="R675" s="44" t="s">
        <v>15</v>
      </c>
      <c r="S675" s="44">
        <v>40</v>
      </c>
      <c r="T675" s="44" t="str">
        <f t="shared" si="113"/>
        <v>KVDN-40</v>
      </c>
      <c r="U675" s="44">
        <v>25</v>
      </c>
      <c r="V675" s="44" t="str">
        <f t="shared" si="111"/>
        <v>25,</v>
      </c>
      <c r="W675" s="44"/>
      <c r="X675" s="44"/>
      <c r="Y675" s="44"/>
      <c r="Z675" s="44" t="str">
        <f t="shared" si="112"/>
        <v>-</v>
      </c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L675" s="44"/>
      <c r="BM675" s="44"/>
      <c r="BN675" s="44"/>
      <c r="BO675" s="44"/>
    </row>
    <row r="676" spans="2:67">
      <c r="B676" s="44"/>
      <c r="D676" s="44"/>
      <c r="E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>
        <f>COUNTIF($T$1:T676,T676)</f>
        <v>5</v>
      </c>
      <c r="Q676" s="44" t="str">
        <f t="shared" si="110"/>
        <v>5-KVDN-40</v>
      </c>
      <c r="R676" s="44" t="s">
        <v>15</v>
      </c>
      <c r="S676" s="44">
        <v>40</v>
      </c>
      <c r="T676" s="44" t="str">
        <f t="shared" si="113"/>
        <v>KVDN-40</v>
      </c>
      <c r="U676" s="44">
        <v>40</v>
      </c>
      <c r="V676" s="44" t="str">
        <f t="shared" si="111"/>
        <v>40,</v>
      </c>
      <c r="W676" s="44"/>
      <c r="X676" s="44"/>
      <c r="Y676" s="44"/>
      <c r="Z676" s="44" t="str">
        <f t="shared" si="112"/>
        <v>-</v>
      </c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L676" s="44"/>
      <c r="BM676" s="44"/>
      <c r="BN676" s="44"/>
      <c r="BO676" s="44"/>
    </row>
    <row r="677" spans="2:67">
      <c r="B677" s="44"/>
      <c r="D677" s="44"/>
      <c r="E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>
        <f>COUNTIF($T$1:T677,T677)</f>
        <v>6</v>
      </c>
      <c r="Q677" s="44" t="str">
        <f t="shared" si="110"/>
        <v>6-KVDN-40</v>
      </c>
      <c r="R677" s="44" t="s">
        <v>15</v>
      </c>
      <c r="S677" s="44">
        <v>40</v>
      </c>
      <c r="T677" s="44" t="str">
        <f t="shared" si="113"/>
        <v>KVDN-40</v>
      </c>
      <c r="U677" s="44">
        <v>50</v>
      </c>
      <c r="V677" s="44" t="str">
        <f t="shared" si="111"/>
        <v>50,</v>
      </c>
      <c r="W677" s="44"/>
      <c r="X677" s="44"/>
      <c r="Y677" s="44"/>
      <c r="Z677" s="44" t="str">
        <f t="shared" si="112"/>
        <v>-</v>
      </c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L677" s="44"/>
      <c r="BM677" s="44"/>
      <c r="BN677" s="44"/>
      <c r="BO677" s="44"/>
    </row>
    <row r="678" spans="2:67">
      <c r="B678" s="44"/>
      <c r="D678" s="44"/>
      <c r="E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>
        <f>COUNTIF($T$1:T678,T678)</f>
        <v>7</v>
      </c>
      <c r="Q678" s="44" t="str">
        <f t="shared" si="110"/>
        <v>7-KVDN-40</v>
      </c>
      <c r="R678" s="44" t="s">
        <v>15</v>
      </c>
      <c r="S678" s="44">
        <v>40</v>
      </c>
      <c r="T678" s="44" t="str">
        <f t="shared" si="113"/>
        <v>KVDN-40</v>
      </c>
      <c r="U678" s="44">
        <v>80</v>
      </c>
      <c r="V678" s="44" t="str">
        <f t="shared" si="111"/>
        <v>80,</v>
      </c>
      <c r="W678" s="44"/>
      <c r="X678" s="44"/>
      <c r="Y678" s="44"/>
      <c r="Z678" s="44" t="str">
        <f t="shared" si="112"/>
        <v>-</v>
      </c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L678" s="44"/>
      <c r="BM678" s="44"/>
      <c r="BN678" s="44"/>
      <c r="BO678" s="44"/>
    </row>
    <row r="679" spans="2:67">
      <c r="B679" s="44"/>
      <c r="D679" s="44"/>
      <c r="E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>
        <f>COUNTIF($T$1:T679,T679)</f>
        <v>8</v>
      </c>
      <c r="Q679" s="44" t="str">
        <f t="shared" si="110"/>
        <v>8-KVDN-40</v>
      </c>
      <c r="R679" s="44" t="s">
        <v>15</v>
      </c>
      <c r="S679" s="44">
        <v>40</v>
      </c>
      <c r="T679" s="44" t="str">
        <f t="shared" si="113"/>
        <v>KVDN-40</v>
      </c>
      <c r="U679" s="44">
        <v>100</v>
      </c>
      <c r="V679" s="44" t="str">
        <f t="shared" si="111"/>
        <v>100,</v>
      </c>
      <c r="W679" s="44"/>
      <c r="X679" s="44"/>
      <c r="Y679" s="44"/>
      <c r="Z679" s="44" t="str">
        <f t="shared" si="112"/>
        <v>-</v>
      </c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L679" s="44"/>
      <c r="BM679" s="44"/>
      <c r="BN679" s="44"/>
      <c r="BO679" s="44"/>
    </row>
    <row r="680" spans="2:67">
      <c r="B680" s="44"/>
      <c r="D680" s="44"/>
      <c r="E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>
        <f>COUNTIF($T$1:T680,T680)</f>
        <v>9</v>
      </c>
      <c r="Q680" s="44" t="str">
        <f t="shared" si="110"/>
        <v>9-KVDN-40</v>
      </c>
      <c r="R680" s="44" t="s">
        <v>15</v>
      </c>
      <c r="S680" s="44">
        <v>40</v>
      </c>
      <c r="T680" s="44" t="str">
        <f t="shared" si="113"/>
        <v>KVDN-40</v>
      </c>
      <c r="U680" s="44">
        <v>120</v>
      </c>
      <c r="V680" s="44" t="str">
        <f t="shared" si="111"/>
        <v>120,</v>
      </c>
      <c r="W680" s="44"/>
      <c r="X680" s="44"/>
      <c r="Y680" s="44"/>
      <c r="Z680" s="44" t="str">
        <f t="shared" si="112"/>
        <v>-</v>
      </c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L680" s="44"/>
      <c r="BM680" s="44"/>
      <c r="BN680" s="44"/>
      <c r="BO680" s="44"/>
    </row>
    <row r="681" spans="2:67">
      <c r="B681" s="44"/>
      <c r="D681" s="44"/>
      <c r="E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>
        <f>COUNTIF($T$1:T681,T681)</f>
        <v>10</v>
      </c>
      <c r="Q681" s="44" t="str">
        <f t="shared" si="110"/>
        <v>10-KVDN-40</v>
      </c>
      <c r="R681" s="44" t="s">
        <v>15</v>
      </c>
      <c r="S681" s="44">
        <v>40</v>
      </c>
      <c r="T681" s="44" t="str">
        <f>CONCATENATE(R681,IF(S681=0,"","-"),S681)</f>
        <v>KVDN-40</v>
      </c>
      <c r="U681" s="44">
        <v>160</v>
      </c>
      <c r="V681" s="44" t="str">
        <f t="shared" si="111"/>
        <v>160,</v>
      </c>
      <c r="W681" s="44"/>
      <c r="X681" s="44"/>
      <c r="Y681" s="44"/>
      <c r="Z681" s="44" t="str">
        <f t="shared" si="112"/>
        <v>-</v>
      </c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L681" s="44"/>
      <c r="BM681" s="44"/>
      <c r="BN681" s="44"/>
      <c r="BO681" s="44"/>
    </row>
    <row r="682" spans="2:67">
      <c r="B682" s="44"/>
      <c r="D682" s="44"/>
      <c r="E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>
        <f>COUNTIF($T$1:T682,T682)</f>
        <v>11</v>
      </c>
      <c r="Q682" s="44" t="str">
        <f t="shared" si="110"/>
        <v>11-KVDN-40</v>
      </c>
      <c r="R682" s="44" t="s">
        <v>15</v>
      </c>
      <c r="S682" s="44">
        <v>40</v>
      </c>
      <c r="T682" s="44" t="str">
        <f>CONCATENATE(R682,IF(S682=0,"","-"),S682)</f>
        <v>KVDN-40</v>
      </c>
      <c r="U682" s="44">
        <v>200</v>
      </c>
      <c r="V682" s="44" t="str">
        <f t="shared" si="111"/>
        <v>200,</v>
      </c>
      <c r="W682" s="44"/>
      <c r="X682" s="44"/>
      <c r="Y682" s="44"/>
      <c r="Z682" s="44" t="str">
        <f t="shared" si="112"/>
        <v>-</v>
      </c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L682" s="44"/>
      <c r="BM682" s="44"/>
      <c r="BN682" s="44"/>
      <c r="BO682" s="44"/>
    </row>
    <row r="683" spans="2:67">
      <c r="B683" s="44"/>
      <c r="D683" s="44"/>
      <c r="E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>
        <f>COUNTIF($T$1:T683,T683)</f>
        <v>12</v>
      </c>
      <c r="Q683" s="44" t="str">
        <f t="shared" si="110"/>
        <v>12-KVDN-40</v>
      </c>
      <c r="R683" s="44" t="s">
        <v>15</v>
      </c>
      <c r="S683" s="44">
        <v>40</v>
      </c>
      <c r="T683" s="44" t="str">
        <f>CONCATENATE(R683,IF(S683=0,"","-"),S683)</f>
        <v>KVDN-40</v>
      </c>
      <c r="U683" s="44">
        <v>250</v>
      </c>
      <c r="V683" s="44" t="str">
        <f t="shared" si="111"/>
        <v>250,</v>
      </c>
      <c r="W683" s="44"/>
      <c r="X683" s="44"/>
      <c r="Y683" s="44"/>
      <c r="Z683" s="44" t="str">
        <f t="shared" si="112"/>
        <v>-</v>
      </c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L683" s="44"/>
      <c r="BM683" s="44"/>
      <c r="BN683" s="44"/>
      <c r="BO683" s="44"/>
    </row>
    <row r="684" spans="2:67">
      <c r="B684" s="44"/>
      <c r="D684" s="44"/>
      <c r="E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>
        <f>COUNTIF($T$1:T684,T684)</f>
        <v>13</v>
      </c>
      <c r="Q684" s="44" t="str">
        <f t="shared" si="110"/>
        <v>13-KVDN-40</v>
      </c>
      <c r="R684" s="44" t="s">
        <v>15</v>
      </c>
      <c r="S684" s="44">
        <v>40</v>
      </c>
      <c r="T684" s="44" t="str">
        <f>CONCATENATE(R684,IF(S684=0,"","-"),S684)</f>
        <v>KVDN-40</v>
      </c>
      <c r="U684" s="44">
        <v>300</v>
      </c>
      <c r="V684" s="44" t="str">
        <f t="shared" si="111"/>
        <v>300</v>
      </c>
      <c r="W684" s="44"/>
      <c r="X684" s="44"/>
      <c r="Y684" s="44"/>
      <c r="Z684" s="44" t="str">
        <f t="shared" si="112"/>
        <v>-</v>
      </c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L684" s="44"/>
      <c r="BM684" s="44"/>
      <c r="BN684" s="44"/>
      <c r="BO684" s="44"/>
    </row>
    <row r="685" spans="2:67">
      <c r="B685" s="44"/>
      <c r="D685" s="44"/>
      <c r="E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>
        <f>COUNTIF($T$1:T685,T685)</f>
        <v>1</v>
      </c>
      <c r="Q685" s="44" t="str">
        <f t="shared" si="110"/>
        <v>1-KVDN-50</v>
      </c>
      <c r="R685" s="44" t="s">
        <v>15</v>
      </c>
      <c r="S685" s="44">
        <v>50</v>
      </c>
      <c r="T685" s="44" t="str">
        <f t="shared" ref="T685:T693" si="114">CONCATENATE(R685,IF(S685=0,"","-"),S685)</f>
        <v>KVDN-50</v>
      </c>
      <c r="U685" s="44">
        <v>5</v>
      </c>
      <c r="V685" s="44" t="str">
        <f t="shared" si="111"/>
        <v>5,</v>
      </c>
      <c r="W685" s="44"/>
      <c r="X685" s="44"/>
      <c r="Y685" s="44"/>
      <c r="Z685" s="44" t="str">
        <f t="shared" si="112"/>
        <v>-</v>
      </c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L685" s="44"/>
      <c r="BM685" s="44"/>
      <c r="BN685" s="44"/>
      <c r="BO685" s="44"/>
    </row>
    <row r="686" spans="2:67">
      <c r="B686" s="44"/>
      <c r="D686" s="44"/>
      <c r="E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>
        <f>COUNTIF($T$1:T686,T686)</f>
        <v>2</v>
      </c>
      <c r="Q686" s="44" t="str">
        <f t="shared" si="110"/>
        <v>2-KVDN-50</v>
      </c>
      <c r="R686" s="44" t="s">
        <v>15</v>
      </c>
      <c r="S686" s="44">
        <v>50</v>
      </c>
      <c r="T686" s="44" t="str">
        <f t="shared" si="114"/>
        <v>KVDN-50</v>
      </c>
      <c r="U686" s="44">
        <v>10</v>
      </c>
      <c r="V686" s="44" t="str">
        <f t="shared" si="111"/>
        <v>10,</v>
      </c>
      <c r="W686" s="44"/>
      <c r="X686" s="44"/>
      <c r="Y686" s="44"/>
      <c r="Z686" s="44" t="str">
        <f t="shared" si="112"/>
        <v>-</v>
      </c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L686" s="44"/>
      <c r="BM686" s="44"/>
      <c r="BN686" s="44"/>
      <c r="BO686" s="44"/>
    </row>
    <row r="687" spans="2:67">
      <c r="B687" s="44"/>
      <c r="D687" s="44"/>
      <c r="E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>
        <f>COUNTIF($T$1:T687,T687)</f>
        <v>3</v>
      </c>
      <c r="Q687" s="44" t="str">
        <f t="shared" si="110"/>
        <v>3-KVDN-50</v>
      </c>
      <c r="R687" s="44" t="s">
        <v>15</v>
      </c>
      <c r="S687" s="44">
        <v>50</v>
      </c>
      <c r="T687" s="44" t="str">
        <f t="shared" si="114"/>
        <v>KVDN-50</v>
      </c>
      <c r="U687" s="44">
        <v>15</v>
      </c>
      <c r="V687" s="44" t="str">
        <f t="shared" si="111"/>
        <v>15,</v>
      </c>
      <c r="W687" s="44"/>
      <c r="X687" s="44"/>
      <c r="Y687" s="44"/>
      <c r="Z687" s="44" t="str">
        <f t="shared" si="112"/>
        <v>-</v>
      </c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L687" s="44"/>
      <c r="BM687" s="44"/>
      <c r="BN687" s="44"/>
      <c r="BO687" s="44"/>
    </row>
    <row r="688" spans="2:67">
      <c r="B688" s="44"/>
      <c r="D688" s="44"/>
      <c r="E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>
        <f>COUNTIF($T$1:T688,T688)</f>
        <v>4</v>
      </c>
      <c r="Q688" s="44" t="str">
        <f t="shared" si="110"/>
        <v>4-KVDN-50</v>
      </c>
      <c r="R688" s="44" t="s">
        <v>15</v>
      </c>
      <c r="S688" s="44">
        <v>50</v>
      </c>
      <c r="T688" s="44" t="str">
        <f t="shared" si="114"/>
        <v>KVDN-50</v>
      </c>
      <c r="U688" s="44">
        <v>25</v>
      </c>
      <c r="V688" s="44" t="str">
        <f t="shared" si="111"/>
        <v>25,</v>
      </c>
      <c r="W688" s="44"/>
      <c r="X688" s="44"/>
      <c r="Y688" s="44"/>
      <c r="Z688" s="44" t="str">
        <f t="shared" si="112"/>
        <v>-</v>
      </c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L688" s="44"/>
      <c r="BM688" s="44"/>
      <c r="BN688" s="44"/>
      <c r="BO688" s="44"/>
    </row>
    <row r="689" spans="2:67">
      <c r="B689" s="44"/>
      <c r="D689" s="44"/>
      <c r="E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>
        <f>COUNTIF($T$1:T689,T689)</f>
        <v>5</v>
      </c>
      <c r="Q689" s="44" t="str">
        <f t="shared" si="110"/>
        <v>5-KVDN-50</v>
      </c>
      <c r="R689" s="44" t="s">
        <v>15</v>
      </c>
      <c r="S689" s="44">
        <v>50</v>
      </c>
      <c r="T689" s="44" t="str">
        <f t="shared" si="114"/>
        <v>KVDN-50</v>
      </c>
      <c r="U689" s="44">
        <v>40</v>
      </c>
      <c r="V689" s="44" t="str">
        <f t="shared" si="111"/>
        <v>40,</v>
      </c>
      <c r="W689" s="44"/>
      <c r="X689" s="44"/>
      <c r="Y689" s="44"/>
      <c r="Z689" s="44" t="str">
        <f t="shared" si="112"/>
        <v>-</v>
      </c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L689" s="44"/>
      <c r="BM689" s="44"/>
      <c r="BN689" s="44"/>
      <c r="BO689" s="44"/>
    </row>
    <row r="690" spans="2:67">
      <c r="B690" s="44"/>
      <c r="D690" s="44"/>
      <c r="E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>
        <f>COUNTIF($T$1:T690,T690)</f>
        <v>6</v>
      </c>
      <c r="Q690" s="44" t="str">
        <f t="shared" si="110"/>
        <v>6-KVDN-50</v>
      </c>
      <c r="R690" s="44" t="s">
        <v>15</v>
      </c>
      <c r="S690" s="44">
        <v>50</v>
      </c>
      <c r="T690" s="44" t="str">
        <f t="shared" si="114"/>
        <v>KVDN-50</v>
      </c>
      <c r="U690" s="44">
        <v>50</v>
      </c>
      <c r="V690" s="44" t="str">
        <f t="shared" si="111"/>
        <v>50,</v>
      </c>
      <c r="W690" s="44"/>
      <c r="X690" s="44"/>
      <c r="Y690" s="44"/>
      <c r="Z690" s="44" t="str">
        <f t="shared" si="112"/>
        <v>-</v>
      </c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L690" s="44"/>
      <c r="BM690" s="44"/>
      <c r="BN690" s="44"/>
      <c r="BO690" s="44"/>
    </row>
    <row r="691" spans="2:67">
      <c r="B691" s="44"/>
      <c r="D691" s="44"/>
      <c r="E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>
        <f>COUNTIF($T$1:T691,T691)</f>
        <v>7</v>
      </c>
      <c r="Q691" s="44" t="str">
        <f t="shared" si="110"/>
        <v>7-KVDN-50</v>
      </c>
      <c r="R691" s="44" t="s">
        <v>15</v>
      </c>
      <c r="S691" s="44">
        <v>50</v>
      </c>
      <c r="T691" s="44" t="str">
        <f t="shared" si="114"/>
        <v>KVDN-50</v>
      </c>
      <c r="U691" s="44">
        <v>80</v>
      </c>
      <c r="V691" s="44" t="str">
        <f t="shared" si="111"/>
        <v>80,</v>
      </c>
      <c r="W691" s="44"/>
      <c r="X691" s="44"/>
      <c r="Y691" s="44"/>
      <c r="Z691" s="44" t="str">
        <f t="shared" si="112"/>
        <v>-</v>
      </c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L691" s="44"/>
      <c r="BM691" s="44"/>
      <c r="BN691" s="44"/>
      <c r="BO691" s="44"/>
    </row>
    <row r="692" spans="2:67">
      <c r="B692" s="44"/>
      <c r="D692" s="44"/>
      <c r="E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>
        <f>COUNTIF($T$1:T692,T692)</f>
        <v>8</v>
      </c>
      <c r="Q692" s="44" t="str">
        <f t="shared" si="110"/>
        <v>8-KVDN-50</v>
      </c>
      <c r="R692" s="44" t="s">
        <v>15</v>
      </c>
      <c r="S692" s="44">
        <v>50</v>
      </c>
      <c r="T692" s="44" t="str">
        <f t="shared" si="114"/>
        <v>KVDN-50</v>
      </c>
      <c r="U692" s="44">
        <v>100</v>
      </c>
      <c r="V692" s="44" t="str">
        <f t="shared" si="111"/>
        <v>100,</v>
      </c>
      <c r="W692" s="44"/>
      <c r="X692" s="44"/>
      <c r="Y692" s="44"/>
      <c r="Z692" s="44" t="str">
        <f t="shared" si="112"/>
        <v>-</v>
      </c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L692" s="44"/>
      <c r="BM692" s="44"/>
      <c r="BN692" s="44"/>
      <c r="BO692" s="44"/>
    </row>
    <row r="693" spans="2:67">
      <c r="B693" s="44"/>
      <c r="D693" s="44"/>
      <c r="E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>
        <f>COUNTIF($T$1:T693,T693)</f>
        <v>9</v>
      </c>
      <c r="Q693" s="44" t="str">
        <f t="shared" si="110"/>
        <v>9-KVDN-50</v>
      </c>
      <c r="R693" s="44" t="s">
        <v>15</v>
      </c>
      <c r="S693" s="44">
        <v>50</v>
      </c>
      <c r="T693" s="44" t="str">
        <f t="shared" si="114"/>
        <v>KVDN-50</v>
      </c>
      <c r="U693" s="44">
        <v>120</v>
      </c>
      <c r="V693" s="44" t="str">
        <f t="shared" si="111"/>
        <v>120,</v>
      </c>
      <c r="W693" s="44"/>
      <c r="X693" s="44"/>
      <c r="Y693" s="44"/>
      <c r="Z693" s="44" t="str">
        <f t="shared" si="112"/>
        <v>-</v>
      </c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L693" s="44"/>
      <c r="BM693" s="44"/>
      <c r="BN693" s="44"/>
      <c r="BO693" s="44"/>
    </row>
    <row r="694" spans="2:67">
      <c r="B694" s="44"/>
      <c r="D694" s="44"/>
      <c r="E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>
        <f>COUNTIF($T$1:T694,T694)</f>
        <v>10</v>
      </c>
      <c r="Q694" s="44" t="str">
        <f t="shared" si="110"/>
        <v>10-KVDN-50</v>
      </c>
      <c r="R694" s="44" t="s">
        <v>15</v>
      </c>
      <c r="S694" s="44">
        <v>50</v>
      </c>
      <c r="T694" s="44" t="str">
        <f>CONCATENATE(R694,IF(S694=0,"","-"),S694)</f>
        <v>KVDN-50</v>
      </c>
      <c r="U694" s="44">
        <v>160</v>
      </c>
      <c r="V694" s="44" t="str">
        <f t="shared" si="111"/>
        <v>160,</v>
      </c>
      <c r="W694" s="44"/>
      <c r="X694" s="44"/>
      <c r="Y694" s="44"/>
      <c r="Z694" s="44" t="str">
        <f t="shared" si="112"/>
        <v>-</v>
      </c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L694" s="44"/>
      <c r="BM694" s="44"/>
      <c r="BN694" s="44"/>
      <c r="BO694" s="44"/>
    </row>
    <row r="695" spans="2:67">
      <c r="B695" s="44"/>
      <c r="D695" s="44"/>
      <c r="E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>
        <f>COUNTIF($T$1:T695,T695)</f>
        <v>11</v>
      </c>
      <c r="Q695" s="44" t="str">
        <f t="shared" si="110"/>
        <v>11-KVDN-50</v>
      </c>
      <c r="R695" s="44" t="s">
        <v>15</v>
      </c>
      <c r="S695" s="44">
        <v>50</v>
      </c>
      <c r="T695" s="44" t="str">
        <f>CONCATENATE(R695,IF(S695=0,"","-"),S695)</f>
        <v>KVDN-50</v>
      </c>
      <c r="U695" s="44">
        <v>200</v>
      </c>
      <c r="V695" s="44" t="str">
        <f t="shared" si="111"/>
        <v>200,</v>
      </c>
      <c r="W695" s="44"/>
      <c r="X695" s="44"/>
      <c r="Y695" s="44"/>
      <c r="Z695" s="44" t="str">
        <f t="shared" si="112"/>
        <v>-</v>
      </c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L695" s="44"/>
      <c r="BM695" s="44"/>
      <c r="BN695" s="44"/>
      <c r="BO695" s="44"/>
    </row>
    <row r="696" spans="2:67">
      <c r="B696" s="44"/>
      <c r="D696" s="44"/>
      <c r="E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>
        <f>COUNTIF($T$1:T696,T696)</f>
        <v>12</v>
      </c>
      <c r="Q696" s="44" t="str">
        <f t="shared" si="110"/>
        <v>12-KVDN-50</v>
      </c>
      <c r="R696" s="44" t="s">
        <v>15</v>
      </c>
      <c r="S696" s="44">
        <v>50</v>
      </c>
      <c r="T696" s="44" t="str">
        <f>CONCATENATE(R696,IF(S696=0,"","-"),S696)</f>
        <v>KVDN-50</v>
      </c>
      <c r="U696" s="44">
        <v>250</v>
      </c>
      <c r="V696" s="44" t="str">
        <f t="shared" si="111"/>
        <v>250,</v>
      </c>
      <c r="W696" s="44"/>
      <c r="X696" s="44"/>
      <c r="Y696" s="44"/>
      <c r="Z696" s="44" t="str">
        <f t="shared" si="112"/>
        <v>-</v>
      </c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L696" s="44"/>
      <c r="BM696" s="44"/>
      <c r="BN696" s="44"/>
      <c r="BO696" s="44"/>
    </row>
    <row r="697" spans="2:67">
      <c r="B697" s="44"/>
      <c r="D697" s="44"/>
      <c r="E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>
        <f>COUNTIF($T$1:T697,T697)</f>
        <v>13</v>
      </c>
      <c r="Q697" s="44" t="str">
        <f t="shared" si="110"/>
        <v>13-KVDN-50</v>
      </c>
      <c r="R697" s="44" t="s">
        <v>15</v>
      </c>
      <c r="S697" s="44">
        <v>50</v>
      </c>
      <c r="T697" s="44" t="str">
        <f>CONCATENATE(R697,IF(S697=0,"","-"),S697)</f>
        <v>KVDN-50</v>
      </c>
      <c r="U697" s="44">
        <v>300</v>
      </c>
      <c r="V697" s="44" t="str">
        <f t="shared" si="111"/>
        <v>300</v>
      </c>
      <c r="W697" s="44"/>
      <c r="X697" s="44"/>
      <c r="Y697" s="44"/>
      <c r="Z697" s="44" t="str">
        <f t="shared" si="112"/>
        <v>-</v>
      </c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L697" s="44"/>
      <c r="BM697" s="44"/>
      <c r="BN697" s="44"/>
      <c r="BO697" s="44"/>
    </row>
    <row r="698" spans="2:67">
      <c r="B698" s="44"/>
      <c r="D698" s="44"/>
      <c r="E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>
        <f>COUNTIF($T$1:T698,T698)</f>
        <v>1</v>
      </c>
      <c r="Q698" s="44" t="str">
        <f t="shared" si="110"/>
        <v>1-KVDN-63</v>
      </c>
      <c r="R698" s="44" t="s">
        <v>15</v>
      </c>
      <c r="S698" s="44">
        <v>63</v>
      </c>
      <c r="T698" s="44" t="str">
        <f t="shared" ref="T698:T706" si="115">CONCATENATE(R698,IF(S698=0,"","-"),S698)</f>
        <v>KVDN-63</v>
      </c>
      <c r="U698" s="44">
        <v>5</v>
      </c>
      <c r="V698" s="44" t="str">
        <f t="shared" si="111"/>
        <v>5,</v>
      </c>
      <c r="W698" s="44"/>
      <c r="X698" s="44"/>
      <c r="Y698" s="44"/>
      <c r="Z698" s="44" t="str">
        <f t="shared" si="112"/>
        <v>-</v>
      </c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L698" s="44"/>
      <c r="BM698" s="44"/>
      <c r="BN698" s="44"/>
      <c r="BO698" s="44"/>
    </row>
    <row r="699" spans="2:67">
      <c r="B699" s="44"/>
      <c r="D699" s="44"/>
      <c r="E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>
        <f>COUNTIF($T$1:T699,T699)</f>
        <v>2</v>
      </c>
      <c r="Q699" s="44" t="str">
        <f t="shared" si="110"/>
        <v>2-KVDN-63</v>
      </c>
      <c r="R699" s="44" t="s">
        <v>15</v>
      </c>
      <c r="S699" s="44">
        <v>63</v>
      </c>
      <c r="T699" s="44" t="str">
        <f t="shared" si="115"/>
        <v>KVDN-63</v>
      </c>
      <c r="U699" s="44">
        <v>10</v>
      </c>
      <c r="V699" s="44" t="str">
        <f t="shared" si="111"/>
        <v>10,</v>
      </c>
      <c r="W699" s="44"/>
      <c r="X699" s="44"/>
      <c r="Y699" s="44"/>
      <c r="Z699" s="44" t="str">
        <f t="shared" si="112"/>
        <v>-</v>
      </c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L699" s="44"/>
      <c r="BM699" s="44"/>
      <c r="BN699" s="44"/>
      <c r="BO699" s="44"/>
    </row>
    <row r="700" spans="2:67">
      <c r="B700" s="44"/>
      <c r="D700" s="44"/>
      <c r="E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>
        <f>COUNTIF($T$1:T700,T700)</f>
        <v>3</v>
      </c>
      <c r="Q700" s="44" t="str">
        <f t="shared" si="110"/>
        <v>3-KVDN-63</v>
      </c>
      <c r="R700" s="44" t="s">
        <v>15</v>
      </c>
      <c r="S700" s="44">
        <v>63</v>
      </c>
      <c r="T700" s="44" t="str">
        <f t="shared" si="115"/>
        <v>KVDN-63</v>
      </c>
      <c r="U700" s="44">
        <v>15</v>
      </c>
      <c r="V700" s="44" t="str">
        <f t="shared" si="111"/>
        <v>15,</v>
      </c>
      <c r="W700" s="44"/>
      <c r="X700" s="44"/>
      <c r="Y700" s="44"/>
      <c r="Z700" s="44" t="str">
        <f t="shared" si="112"/>
        <v>-</v>
      </c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L700" s="44"/>
      <c r="BM700" s="44"/>
      <c r="BN700" s="44"/>
      <c r="BO700" s="44"/>
    </row>
    <row r="701" spans="2:67">
      <c r="B701" s="44"/>
      <c r="D701" s="44"/>
      <c r="E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>
        <f>COUNTIF($T$1:T701,T701)</f>
        <v>4</v>
      </c>
      <c r="Q701" s="44" t="str">
        <f t="shared" si="110"/>
        <v>4-KVDN-63</v>
      </c>
      <c r="R701" s="44" t="s">
        <v>15</v>
      </c>
      <c r="S701" s="44">
        <v>63</v>
      </c>
      <c r="T701" s="44" t="str">
        <f t="shared" si="115"/>
        <v>KVDN-63</v>
      </c>
      <c r="U701" s="44">
        <v>25</v>
      </c>
      <c r="V701" s="44" t="str">
        <f t="shared" si="111"/>
        <v>25,</v>
      </c>
      <c r="W701" s="44"/>
      <c r="X701" s="44"/>
      <c r="Y701" s="44"/>
      <c r="Z701" s="44" t="str">
        <f t="shared" si="112"/>
        <v>-</v>
      </c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L701" s="44"/>
      <c r="BM701" s="44"/>
      <c r="BN701" s="44"/>
      <c r="BO701" s="44"/>
    </row>
    <row r="702" spans="2:67">
      <c r="B702" s="44"/>
      <c r="D702" s="44"/>
      <c r="E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>
        <f>COUNTIF($T$1:T702,T702)</f>
        <v>5</v>
      </c>
      <c r="Q702" s="44" t="str">
        <f t="shared" si="110"/>
        <v>5-KVDN-63</v>
      </c>
      <c r="R702" s="44" t="s">
        <v>15</v>
      </c>
      <c r="S702" s="44">
        <v>63</v>
      </c>
      <c r="T702" s="44" t="str">
        <f t="shared" si="115"/>
        <v>KVDN-63</v>
      </c>
      <c r="U702" s="44">
        <v>40</v>
      </c>
      <c r="V702" s="44" t="str">
        <f t="shared" si="111"/>
        <v>40,</v>
      </c>
      <c r="W702" s="44"/>
      <c r="X702" s="44"/>
      <c r="Y702" s="44"/>
      <c r="Z702" s="44" t="str">
        <f t="shared" si="112"/>
        <v>-</v>
      </c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L702" s="44"/>
      <c r="BM702" s="44"/>
      <c r="BN702" s="44"/>
      <c r="BO702" s="44"/>
    </row>
    <row r="703" spans="2:67">
      <c r="B703" s="44"/>
      <c r="D703" s="44"/>
      <c r="E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>
        <f>COUNTIF($T$1:T703,T703)</f>
        <v>6</v>
      </c>
      <c r="Q703" s="44" t="str">
        <f t="shared" si="110"/>
        <v>6-KVDN-63</v>
      </c>
      <c r="R703" s="44" t="s">
        <v>15</v>
      </c>
      <c r="S703" s="44">
        <v>63</v>
      </c>
      <c r="T703" s="44" t="str">
        <f t="shared" si="115"/>
        <v>KVDN-63</v>
      </c>
      <c r="U703" s="44">
        <v>50</v>
      </c>
      <c r="V703" s="44" t="str">
        <f t="shared" si="111"/>
        <v>50,</v>
      </c>
      <c r="W703" s="44"/>
      <c r="X703" s="44"/>
      <c r="Y703" s="44"/>
      <c r="Z703" s="44" t="str">
        <f t="shared" si="112"/>
        <v>-</v>
      </c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L703" s="44"/>
      <c r="BM703" s="44"/>
      <c r="BN703" s="44"/>
      <c r="BO703" s="44"/>
    </row>
    <row r="704" spans="2:67">
      <c r="B704" s="44"/>
      <c r="D704" s="44"/>
      <c r="E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>
        <f>COUNTIF($T$1:T704,T704)</f>
        <v>7</v>
      </c>
      <c r="Q704" s="44" t="str">
        <f t="shared" si="110"/>
        <v>7-KVDN-63</v>
      </c>
      <c r="R704" s="44" t="s">
        <v>15</v>
      </c>
      <c r="S704" s="44">
        <v>63</v>
      </c>
      <c r="T704" s="44" t="str">
        <f t="shared" si="115"/>
        <v>KVDN-63</v>
      </c>
      <c r="U704" s="44">
        <v>80</v>
      </c>
      <c r="V704" s="44" t="str">
        <f t="shared" si="111"/>
        <v>80,</v>
      </c>
      <c r="W704" s="44"/>
      <c r="X704" s="44"/>
      <c r="Y704" s="44"/>
      <c r="Z704" s="44" t="str">
        <f t="shared" si="112"/>
        <v>-</v>
      </c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L704" s="44"/>
      <c r="BM704" s="44"/>
      <c r="BN704" s="44"/>
      <c r="BO704" s="44"/>
    </row>
    <row r="705" spans="2:67">
      <c r="B705" s="44"/>
      <c r="D705" s="44"/>
      <c r="E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>
        <f>COUNTIF($T$1:T705,T705)</f>
        <v>8</v>
      </c>
      <c r="Q705" s="44" t="str">
        <f t="shared" si="110"/>
        <v>8-KVDN-63</v>
      </c>
      <c r="R705" s="44" t="s">
        <v>15</v>
      </c>
      <c r="S705" s="44">
        <v>63</v>
      </c>
      <c r="T705" s="44" t="str">
        <f t="shared" si="115"/>
        <v>KVDN-63</v>
      </c>
      <c r="U705" s="44">
        <v>100</v>
      </c>
      <c r="V705" s="44" t="str">
        <f t="shared" si="111"/>
        <v>100,</v>
      </c>
      <c r="W705" s="44"/>
      <c r="X705" s="44"/>
      <c r="Y705" s="44"/>
      <c r="Z705" s="44" t="str">
        <f t="shared" si="112"/>
        <v>-</v>
      </c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L705" s="44"/>
      <c r="BM705" s="44"/>
      <c r="BN705" s="44"/>
      <c r="BO705" s="44"/>
    </row>
    <row r="706" spans="2:67">
      <c r="B706" s="44"/>
      <c r="D706" s="44"/>
      <c r="E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>
        <f>COUNTIF($T$1:T706,T706)</f>
        <v>9</v>
      </c>
      <c r="Q706" s="44" t="str">
        <f t="shared" si="110"/>
        <v>9-KVDN-63</v>
      </c>
      <c r="R706" s="44" t="s">
        <v>15</v>
      </c>
      <c r="S706" s="44">
        <v>63</v>
      </c>
      <c r="T706" s="44" t="str">
        <f t="shared" si="115"/>
        <v>KVDN-63</v>
      </c>
      <c r="U706" s="44">
        <v>120</v>
      </c>
      <c r="V706" s="44" t="str">
        <f t="shared" si="111"/>
        <v>120,</v>
      </c>
      <c r="W706" s="44"/>
      <c r="X706" s="44"/>
      <c r="Y706" s="44"/>
      <c r="Z706" s="44" t="str">
        <f t="shared" si="112"/>
        <v>-</v>
      </c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L706" s="44"/>
      <c r="BM706" s="44"/>
      <c r="BN706" s="44"/>
      <c r="BO706" s="44"/>
    </row>
    <row r="707" spans="2:67">
      <c r="B707" s="44"/>
      <c r="D707" s="44"/>
      <c r="E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>
        <f>COUNTIF($T$1:T707,T707)</f>
        <v>10</v>
      </c>
      <c r="Q707" s="44" t="str">
        <f t="shared" ref="Q707:Q770" si="116">CONCATENATE(P707,"-",T707)</f>
        <v>10-KVDN-63</v>
      </c>
      <c r="R707" s="44" t="s">
        <v>15</v>
      </c>
      <c r="S707" s="44">
        <v>63</v>
      </c>
      <c r="T707" s="44" t="str">
        <f>CONCATENATE(R707,IF(S707=0,"","-"),S707)</f>
        <v>KVDN-63</v>
      </c>
      <c r="U707" s="44">
        <v>160</v>
      </c>
      <c r="V707" s="44" t="str">
        <f t="shared" ref="V707:V770" si="117">CONCATENATE(U707,IF(P707=COUNTIF(T:T,T707),"",","))</f>
        <v>160,</v>
      </c>
      <c r="W707" s="44"/>
      <c r="X707" s="44"/>
      <c r="Y707" s="44"/>
      <c r="Z707" s="44" t="str">
        <f t="shared" si="112"/>
        <v>-</v>
      </c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L707" s="44"/>
      <c r="BM707" s="44"/>
      <c r="BN707" s="44"/>
      <c r="BO707" s="44"/>
    </row>
    <row r="708" spans="2:67">
      <c r="B708" s="44"/>
      <c r="D708" s="44"/>
      <c r="E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>
        <f>COUNTIF($T$1:T708,T708)</f>
        <v>11</v>
      </c>
      <c r="Q708" s="44" t="str">
        <f t="shared" si="116"/>
        <v>11-KVDN-63</v>
      </c>
      <c r="R708" s="44" t="s">
        <v>15</v>
      </c>
      <c r="S708" s="44">
        <v>63</v>
      </c>
      <c r="T708" s="44" t="str">
        <f>CONCATENATE(R708,IF(S708=0,"","-"),S708)</f>
        <v>KVDN-63</v>
      </c>
      <c r="U708" s="44">
        <v>200</v>
      </c>
      <c r="V708" s="44" t="str">
        <f t="shared" si="117"/>
        <v>200,</v>
      </c>
      <c r="W708" s="44"/>
      <c r="X708" s="44"/>
      <c r="Y708" s="44"/>
      <c r="Z708" s="44" t="str">
        <f t="shared" si="112"/>
        <v>-</v>
      </c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L708" s="44"/>
      <c r="BM708" s="44"/>
      <c r="BN708" s="44"/>
      <c r="BO708" s="44"/>
    </row>
    <row r="709" spans="2:67">
      <c r="B709" s="44"/>
      <c r="D709" s="44"/>
      <c r="E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>
        <f>COUNTIF($T$1:T709,T709)</f>
        <v>12</v>
      </c>
      <c r="Q709" s="44" t="str">
        <f t="shared" si="116"/>
        <v>12-KVDN-63</v>
      </c>
      <c r="R709" s="44" t="s">
        <v>15</v>
      </c>
      <c r="S709" s="44">
        <v>63</v>
      </c>
      <c r="T709" s="44" t="str">
        <f>CONCATENATE(R709,IF(S709=0,"","-"),S709)</f>
        <v>KVDN-63</v>
      </c>
      <c r="U709" s="44">
        <v>250</v>
      </c>
      <c r="V709" s="44" t="str">
        <f t="shared" si="117"/>
        <v>250,</v>
      </c>
      <c r="W709" s="44"/>
      <c r="X709" s="44"/>
      <c r="Y709" s="44"/>
      <c r="Z709" s="44" t="str">
        <f t="shared" si="112"/>
        <v>-</v>
      </c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L709" s="44"/>
      <c r="BM709" s="44"/>
      <c r="BN709" s="44"/>
      <c r="BO709" s="44"/>
    </row>
    <row r="710" spans="2:67">
      <c r="B710" s="44"/>
      <c r="D710" s="44"/>
      <c r="E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>
        <f>COUNTIF($T$1:T710,T710)</f>
        <v>13</v>
      </c>
      <c r="Q710" s="44" t="str">
        <f t="shared" si="116"/>
        <v>13-KVDN-63</v>
      </c>
      <c r="R710" s="44" t="s">
        <v>15</v>
      </c>
      <c r="S710" s="44">
        <v>63</v>
      </c>
      <c r="T710" s="44" t="str">
        <f>CONCATENATE(R710,IF(S710=0,"","-"),S710)</f>
        <v>KVDN-63</v>
      </c>
      <c r="U710" s="44">
        <v>300</v>
      </c>
      <c r="V710" s="44" t="str">
        <f t="shared" si="117"/>
        <v>300</v>
      </c>
      <c r="W710" s="44"/>
      <c r="X710" s="44"/>
      <c r="Y710" s="44"/>
      <c r="Z710" s="44" t="str">
        <f t="shared" si="112"/>
        <v>-</v>
      </c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L710" s="44"/>
      <c r="BM710" s="44"/>
      <c r="BN710" s="44"/>
      <c r="BO710" s="44"/>
    </row>
    <row r="711" spans="2:67">
      <c r="B711" s="44"/>
      <c r="D711" s="44"/>
      <c r="E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>
        <f>COUNTIF($T$1:T711,T711)</f>
        <v>1</v>
      </c>
      <c r="Q711" s="44" t="str">
        <f t="shared" si="116"/>
        <v>1-KVDN-80</v>
      </c>
      <c r="R711" s="44" t="s">
        <v>15</v>
      </c>
      <c r="S711" s="44">
        <v>80</v>
      </c>
      <c r="T711" s="44" t="str">
        <f t="shared" ref="T711:T750" si="118">CONCATENATE(R711,IF(S711=0,"","-"),S711)</f>
        <v>KVDN-80</v>
      </c>
      <c r="U711" s="44">
        <v>5</v>
      </c>
      <c r="V711" s="44" t="str">
        <f t="shared" si="117"/>
        <v>5,</v>
      </c>
      <c r="W711" s="44"/>
      <c r="X711" s="44"/>
      <c r="Y711" s="44"/>
      <c r="Z711" s="44" t="str">
        <f t="shared" si="112"/>
        <v>-</v>
      </c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L711" s="44"/>
      <c r="BM711" s="44"/>
      <c r="BN711" s="44"/>
      <c r="BO711" s="44"/>
    </row>
    <row r="712" spans="2:67">
      <c r="B712" s="44"/>
      <c r="D712" s="44"/>
      <c r="E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>
        <f>COUNTIF($T$1:T712,T712)</f>
        <v>2</v>
      </c>
      <c r="Q712" s="44" t="str">
        <f t="shared" si="116"/>
        <v>2-KVDN-80</v>
      </c>
      <c r="R712" s="44" t="s">
        <v>15</v>
      </c>
      <c r="S712" s="44">
        <v>80</v>
      </c>
      <c r="T712" s="44" t="str">
        <f t="shared" si="118"/>
        <v>KVDN-80</v>
      </c>
      <c r="U712" s="44">
        <v>10</v>
      </c>
      <c r="V712" s="44" t="str">
        <f t="shared" si="117"/>
        <v>10,</v>
      </c>
      <c r="W712" s="44"/>
      <c r="X712" s="44"/>
      <c r="Y712" s="44"/>
      <c r="Z712" s="44" t="str">
        <f t="shared" si="112"/>
        <v>-</v>
      </c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L712" s="44"/>
      <c r="BM712" s="44"/>
      <c r="BN712" s="44"/>
      <c r="BO712" s="44"/>
    </row>
    <row r="713" spans="2:67">
      <c r="B713" s="44"/>
      <c r="D713" s="44"/>
      <c r="E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>
        <f>COUNTIF($T$1:T713,T713)</f>
        <v>3</v>
      </c>
      <c r="Q713" s="44" t="str">
        <f t="shared" si="116"/>
        <v>3-KVDN-80</v>
      </c>
      <c r="R713" s="44" t="s">
        <v>15</v>
      </c>
      <c r="S713" s="44">
        <v>80</v>
      </c>
      <c r="T713" s="44" t="str">
        <f t="shared" si="118"/>
        <v>KVDN-80</v>
      </c>
      <c r="U713" s="44">
        <v>15</v>
      </c>
      <c r="V713" s="44" t="str">
        <f t="shared" si="117"/>
        <v>15,</v>
      </c>
      <c r="W713" s="44"/>
      <c r="X713" s="44"/>
      <c r="Y713" s="44"/>
      <c r="Z713" s="44" t="str">
        <f t="shared" si="112"/>
        <v>-</v>
      </c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L713" s="44"/>
      <c r="BM713" s="44"/>
      <c r="BN713" s="44"/>
      <c r="BO713" s="44"/>
    </row>
    <row r="714" spans="2:67">
      <c r="B714" s="44"/>
      <c r="D714" s="44"/>
      <c r="E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>
        <f>COUNTIF($T$1:T714,T714)</f>
        <v>4</v>
      </c>
      <c r="Q714" s="44" t="str">
        <f t="shared" si="116"/>
        <v>4-KVDN-80</v>
      </c>
      <c r="R714" s="44" t="s">
        <v>15</v>
      </c>
      <c r="S714" s="44">
        <v>80</v>
      </c>
      <c r="T714" s="44" t="str">
        <f t="shared" si="118"/>
        <v>KVDN-80</v>
      </c>
      <c r="U714" s="44">
        <v>25</v>
      </c>
      <c r="V714" s="44" t="str">
        <f t="shared" si="117"/>
        <v>25,</v>
      </c>
      <c r="W714" s="44"/>
      <c r="X714" s="44"/>
      <c r="Y714" s="44"/>
      <c r="Z714" s="44" t="str">
        <f t="shared" si="112"/>
        <v>-</v>
      </c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L714" s="44"/>
      <c r="BM714" s="44"/>
      <c r="BN714" s="44"/>
      <c r="BO714" s="44"/>
    </row>
    <row r="715" spans="2:67">
      <c r="B715" s="44"/>
      <c r="D715" s="44"/>
      <c r="E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>
        <f>COUNTIF($T$1:T715,T715)</f>
        <v>5</v>
      </c>
      <c r="Q715" s="44" t="str">
        <f t="shared" si="116"/>
        <v>5-KVDN-80</v>
      </c>
      <c r="R715" s="44" t="s">
        <v>15</v>
      </c>
      <c r="S715" s="44">
        <v>80</v>
      </c>
      <c r="T715" s="44" t="str">
        <f t="shared" si="118"/>
        <v>KVDN-80</v>
      </c>
      <c r="U715" s="44">
        <v>40</v>
      </c>
      <c r="V715" s="44" t="str">
        <f t="shared" si="117"/>
        <v>40,</v>
      </c>
      <c r="W715" s="44"/>
      <c r="X715" s="44"/>
      <c r="Y715" s="44"/>
      <c r="Z715" s="44" t="str">
        <f t="shared" si="112"/>
        <v>-</v>
      </c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L715" s="44"/>
      <c r="BM715" s="44"/>
      <c r="BN715" s="44"/>
      <c r="BO715" s="44"/>
    </row>
    <row r="716" spans="2:67">
      <c r="B716" s="44"/>
      <c r="D716" s="44"/>
      <c r="E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>
        <f>COUNTIF($T$1:T716,T716)</f>
        <v>6</v>
      </c>
      <c r="Q716" s="44" t="str">
        <f t="shared" si="116"/>
        <v>6-KVDN-80</v>
      </c>
      <c r="R716" s="44" t="s">
        <v>15</v>
      </c>
      <c r="S716" s="44">
        <v>80</v>
      </c>
      <c r="T716" s="44" t="str">
        <f t="shared" si="118"/>
        <v>KVDN-80</v>
      </c>
      <c r="U716" s="44">
        <v>50</v>
      </c>
      <c r="V716" s="44" t="str">
        <f t="shared" si="117"/>
        <v>50,</v>
      </c>
      <c r="W716" s="44"/>
      <c r="X716" s="44"/>
      <c r="Y716" s="44"/>
      <c r="Z716" s="44" t="str">
        <f t="shared" si="112"/>
        <v>-</v>
      </c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L716" s="44"/>
      <c r="BM716" s="44"/>
      <c r="BN716" s="44"/>
      <c r="BO716" s="44"/>
    </row>
    <row r="717" spans="2:67">
      <c r="B717" s="44"/>
      <c r="D717" s="44"/>
      <c r="E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>
        <f>COUNTIF($T$1:T717,T717)</f>
        <v>7</v>
      </c>
      <c r="Q717" s="44" t="str">
        <f t="shared" si="116"/>
        <v>7-KVDN-80</v>
      </c>
      <c r="R717" s="44" t="s">
        <v>15</v>
      </c>
      <c r="S717" s="44">
        <v>80</v>
      </c>
      <c r="T717" s="44" t="str">
        <f t="shared" si="118"/>
        <v>KVDN-80</v>
      </c>
      <c r="U717" s="44">
        <v>80</v>
      </c>
      <c r="V717" s="44" t="str">
        <f t="shared" si="117"/>
        <v>80,</v>
      </c>
      <c r="W717" s="44"/>
      <c r="X717" s="44"/>
      <c r="Y717" s="44"/>
      <c r="Z717" s="44" t="str">
        <f t="shared" si="112"/>
        <v>-</v>
      </c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L717" s="44"/>
      <c r="BM717" s="44"/>
      <c r="BN717" s="44"/>
      <c r="BO717" s="44"/>
    </row>
    <row r="718" spans="2:67">
      <c r="B718" s="44"/>
      <c r="D718" s="44"/>
      <c r="E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>
        <f>COUNTIF($T$1:T718,T718)</f>
        <v>8</v>
      </c>
      <c r="Q718" s="44" t="str">
        <f t="shared" si="116"/>
        <v>8-KVDN-80</v>
      </c>
      <c r="R718" s="44" t="s">
        <v>15</v>
      </c>
      <c r="S718" s="44">
        <v>80</v>
      </c>
      <c r="T718" s="44" t="str">
        <f t="shared" si="118"/>
        <v>KVDN-80</v>
      </c>
      <c r="U718" s="44">
        <v>100</v>
      </c>
      <c r="V718" s="44" t="str">
        <f t="shared" si="117"/>
        <v>100,</v>
      </c>
      <c r="W718" s="44"/>
      <c r="X718" s="44"/>
      <c r="Y718" s="44"/>
      <c r="Z718" s="44" t="str">
        <f t="shared" si="112"/>
        <v>-</v>
      </c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L718" s="44"/>
      <c r="BM718" s="44"/>
      <c r="BN718" s="44"/>
      <c r="BO718" s="44"/>
    </row>
    <row r="719" spans="2:67">
      <c r="B719" s="44"/>
      <c r="D719" s="44"/>
      <c r="E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>
        <f>COUNTIF($T$1:T719,T719)</f>
        <v>9</v>
      </c>
      <c r="Q719" s="44" t="str">
        <f t="shared" si="116"/>
        <v>9-KVDN-80</v>
      </c>
      <c r="R719" s="44" t="s">
        <v>15</v>
      </c>
      <c r="S719" s="44">
        <v>80</v>
      </c>
      <c r="T719" s="44" t="str">
        <f t="shared" si="118"/>
        <v>KVDN-80</v>
      </c>
      <c r="U719" s="44">
        <v>120</v>
      </c>
      <c r="V719" s="44" t="str">
        <f t="shared" si="117"/>
        <v>120,</v>
      </c>
      <c r="W719" s="44"/>
      <c r="X719" s="44"/>
      <c r="Y719" s="44"/>
      <c r="Z719" s="44" t="str">
        <f t="shared" si="112"/>
        <v>-</v>
      </c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L719" s="44"/>
      <c r="BM719" s="44"/>
      <c r="BN719" s="44"/>
      <c r="BO719" s="44"/>
    </row>
    <row r="720" spans="2:67">
      <c r="B720" s="44"/>
      <c r="D720" s="44"/>
      <c r="E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>
        <f>COUNTIF($T$1:T720,T720)</f>
        <v>10</v>
      </c>
      <c r="Q720" s="44" t="str">
        <f t="shared" si="116"/>
        <v>10-KVDN-80</v>
      </c>
      <c r="R720" s="44" t="s">
        <v>15</v>
      </c>
      <c r="S720" s="44">
        <v>80</v>
      </c>
      <c r="T720" s="44" t="str">
        <f t="shared" si="118"/>
        <v>KVDN-80</v>
      </c>
      <c r="U720" s="44">
        <v>160</v>
      </c>
      <c r="V720" s="44" t="str">
        <f t="shared" si="117"/>
        <v>160,</v>
      </c>
      <c r="W720" s="44"/>
      <c r="X720" s="44"/>
      <c r="Y720" s="44"/>
      <c r="Z720" s="44" t="str">
        <f t="shared" si="112"/>
        <v>-</v>
      </c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L720" s="44"/>
      <c r="BM720" s="44"/>
      <c r="BN720" s="44"/>
      <c r="BO720" s="44"/>
    </row>
    <row r="721" spans="2:67">
      <c r="B721" s="44"/>
      <c r="D721" s="44"/>
      <c r="E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>
        <f>COUNTIF($T$1:T721,T721)</f>
        <v>11</v>
      </c>
      <c r="Q721" s="44" t="str">
        <f t="shared" si="116"/>
        <v>11-KVDN-80</v>
      </c>
      <c r="R721" s="44" t="s">
        <v>15</v>
      </c>
      <c r="S721" s="44">
        <v>80</v>
      </c>
      <c r="T721" s="44" t="str">
        <f t="shared" si="118"/>
        <v>KVDN-80</v>
      </c>
      <c r="U721" s="44">
        <v>200</v>
      </c>
      <c r="V721" s="44" t="str">
        <f t="shared" si="117"/>
        <v>200,</v>
      </c>
      <c r="W721" s="44"/>
      <c r="X721" s="44"/>
      <c r="Y721" s="44"/>
      <c r="Z721" s="44" t="str">
        <f t="shared" si="112"/>
        <v>-</v>
      </c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L721" s="44"/>
      <c r="BM721" s="44"/>
      <c r="BN721" s="44"/>
      <c r="BO721" s="44"/>
    </row>
    <row r="722" spans="2:67">
      <c r="B722" s="44"/>
      <c r="D722" s="44"/>
      <c r="E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>
        <f>COUNTIF($T$1:T722,T722)</f>
        <v>12</v>
      </c>
      <c r="Q722" s="44" t="str">
        <f t="shared" si="116"/>
        <v>12-KVDN-80</v>
      </c>
      <c r="R722" s="44" t="s">
        <v>15</v>
      </c>
      <c r="S722" s="44">
        <v>80</v>
      </c>
      <c r="T722" s="44" t="str">
        <f t="shared" si="118"/>
        <v>KVDN-80</v>
      </c>
      <c r="U722" s="44">
        <v>250</v>
      </c>
      <c r="V722" s="44" t="str">
        <f t="shared" si="117"/>
        <v>250,</v>
      </c>
      <c r="W722" s="44"/>
      <c r="X722" s="44"/>
      <c r="Y722" s="44"/>
      <c r="Z722" s="44" t="str">
        <f t="shared" si="112"/>
        <v>-</v>
      </c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L722" s="44"/>
      <c r="BM722" s="44"/>
      <c r="BN722" s="44"/>
      <c r="BO722" s="44"/>
    </row>
    <row r="723" spans="2:67">
      <c r="B723" s="44"/>
      <c r="D723" s="44"/>
      <c r="E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>
        <f>COUNTIF($T$1:T723,T723)</f>
        <v>13</v>
      </c>
      <c r="Q723" s="44" t="str">
        <f t="shared" si="116"/>
        <v>13-KVDN-80</v>
      </c>
      <c r="R723" s="44" t="s">
        <v>15</v>
      </c>
      <c r="S723" s="44">
        <v>80</v>
      </c>
      <c r="T723" s="44" t="str">
        <f t="shared" si="118"/>
        <v>KVDN-80</v>
      </c>
      <c r="U723" s="44">
        <v>300</v>
      </c>
      <c r="V723" s="44" t="str">
        <f t="shared" si="117"/>
        <v>300,</v>
      </c>
      <c r="W723" s="44"/>
      <c r="X723" s="44"/>
      <c r="Y723" s="44"/>
      <c r="Z723" s="44" t="str">
        <f t="shared" si="112"/>
        <v>-</v>
      </c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L723" s="44"/>
      <c r="BM723" s="44"/>
      <c r="BN723" s="44"/>
      <c r="BO723" s="44"/>
    </row>
    <row r="724" spans="2:67">
      <c r="B724" s="44"/>
      <c r="D724" s="44"/>
      <c r="E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>
        <f>COUNTIF($T$1:T724,T724)</f>
        <v>14</v>
      </c>
      <c r="Q724" s="44" t="str">
        <f t="shared" si="116"/>
        <v>14-KVDN-80</v>
      </c>
      <c r="R724" s="44" t="s">
        <v>15</v>
      </c>
      <c r="S724" s="44">
        <v>80</v>
      </c>
      <c r="T724" s="44" t="str">
        <f t="shared" si="118"/>
        <v>KVDN-80</v>
      </c>
      <c r="U724" s="44">
        <v>320</v>
      </c>
      <c r="V724" s="44" t="str">
        <f t="shared" si="117"/>
        <v>320,</v>
      </c>
      <c r="W724" s="44"/>
      <c r="X724" s="44"/>
      <c r="Y724" s="44"/>
      <c r="Z724" s="44" t="str">
        <f t="shared" si="112"/>
        <v>-</v>
      </c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L724" s="44"/>
      <c r="BM724" s="44"/>
      <c r="BN724" s="44"/>
      <c r="BO724" s="44"/>
    </row>
    <row r="725" spans="2:67">
      <c r="B725" s="44"/>
      <c r="D725" s="44"/>
      <c r="E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>
        <f>COUNTIF($T$1:T725,T725)</f>
        <v>15</v>
      </c>
      <c r="Q725" s="44" t="str">
        <f t="shared" si="116"/>
        <v>15-KVDN-80</v>
      </c>
      <c r="R725" s="44" t="s">
        <v>15</v>
      </c>
      <c r="S725" s="44">
        <v>80</v>
      </c>
      <c r="T725" s="44" t="str">
        <f t="shared" si="118"/>
        <v>KVDN-80</v>
      </c>
      <c r="U725" s="44">
        <v>400</v>
      </c>
      <c r="V725" s="44" t="str">
        <f t="shared" si="117"/>
        <v>400</v>
      </c>
      <c r="W725" s="44"/>
      <c r="X725" s="44"/>
      <c r="Y725" s="44"/>
      <c r="Z725" s="44" t="str">
        <f t="shared" si="112"/>
        <v>-</v>
      </c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L725" s="44"/>
      <c r="BM725" s="44"/>
      <c r="BN725" s="44"/>
      <c r="BO725" s="44"/>
    </row>
    <row r="726" spans="2:67">
      <c r="B726" s="44"/>
      <c r="D726" s="44"/>
      <c r="E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>
        <f>COUNTIF($T$1:T726,T726)</f>
        <v>1</v>
      </c>
      <c r="Q726" s="44" t="str">
        <f t="shared" si="116"/>
        <v>1-KVDN-100</v>
      </c>
      <c r="R726" s="44" t="s">
        <v>15</v>
      </c>
      <c r="S726" s="44">
        <v>100</v>
      </c>
      <c r="T726" s="44" t="str">
        <f t="shared" si="118"/>
        <v>KVDN-100</v>
      </c>
      <c r="U726" s="44">
        <v>5</v>
      </c>
      <c r="V726" s="44" t="str">
        <f t="shared" si="117"/>
        <v>5,</v>
      </c>
      <c r="W726" s="44"/>
      <c r="X726" s="44"/>
      <c r="Y726" s="44"/>
      <c r="Z726" s="44" t="str">
        <f t="shared" si="112"/>
        <v>-</v>
      </c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L726" s="44"/>
      <c r="BM726" s="44"/>
      <c r="BN726" s="44"/>
      <c r="BO726" s="44"/>
    </row>
    <row r="727" spans="2:67">
      <c r="B727" s="44"/>
      <c r="D727" s="44"/>
      <c r="E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>
        <f>COUNTIF($T$1:T727,T727)</f>
        <v>2</v>
      </c>
      <c r="Q727" s="44" t="str">
        <f t="shared" si="116"/>
        <v>2-KVDN-100</v>
      </c>
      <c r="R727" s="44" t="s">
        <v>15</v>
      </c>
      <c r="S727" s="44">
        <v>100</v>
      </c>
      <c r="T727" s="44" t="str">
        <f t="shared" si="118"/>
        <v>KVDN-100</v>
      </c>
      <c r="U727" s="44">
        <v>10</v>
      </c>
      <c r="V727" s="44" t="str">
        <f t="shared" si="117"/>
        <v>10,</v>
      </c>
      <c r="W727" s="44"/>
      <c r="X727" s="44"/>
      <c r="Y727" s="44"/>
      <c r="Z727" s="44" t="str">
        <f t="shared" si="112"/>
        <v>-</v>
      </c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L727" s="44"/>
      <c r="BM727" s="44"/>
      <c r="BN727" s="44"/>
      <c r="BO727" s="44"/>
    </row>
    <row r="728" spans="2:67">
      <c r="B728" s="44"/>
      <c r="D728" s="44"/>
      <c r="E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>
        <f>COUNTIF($T$1:T728,T728)</f>
        <v>3</v>
      </c>
      <c r="Q728" s="44" t="str">
        <f t="shared" si="116"/>
        <v>3-KVDN-100</v>
      </c>
      <c r="R728" s="44" t="s">
        <v>15</v>
      </c>
      <c r="S728" s="44">
        <v>100</v>
      </c>
      <c r="T728" s="44" t="str">
        <f t="shared" si="118"/>
        <v>KVDN-100</v>
      </c>
      <c r="U728" s="44">
        <v>15</v>
      </c>
      <c r="V728" s="44" t="str">
        <f t="shared" si="117"/>
        <v>15,</v>
      </c>
      <c r="W728" s="44"/>
      <c r="X728" s="44"/>
      <c r="Y728" s="44"/>
      <c r="Z728" s="44" t="str">
        <f t="shared" si="112"/>
        <v>-</v>
      </c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L728" s="44"/>
      <c r="BM728" s="44"/>
      <c r="BN728" s="44"/>
      <c r="BO728" s="44"/>
    </row>
    <row r="729" spans="2:67">
      <c r="B729" s="44"/>
      <c r="D729" s="44"/>
      <c r="E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>
        <f>COUNTIF($T$1:T729,T729)</f>
        <v>4</v>
      </c>
      <c r="Q729" s="44" t="str">
        <f t="shared" si="116"/>
        <v>4-KVDN-100</v>
      </c>
      <c r="R729" s="44" t="s">
        <v>15</v>
      </c>
      <c r="S729" s="44">
        <v>100</v>
      </c>
      <c r="T729" s="44" t="str">
        <f t="shared" si="118"/>
        <v>KVDN-100</v>
      </c>
      <c r="U729" s="44">
        <v>25</v>
      </c>
      <c r="V729" s="44" t="str">
        <f t="shared" si="117"/>
        <v>25,</v>
      </c>
      <c r="W729" s="44"/>
      <c r="X729" s="44"/>
      <c r="Y729" s="44"/>
      <c r="Z729" s="44" t="str">
        <f t="shared" si="112"/>
        <v>-</v>
      </c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L729" s="44"/>
      <c r="BM729" s="44"/>
      <c r="BN729" s="44"/>
      <c r="BO729" s="44"/>
    </row>
    <row r="730" spans="2:67">
      <c r="B730" s="44"/>
      <c r="D730" s="44"/>
      <c r="E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>
        <f>COUNTIF($T$1:T730,T730)</f>
        <v>5</v>
      </c>
      <c r="Q730" s="44" t="str">
        <f t="shared" si="116"/>
        <v>5-KVDN-100</v>
      </c>
      <c r="R730" s="44" t="s">
        <v>15</v>
      </c>
      <c r="S730" s="44">
        <v>100</v>
      </c>
      <c r="T730" s="44" t="str">
        <f t="shared" si="118"/>
        <v>KVDN-100</v>
      </c>
      <c r="U730" s="44">
        <v>40</v>
      </c>
      <c r="V730" s="44" t="str">
        <f t="shared" si="117"/>
        <v>40,</v>
      </c>
      <c r="W730" s="44"/>
      <c r="X730" s="44"/>
      <c r="Y730" s="44"/>
      <c r="Z730" s="44" t="str">
        <f t="shared" si="112"/>
        <v>-</v>
      </c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L730" s="44"/>
      <c r="BM730" s="44"/>
      <c r="BN730" s="44"/>
      <c r="BO730" s="44"/>
    </row>
    <row r="731" spans="2:67">
      <c r="B731" s="44"/>
      <c r="D731" s="44"/>
      <c r="E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>
        <f>COUNTIF($T$1:T731,T731)</f>
        <v>6</v>
      </c>
      <c r="Q731" s="44" t="str">
        <f t="shared" si="116"/>
        <v>6-KVDN-100</v>
      </c>
      <c r="R731" s="44" t="s">
        <v>15</v>
      </c>
      <c r="S731" s="44">
        <v>100</v>
      </c>
      <c r="T731" s="44" t="str">
        <f t="shared" si="118"/>
        <v>KVDN-100</v>
      </c>
      <c r="U731" s="44">
        <v>50</v>
      </c>
      <c r="V731" s="44" t="str">
        <f t="shared" si="117"/>
        <v>50,</v>
      </c>
      <c r="W731" s="44"/>
      <c r="X731" s="44"/>
      <c r="Y731" s="44"/>
      <c r="Z731" s="44" t="str">
        <f t="shared" si="112"/>
        <v>-</v>
      </c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L731" s="44"/>
      <c r="BM731" s="44"/>
      <c r="BN731" s="44"/>
      <c r="BO731" s="44"/>
    </row>
    <row r="732" spans="2:67">
      <c r="B732" s="44"/>
      <c r="D732" s="44"/>
      <c r="E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>
        <f>COUNTIF($T$1:T732,T732)</f>
        <v>7</v>
      </c>
      <c r="Q732" s="44" t="str">
        <f t="shared" si="116"/>
        <v>7-KVDN-100</v>
      </c>
      <c r="R732" s="44" t="s">
        <v>15</v>
      </c>
      <c r="S732" s="44">
        <v>100</v>
      </c>
      <c r="T732" s="44" t="str">
        <f t="shared" si="118"/>
        <v>KVDN-100</v>
      </c>
      <c r="U732" s="44">
        <v>80</v>
      </c>
      <c r="V732" s="44" t="str">
        <f t="shared" si="117"/>
        <v>80,</v>
      </c>
      <c r="W732" s="44"/>
      <c r="X732" s="44"/>
      <c r="Y732" s="44"/>
      <c r="Z732" s="44" t="str">
        <f t="shared" si="112"/>
        <v>-</v>
      </c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L732" s="44"/>
      <c r="BM732" s="44"/>
      <c r="BN732" s="44"/>
      <c r="BO732" s="44"/>
    </row>
    <row r="733" spans="2:67">
      <c r="B733" s="44"/>
      <c r="D733" s="44"/>
      <c r="E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>
        <f>COUNTIF($T$1:T733,T733)</f>
        <v>8</v>
      </c>
      <c r="Q733" s="44" t="str">
        <f t="shared" si="116"/>
        <v>8-KVDN-100</v>
      </c>
      <c r="R733" s="44" t="s">
        <v>15</v>
      </c>
      <c r="S733" s="44">
        <v>100</v>
      </c>
      <c r="T733" s="44" t="str">
        <f t="shared" si="118"/>
        <v>KVDN-100</v>
      </c>
      <c r="U733" s="44">
        <v>100</v>
      </c>
      <c r="V733" s="44" t="str">
        <f t="shared" si="117"/>
        <v>100,</v>
      </c>
      <c r="W733" s="44"/>
      <c r="X733" s="44"/>
      <c r="Y733" s="44"/>
      <c r="Z733" s="44" t="str">
        <f t="shared" ref="Z733:Z796" si="119">CONCATENATE(X733,"-",Y733)</f>
        <v>-</v>
      </c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L733" s="44"/>
      <c r="BM733" s="44"/>
      <c r="BN733" s="44"/>
      <c r="BO733" s="44"/>
    </row>
    <row r="734" spans="2:67">
      <c r="B734" s="44"/>
      <c r="D734" s="44"/>
      <c r="E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>
        <f>COUNTIF($T$1:T734,T734)</f>
        <v>9</v>
      </c>
      <c r="Q734" s="44" t="str">
        <f t="shared" si="116"/>
        <v>9-KVDN-100</v>
      </c>
      <c r="R734" s="44" t="s">
        <v>15</v>
      </c>
      <c r="S734" s="44">
        <v>100</v>
      </c>
      <c r="T734" s="44" t="str">
        <f t="shared" si="118"/>
        <v>KVDN-100</v>
      </c>
      <c r="U734" s="44">
        <v>120</v>
      </c>
      <c r="V734" s="44" t="str">
        <f t="shared" si="117"/>
        <v>120,</v>
      </c>
      <c r="W734" s="44"/>
      <c r="X734" s="44"/>
      <c r="Y734" s="44"/>
      <c r="Z734" s="44" t="str">
        <f t="shared" si="119"/>
        <v>-</v>
      </c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L734" s="44"/>
      <c r="BM734" s="44"/>
      <c r="BN734" s="44"/>
      <c r="BO734" s="44"/>
    </row>
    <row r="735" spans="2:67">
      <c r="B735" s="44"/>
      <c r="D735" s="44"/>
      <c r="E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>
        <f>COUNTIF($T$1:T735,T735)</f>
        <v>10</v>
      </c>
      <c r="Q735" s="44" t="str">
        <f t="shared" si="116"/>
        <v>10-KVDN-100</v>
      </c>
      <c r="R735" s="44" t="s">
        <v>15</v>
      </c>
      <c r="S735" s="44">
        <v>100</v>
      </c>
      <c r="T735" s="44" t="str">
        <f t="shared" si="118"/>
        <v>KVDN-100</v>
      </c>
      <c r="U735" s="44">
        <v>160</v>
      </c>
      <c r="V735" s="44" t="str">
        <f t="shared" si="117"/>
        <v>160,</v>
      </c>
      <c r="W735" s="44"/>
      <c r="X735" s="44"/>
      <c r="Y735" s="44"/>
      <c r="Z735" s="44" t="str">
        <f t="shared" si="119"/>
        <v>-</v>
      </c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L735" s="44"/>
      <c r="BM735" s="44"/>
      <c r="BN735" s="44"/>
      <c r="BO735" s="44"/>
    </row>
    <row r="736" spans="2:67">
      <c r="B736" s="44"/>
      <c r="D736" s="44"/>
      <c r="E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>
        <f>COUNTIF($T$1:T736,T736)</f>
        <v>11</v>
      </c>
      <c r="Q736" s="44" t="str">
        <f t="shared" si="116"/>
        <v>11-KVDN-100</v>
      </c>
      <c r="R736" s="44" t="s">
        <v>15</v>
      </c>
      <c r="S736" s="44">
        <v>100</v>
      </c>
      <c r="T736" s="44" t="str">
        <f t="shared" si="118"/>
        <v>KVDN-100</v>
      </c>
      <c r="U736" s="44">
        <v>200</v>
      </c>
      <c r="V736" s="44" t="str">
        <f t="shared" si="117"/>
        <v>200,</v>
      </c>
      <c r="W736" s="44"/>
      <c r="X736" s="44"/>
      <c r="Y736" s="44"/>
      <c r="Z736" s="44" t="str">
        <f t="shared" si="119"/>
        <v>-</v>
      </c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L736" s="44"/>
      <c r="BM736" s="44"/>
      <c r="BN736" s="44"/>
      <c r="BO736" s="44"/>
    </row>
    <row r="737" spans="2:67">
      <c r="B737" s="44"/>
      <c r="D737" s="44"/>
      <c r="E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>
        <f>COUNTIF($T$1:T737,T737)</f>
        <v>12</v>
      </c>
      <c r="Q737" s="44" t="str">
        <f t="shared" si="116"/>
        <v>12-KVDN-100</v>
      </c>
      <c r="R737" s="44" t="s">
        <v>15</v>
      </c>
      <c r="S737" s="44">
        <v>100</v>
      </c>
      <c r="T737" s="44" t="str">
        <f t="shared" si="118"/>
        <v>KVDN-100</v>
      </c>
      <c r="U737" s="44">
        <v>250</v>
      </c>
      <c r="V737" s="44" t="str">
        <f t="shared" si="117"/>
        <v>250,</v>
      </c>
      <c r="W737" s="44"/>
      <c r="X737" s="44"/>
      <c r="Y737" s="44"/>
      <c r="Z737" s="44" t="str">
        <f t="shared" si="119"/>
        <v>-</v>
      </c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L737" s="44"/>
      <c r="BM737" s="44"/>
      <c r="BN737" s="44"/>
      <c r="BO737" s="44"/>
    </row>
    <row r="738" spans="2:67">
      <c r="B738" s="44"/>
      <c r="D738" s="44"/>
      <c r="E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>
        <f>COUNTIF($T$1:T738,T738)</f>
        <v>13</v>
      </c>
      <c r="Q738" s="44" t="str">
        <f t="shared" si="116"/>
        <v>13-KVDN-100</v>
      </c>
      <c r="R738" s="44" t="s">
        <v>15</v>
      </c>
      <c r="S738" s="44">
        <v>100</v>
      </c>
      <c r="T738" s="44" t="str">
        <f t="shared" si="118"/>
        <v>KVDN-100</v>
      </c>
      <c r="U738" s="44">
        <v>300</v>
      </c>
      <c r="V738" s="44" t="str">
        <f t="shared" si="117"/>
        <v>300,</v>
      </c>
      <c r="W738" s="44"/>
      <c r="X738" s="44"/>
      <c r="Y738" s="44"/>
      <c r="Z738" s="44" t="str">
        <f t="shared" si="119"/>
        <v>-</v>
      </c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L738" s="44"/>
      <c r="BM738" s="44"/>
      <c r="BN738" s="44"/>
      <c r="BO738" s="44"/>
    </row>
    <row r="739" spans="2:67">
      <c r="B739" s="44"/>
      <c r="D739" s="44"/>
      <c r="E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>
        <f>COUNTIF($T$1:T739,T739)</f>
        <v>14</v>
      </c>
      <c r="Q739" s="44" t="str">
        <f t="shared" si="116"/>
        <v>14-KVDN-100</v>
      </c>
      <c r="R739" s="44" t="s">
        <v>15</v>
      </c>
      <c r="S739" s="44">
        <v>100</v>
      </c>
      <c r="T739" s="44" t="str">
        <f t="shared" si="118"/>
        <v>KVDN-100</v>
      </c>
      <c r="U739" s="44">
        <v>320</v>
      </c>
      <c r="V739" s="44" t="str">
        <f t="shared" si="117"/>
        <v>320,</v>
      </c>
      <c r="W739" s="44"/>
      <c r="X739" s="44"/>
      <c r="Y739" s="44"/>
      <c r="Z739" s="44" t="str">
        <f t="shared" si="119"/>
        <v>-</v>
      </c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L739" s="44"/>
      <c r="BM739" s="44"/>
      <c r="BN739" s="44"/>
      <c r="BO739" s="44"/>
    </row>
    <row r="740" spans="2:67">
      <c r="B740" s="44"/>
      <c r="D740" s="44"/>
      <c r="E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>
        <f>COUNTIF($T$1:T740,T740)</f>
        <v>15</v>
      </c>
      <c r="Q740" s="44" t="str">
        <f t="shared" si="116"/>
        <v>15-KVDN-100</v>
      </c>
      <c r="R740" s="44" t="s">
        <v>15</v>
      </c>
      <c r="S740" s="44">
        <v>100</v>
      </c>
      <c r="T740" s="44" t="str">
        <f t="shared" si="118"/>
        <v>KVDN-100</v>
      </c>
      <c r="U740" s="44">
        <v>400</v>
      </c>
      <c r="V740" s="44" t="str">
        <f t="shared" si="117"/>
        <v>400</v>
      </c>
      <c r="W740" s="44"/>
      <c r="X740" s="44"/>
      <c r="Y740" s="44"/>
      <c r="Z740" s="44" t="str">
        <f t="shared" si="119"/>
        <v>-</v>
      </c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L740" s="44"/>
      <c r="BM740" s="44"/>
      <c r="BN740" s="44"/>
      <c r="BO740" s="44"/>
    </row>
    <row r="741" spans="2:67">
      <c r="B741" s="44"/>
      <c r="D741" s="44"/>
      <c r="E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>
        <f>COUNTIF($T$1:T741,T741)</f>
        <v>1</v>
      </c>
      <c r="Q741" s="44" t="str">
        <f t="shared" si="116"/>
        <v>1-KVVU-16</v>
      </c>
      <c r="R741" s="44" t="s">
        <v>58</v>
      </c>
      <c r="S741" s="44">
        <v>16</v>
      </c>
      <c r="T741" s="44" t="str">
        <f t="shared" si="118"/>
        <v>KVVU-16</v>
      </c>
      <c r="U741" s="44">
        <v>5</v>
      </c>
      <c r="V741" s="44" t="str">
        <f t="shared" si="117"/>
        <v>5,</v>
      </c>
      <c r="W741" s="44"/>
      <c r="X741" s="44"/>
      <c r="Y741" s="44"/>
      <c r="Z741" s="44" t="str">
        <f t="shared" si="119"/>
        <v>-</v>
      </c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L741" s="44"/>
      <c r="BM741" s="44"/>
      <c r="BN741" s="44"/>
      <c r="BO741" s="44"/>
    </row>
    <row r="742" spans="2:67">
      <c r="B742" s="44"/>
      <c r="D742" s="44"/>
      <c r="E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>
        <f>COUNTIF($T$1:T742,T742)</f>
        <v>2</v>
      </c>
      <c r="Q742" s="44" t="str">
        <f t="shared" si="116"/>
        <v>2-KVVU-16</v>
      </c>
      <c r="R742" s="44" t="s">
        <v>58</v>
      </c>
      <c r="S742" s="44">
        <v>16</v>
      </c>
      <c r="T742" s="44" t="str">
        <f t="shared" si="118"/>
        <v>KVVU-16</v>
      </c>
      <c r="U742" s="44">
        <v>10</v>
      </c>
      <c r="V742" s="44" t="str">
        <f t="shared" si="117"/>
        <v>10,</v>
      </c>
      <c r="W742" s="44"/>
      <c r="X742" s="44"/>
      <c r="Y742" s="44"/>
      <c r="Z742" s="44" t="str">
        <f t="shared" si="119"/>
        <v>-</v>
      </c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L742" s="44"/>
      <c r="BM742" s="44"/>
      <c r="BN742" s="44"/>
      <c r="BO742" s="44"/>
    </row>
    <row r="743" spans="2:67">
      <c r="B743" s="44"/>
      <c r="D743" s="44"/>
      <c r="E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>
        <f>COUNTIF($T$1:T743,T743)</f>
        <v>3</v>
      </c>
      <c r="Q743" s="44" t="str">
        <f t="shared" si="116"/>
        <v>3-KVVU-16</v>
      </c>
      <c r="R743" s="44" t="s">
        <v>58</v>
      </c>
      <c r="S743" s="44">
        <v>16</v>
      </c>
      <c r="T743" s="44" t="str">
        <f t="shared" si="118"/>
        <v>KVVU-16</v>
      </c>
      <c r="U743" s="44">
        <v>15</v>
      </c>
      <c r="V743" s="44" t="str">
        <f t="shared" si="117"/>
        <v>15,</v>
      </c>
      <c r="W743" s="44"/>
      <c r="X743" s="44"/>
      <c r="Y743" s="44"/>
      <c r="Z743" s="44" t="str">
        <f t="shared" si="119"/>
        <v>-</v>
      </c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L743" s="44"/>
      <c r="BM743" s="44"/>
      <c r="BN743" s="44"/>
      <c r="BO743" s="44"/>
    </row>
    <row r="744" spans="2:67">
      <c r="B744" s="44"/>
      <c r="D744" s="44"/>
      <c r="E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>
        <f>COUNTIF($T$1:T744,T744)</f>
        <v>4</v>
      </c>
      <c r="Q744" s="44" t="str">
        <f t="shared" si="116"/>
        <v>4-KVVU-16</v>
      </c>
      <c r="R744" s="44" t="s">
        <v>58</v>
      </c>
      <c r="S744" s="44">
        <v>16</v>
      </c>
      <c r="T744" s="44" t="str">
        <f t="shared" si="118"/>
        <v>KVVU-16</v>
      </c>
      <c r="U744" s="44">
        <v>25</v>
      </c>
      <c r="V744" s="44" t="str">
        <f t="shared" si="117"/>
        <v>25,</v>
      </c>
      <c r="W744" s="44"/>
      <c r="X744" s="44"/>
      <c r="Y744" s="44"/>
      <c r="Z744" s="44" t="str">
        <f t="shared" si="119"/>
        <v>-</v>
      </c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L744" s="44"/>
      <c r="BM744" s="44"/>
      <c r="BN744" s="44"/>
      <c r="BO744" s="44"/>
    </row>
    <row r="745" spans="2:67">
      <c r="B745" s="44"/>
      <c r="D745" s="44"/>
      <c r="E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>
        <f>COUNTIF($T$1:T745,T745)</f>
        <v>5</v>
      </c>
      <c r="Q745" s="44" t="str">
        <f t="shared" si="116"/>
        <v>5-KVVU-16</v>
      </c>
      <c r="R745" s="44" t="s">
        <v>58</v>
      </c>
      <c r="S745" s="44">
        <v>16</v>
      </c>
      <c r="T745" s="44" t="str">
        <f t="shared" si="118"/>
        <v>KVVU-16</v>
      </c>
      <c r="U745" s="44">
        <v>40</v>
      </c>
      <c r="V745" s="44" t="str">
        <f t="shared" si="117"/>
        <v>40,</v>
      </c>
      <c r="W745" s="44"/>
      <c r="X745" s="44"/>
      <c r="Y745" s="44"/>
      <c r="Z745" s="44" t="str">
        <f t="shared" si="119"/>
        <v>-</v>
      </c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L745" s="44"/>
      <c r="BM745" s="44"/>
      <c r="BN745" s="44"/>
      <c r="BO745" s="44"/>
    </row>
    <row r="746" spans="2:67">
      <c r="B746" s="44"/>
      <c r="D746" s="44"/>
      <c r="E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>
        <f>COUNTIF($T$1:T746,T746)</f>
        <v>6</v>
      </c>
      <c r="Q746" s="44" t="str">
        <f t="shared" si="116"/>
        <v>6-KVVU-16</v>
      </c>
      <c r="R746" s="44" t="s">
        <v>58</v>
      </c>
      <c r="S746" s="44">
        <v>16</v>
      </c>
      <c r="T746" s="44" t="str">
        <f t="shared" si="118"/>
        <v>KVVU-16</v>
      </c>
      <c r="U746" s="44">
        <v>50</v>
      </c>
      <c r="V746" s="44" t="str">
        <f t="shared" si="117"/>
        <v>50,</v>
      </c>
      <c r="W746" s="44"/>
      <c r="X746" s="44"/>
      <c r="Y746" s="44"/>
      <c r="Z746" s="44" t="str">
        <f t="shared" si="119"/>
        <v>-</v>
      </c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L746" s="44"/>
      <c r="BM746" s="44"/>
      <c r="BN746" s="44"/>
      <c r="BO746" s="44"/>
    </row>
    <row r="747" spans="2:67">
      <c r="B747" s="44"/>
      <c r="D747" s="44"/>
      <c r="E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>
        <f>COUNTIF($T$1:T747,T747)</f>
        <v>7</v>
      </c>
      <c r="Q747" s="44" t="str">
        <f t="shared" si="116"/>
        <v>7-KVVU-16</v>
      </c>
      <c r="R747" s="44" t="s">
        <v>58</v>
      </c>
      <c r="S747" s="44">
        <v>16</v>
      </c>
      <c r="T747" s="44" t="str">
        <f t="shared" si="118"/>
        <v>KVVU-16</v>
      </c>
      <c r="U747" s="44">
        <v>80</v>
      </c>
      <c r="V747" s="44" t="str">
        <f t="shared" si="117"/>
        <v>80,</v>
      </c>
      <c r="W747" s="44"/>
      <c r="X747" s="44"/>
      <c r="Y747" s="44"/>
      <c r="Z747" s="44" t="str">
        <f t="shared" si="119"/>
        <v>-</v>
      </c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L747" s="44"/>
      <c r="BM747" s="44"/>
      <c r="BN747" s="44"/>
      <c r="BO747" s="44"/>
    </row>
    <row r="748" spans="2:67">
      <c r="B748" s="44"/>
      <c r="D748" s="44"/>
      <c r="E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>
        <f>COUNTIF($T$1:T748,T748)</f>
        <v>8</v>
      </c>
      <c r="Q748" s="44" t="str">
        <f t="shared" si="116"/>
        <v>8-KVVU-16</v>
      </c>
      <c r="R748" s="44" t="s">
        <v>58</v>
      </c>
      <c r="S748" s="44">
        <v>16</v>
      </c>
      <c r="T748" s="44" t="str">
        <f t="shared" si="118"/>
        <v>KVVU-16</v>
      </c>
      <c r="U748" s="44">
        <v>100</v>
      </c>
      <c r="V748" s="44" t="str">
        <f t="shared" si="117"/>
        <v>100,</v>
      </c>
      <c r="W748" s="44"/>
      <c r="X748" s="44"/>
      <c r="Y748" s="44"/>
      <c r="Z748" s="44" t="str">
        <f t="shared" si="119"/>
        <v>-</v>
      </c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L748" s="44"/>
      <c r="BM748" s="44"/>
      <c r="BN748" s="44"/>
      <c r="BO748" s="44"/>
    </row>
    <row r="749" spans="2:67">
      <c r="B749" s="44"/>
      <c r="D749" s="44"/>
      <c r="E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>
        <f>COUNTIF($T$1:T749,T749)</f>
        <v>9</v>
      </c>
      <c r="Q749" s="44" t="str">
        <f t="shared" si="116"/>
        <v>9-KVVU-16</v>
      </c>
      <c r="R749" s="44" t="s">
        <v>58</v>
      </c>
      <c r="S749" s="44">
        <v>16</v>
      </c>
      <c r="T749" s="44" t="str">
        <f t="shared" si="118"/>
        <v>KVVU-16</v>
      </c>
      <c r="U749" s="44">
        <v>160</v>
      </c>
      <c r="V749" s="44" t="str">
        <f t="shared" si="117"/>
        <v>160,</v>
      </c>
      <c r="W749" s="44"/>
      <c r="X749" s="44"/>
      <c r="Y749" s="44"/>
      <c r="Z749" s="44" t="str">
        <f t="shared" si="119"/>
        <v>-</v>
      </c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L749" s="44"/>
      <c r="BM749" s="44"/>
      <c r="BN749" s="44"/>
      <c r="BO749" s="44"/>
    </row>
    <row r="750" spans="2:67">
      <c r="B750" s="44"/>
      <c r="D750" s="44"/>
      <c r="E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>
        <f>COUNTIF($T$1:T750,T750)</f>
        <v>10</v>
      </c>
      <c r="Q750" s="44" t="str">
        <f t="shared" si="116"/>
        <v>10-KVVU-16</v>
      </c>
      <c r="R750" s="44" t="s">
        <v>58</v>
      </c>
      <c r="S750" s="44">
        <v>16</v>
      </c>
      <c r="T750" s="44" t="str">
        <f t="shared" si="118"/>
        <v>KVVU-16</v>
      </c>
      <c r="U750" s="44">
        <v>200</v>
      </c>
      <c r="V750" s="44" t="str">
        <f t="shared" si="117"/>
        <v>200</v>
      </c>
      <c r="W750" s="44"/>
      <c r="X750" s="44"/>
      <c r="Y750" s="44"/>
      <c r="Z750" s="44" t="str">
        <f t="shared" si="119"/>
        <v>-</v>
      </c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L750" s="44"/>
      <c r="BM750" s="44"/>
      <c r="BN750" s="44"/>
      <c r="BO750" s="44"/>
    </row>
    <row r="751" spans="2:67">
      <c r="B751" s="44"/>
      <c r="D751" s="44"/>
      <c r="E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>
        <f>COUNTIF($T$1:T751,T751)</f>
        <v>1</v>
      </c>
      <c r="Q751" s="44" t="str">
        <f t="shared" si="116"/>
        <v>1-KVVU-20</v>
      </c>
      <c r="R751" s="44" t="s">
        <v>58</v>
      </c>
      <c r="S751" s="44">
        <v>20</v>
      </c>
      <c r="T751" s="44" t="str">
        <f>CONCATENATE(R751,IF(S751=0,"","-"),S751)</f>
        <v>KVVU-20</v>
      </c>
      <c r="U751" s="44">
        <v>5</v>
      </c>
      <c r="V751" s="44" t="str">
        <f t="shared" si="117"/>
        <v>5,</v>
      </c>
      <c r="W751" s="44"/>
      <c r="X751" s="44"/>
      <c r="Y751" s="44"/>
      <c r="Z751" s="44" t="str">
        <f t="shared" si="119"/>
        <v>-</v>
      </c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L751" s="44"/>
      <c r="BM751" s="44"/>
      <c r="BN751" s="44"/>
      <c r="BO751" s="44"/>
    </row>
    <row r="752" spans="2:67">
      <c r="B752" s="44"/>
      <c r="D752" s="44"/>
      <c r="E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>
        <f>COUNTIF($T$1:T752,T752)</f>
        <v>2</v>
      </c>
      <c r="Q752" s="44" t="str">
        <f t="shared" si="116"/>
        <v>2-KVVU-20</v>
      </c>
      <c r="R752" s="44" t="s">
        <v>58</v>
      </c>
      <c r="S752" s="44">
        <v>20</v>
      </c>
      <c r="T752" s="44" t="str">
        <f>CONCATENATE(R752,IF(S752=0,"","-"),S752)</f>
        <v>KVVU-20</v>
      </c>
      <c r="U752" s="44">
        <v>10</v>
      </c>
      <c r="V752" s="44" t="str">
        <f t="shared" si="117"/>
        <v>10,</v>
      </c>
      <c r="W752" s="44"/>
      <c r="X752" s="44"/>
      <c r="Y752" s="44"/>
      <c r="Z752" s="44" t="str">
        <f t="shared" si="119"/>
        <v>-</v>
      </c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L752" s="44"/>
      <c r="BM752" s="44"/>
      <c r="BN752" s="44"/>
      <c r="BO752" s="44"/>
    </row>
    <row r="753" spans="2:67">
      <c r="B753" s="44"/>
      <c r="D753" s="44"/>
      <c r="E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>
        <f>COUNTIF($T$1:T753,T753)</f>
        <v>3</v>
      </c>
      <c r="Q753" s="44" t="str">
        <f t="shared" si="116"/>
        <v>3-KVVU-20</v>
      </c>
      <c r="R753" s="44" t="s">
        <v>58</v>
      </c>
      <c r="S753" s="44">
        <v>20</v>
      </c>
      <c r="T753" s="44" t="str">
        <f>CONCATENATE(R753,IF(S753=0,"","-"),S753)</f>
        <v>KVVU-20</v>
      </c>
      <c r="U753" s="44">
        <v>15</v>
      </c>
      <c r="V753" s="44" t="str">
        <f t="shared" si="117"/>
        <v>15,</v>
      </c>
      <c r="W753" s="44"/>
      <c r="X753" s="44"/>
      <c r="Y753" s="44"/>
      <c r="Z753" s="44" t="str">
        <f t="shared" si="119"/>
        <v>-</v>
      </c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L753" s="44"/>
      <c r="BM753" s="44"/>
      <c r="BN753" s="44"/>
      <c r="BO753" s="44"/>
    </row>
    <row r="754" spans="2:67">
      <c r="B754" s="44"/>
      <c r="D754" s="44"/>
      <c r="E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>
        <f>COUNTIF($T$1:T754,T754)</f>
        <v>4</v>
      </c>
      <c r="Q754" s="44" t="str">
        <f t="shared" si="116"/>
        <v>4-KVVU-20</v>
      </c>
      <c r="R754" s="44" t="s">
        <v>58</v>
      </c>
      <c r="S754" s="44">
        <v>20</v>
      </c>
      <c r="T754" s="44" t="str">
        <f>CONCATENATE(R754,IF(S754=0,"","-"),S754)</f>
        <v>KVVU-20</v>
      </c>
      <c r="U754" s="44">
        <v>25</v>
      </c>
      <c r="V754" s="44" t="str">
        <f t="shared" si="117"/>
        <v>25,</v>
      </c>
      <c r="W754" s="44"/>
      <c r="X754" s="44"/>
      <c r="Y754" s="44"/>
      <c r="Z754" s="44" t="str">
        <f t="shared" si="119"/>
        <v>-</v>
      </c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L754" s="44"/>
      <c r="BM754" s="44"/>
      <c r="BN754" s="44"/>
      <c r="BO754" s="44"/>
    </row>
    <row r="755" spans="2:67">
      <c r="B755" s="44"/>
      <c r="D755" s="44"/>
      <c r="E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>
        <f>COUNTIF($T$1:T755,T755)</f>
        <v>5</v>
      </c>
      <c r="Q755" s="44" t="str">
        <f t="shared" si="116"/>
        <v>5-KVVU-20</v>
      </c>
      <c r="R755" s="44" t="s">
        <v>58</v>
      </c>
      <c r="S755" s="44">
        <v>20</v>
      </c>
      <c r="T755" s="44" t="str">
        <f t="shared" ref="T755:T760" si="120">CONCATENATE(R755,IF(S755=0,"","-"),S755)</f>
        <v>KVVU-20</v>
      </c>
      <c r="U755" s="44">
        <v>40</v>
      </c>
      <c r="V755" s="44" t="str">
        <f t="shared" si="117"/>
        <v>40,</v>
      </c>
      <c r="W755" s="44"/>
      <c r="X755" s="44"/>
      <c r="Y755" s="44"/>
      <c r="Z755" s="44" t="str">
        <f t="shared" si="119"/>
        <v>-</v>
      </c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L755" s="44"/>
      <c r="BM755" s="44"/>
      <c r="BN755" s="44"/>
      <c r="BO755" s="44"/>
    </row>
    <row r="756" spans="2:67">
      <c r="B756" s="44"/>
      <c r="D756" s="44"/>
      <c r="E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>
        <f>COUNTIF($T$1:T756,T756)</f>
        <v>6</v>
      </c>
      <c r="Q756" s="44" t="str">
        <f t="shared" si="116"/>
        <v>6-KVVU-20</v>
      </c>
      <c r="R756" s="44" t="s">
        <v>58</v>
      </c>
      <c r="S756" s="44">
        <v>20</v>
      </c>
      <c r="T756" s="44" t="str">
        <f t="shared" si="120"/>
        <v>KVVU-20</v>
      </c>
      <c r="U756" s="44">
        <v>50</v>
      </c>
      <c r="V756" s="44" t="str">
        <f t="shared" si="117"/>
        <v>50,</v>
      </c>
      <c r="W756" s="44"/>
      <c r="X756" s="44"/>
      <c r="Y756" s="44"/>
      <c r="Z756" s="44" t="str">
        <f t="shared" si="119"/>
        <v>-</v>
      </c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L756" s="44"/>
      <c r="BM756" s="44"/>
      <c r="BN756" s="44"/>
      <c r="BO756" s="44"/>
    </row>
    <row r="757" spans="2:67">
      <c r="B757" s="44"/>
      <c r="D757" s="44"/>
      <c r="E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>
        <f>COUNTIF($T$1:T757,T757)</f>
        <v>7</v>
      </c>
      <c r="Q757" s="44" t="str">
        <f t="shared" si="116"/>
        <v>7-KVVU-20</v>
      </c>
      <c r="R757" s="44" t="s">
        <v>58</v>
      </c>
      <c r="S757" s="44">
        <v>20</v>
      </c>
      <c r="T757" s="44" t="str">
        <f t="shared" si="120"/>
        <v>KVVU-20</v>
      </c>
      <c r="U757" s="44">
        <v>80</v>
      </c>
      <c r="V757" s="44" t="str">
        <f t="shared" si="117"/>
        <v>80,</v>
      </c>
      <c r="W757" s="44"/>
      <c r="X757" s="44"/>
      <c r="Y757" s="44"/>
      <c r="Z757" s="44" t="str">
        <f t="shared" si="119"/>
        <v>-</v>
      </c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L757" s="44"/>
      <c r="BM757" s="44"/>
      <c r="BN757" s="44"/>
      <c r="BO757" s="44"/>
    </row>
    <row r="758" spans="2:67">
      <c r="B758" s="44"/>
      <c r="D758" s="44"/>
      <c r="E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>
        <f>COUNTIF($T$1:T758,T758)</f>
        <v>8</v>
      </c>
      <c r="Q758" s="44" t="str">
        <f t="shared" si="116"/>
        <v>8-KVVU-20</v>
      </c>
      <c r="R758" s="44" t="s">
        <v>58</v>
      </c>
      <c r="S758" s="44">
        <v>20</v>
      </c>
      <c r="T758" s="44" t="str">
        <f t="shared" si="120"/>
        <v>KVVU-20</v>
      </c>
      <c r="U758" s="44">
        <v>100</v>
      </c>
      <c r="V758" s="44" t="str">
        <f t="shared" si="117"/>
        <v>100,</v>
      </c>
      <c r="W758" s="44"/>
      <c r="X758" s="44"/>
      <c r="Y758" s="44"/>
      <c r="Z758" s="44" t="str">
        <f t="shared" si="119"/>
        <v>-</v>
      </c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L758" s="44"/>
      <c r="BM758" s="44"/>
      <c r="BN758" s="44"/>
      <c r="BO758" s="44"/>
    </row>
    <row r="759" spans="2:67">
      <c r="B759" s="44"/>
      <c r="D759" s="44"/>
      <c r="E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>
        <f>COUNTIF($T$1:T759,T759)</f>
        <v>9</v>
      </c>
      <c r="Q759" s="44" t="str">
        <f t="shared" si="116"/>
        <v>9-KVVU-20</v>
      </c>
      <c r="R759" s="44" t="s">
        <v>58</v>
      </c>
      <c r="S759" s="44">
        <v>20</v>
      </c>
      <c r="T759" s="44" t="str">
        <f t="shared" si="120"/>
        <v>KVVU-20</v>
      </c>
      <c r="U759" s="44">
        <v>160</v>
      </c>
      <c r="V759" s="44" t="str">
        <f t="shared" si="117"/>
        <v>160,</v>
      </c>
      <c r="W759" s="44"/>
      <c r="X759" s="44"/>
      <c r="Y759" s="44"/>
      <c r="Z759" s="44" t="str">
        <f t="shared" si="119"/>
        <v>-</v>
      </c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L759" s="44"/>
      <c r="BM759" s="44"/>
      <c r="BN759" s="44"/>
      <c r="BO759" s="44"/>
    </row>
    <row r="760" spans="2:67">
      <c r="B760" s="44"/>
      <c r="D760" s="44"/>
      <c r="E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>
        <f>COUNTIF($T$1:T760,T760)</f>
        <v>10</v>
      </c>
      <c r="Q760" s="44" t="str">
        <f t="shared" si="116"/>
        <v>10-KVVU-20</v>
      </c>
      <c r="R760" s="44" t="s">
        <v>58</v>
      </c>
      <c r="S760" s="44">
        <v>20</v>
      </c>
      <c r="T760" s="44" t="str">
        <f t="shared" si="120"/>
        <v>KVVU-20</v>
      </c>
      <c r="U760" s="44">
        <v>200</v>
      </c>
      <c r="V760" s="44" t="str">
        <f t="shared" si="117"/>
        <v>200</v>
      </c>
      <c r="W760" s="44"/>
      <c r="X760" s="44"/>
      <c r="Y760" s="44"/>
      <c r="Z760" s="44" t="str">
        <f t="shared" si="119"/>
        <v>-</v>
      </c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L760" s="44"/>
      <c r="BM760" s="44"/>
      <c r="BN760" s="44"/>
      <c r="BO760" s="44"/>
    </row>
    <row r="761" spans="2:67">
      <c r="B761" s="44"/>
      <c r="D761" s="44"/>
      <c r="E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>
        <f>COUNTIF($T$1:T761,T761)</f>
        <v>1</v>
      </c>
      <c r="Q761" s="44" t="str">
        <f t="shared" si="116"/>
        <v>1-KVVU-25</v>
      </c>
      <c r="R761" s="44" t="s">
        <v>58</v>
      </c>
      <c r="S761" s="44">
        <v>25</v>
      </c>
      <c r="T761" s="44" t="str">
        <f>CONCATENATE(R761,IF(S761=0,"","-"),S761)</f>
        <v>KVVU-25</v>
      </c>
      <c r="U761" s="44">
        <v>5</v>
      </c>
      <c r="V761" s="44" t="str">
        <f t="shared" si="117"/>
        <v>5,</v>
      </c>
      <c r="W761" s="44"/>
      <c r="X761" s="44"/>
      <c r="Y761" s="44"/>
      <c r="Z761" s="44" t="str">
        <f t="shared" si="119"/>
        <v>-</v>
      </c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L761" s="44"/>
      <c r="BM761" s="44"/>
      <c r="BN761" s="44"/>
      <c r="BO761" s="44"/>
    </row>
    <row r="762" spans="2:67">
      <c r="B762" s="44"/>
      <c r="D762" s="44"/>
      <c r="E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>
        <f>COUNTIF($T$1:T762,T762)</f>
        <v>2</v>
      </c>
      <c r="Q762" s="44" t="str">
        <f t="shared" si="116"/>
        <v>2-KVVU-25</v>
      </c>
      <c r="R762" s="44" t="s">
        <v>58</v>
      </c>
      <c r="S762" s="44">
        <v>25</v>
      </c>
      <c r="T762" s="44" t="str">
        <f>CONCATENATE(R762,IF(S762=0,"","-"),S762)</f>
        <v>KVVU-25</v>
      </c>
      <c r="U762" s="44">
        <v>10</v>
      </c>
      <c r="V762" s="44" t="str">
        <f t="shared" si="117"/>
        <v>10,</v>
      </c>
      <c r="W762" s="44"/>
      <c r="X762" s="44"/>
      <c r="Y762" s="44"/>
      <c r="Z762" s="44" t="str">
        <f t="shared" si="119"/>
        <v>-</v>
      </c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L762" s="44"/>
      <c r="BM762" s="44"/>
      <c r="BN762" s="44"/>
      <c r="BO762" s="44"/>
    </row>
    <row r="763" spans="2:67">
      <c r="B763" s="44"/>
      <c r="D763" s="44"/>
      <c r="E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>
        <f>COUNTIF($T$1:T763,T763)</f>
        <v>3</v>
      </c>
      <c r="Q763" s="44" t="str">
        <f t="shared" si="116"/>
        <v>3-KVVU-25</v>
      </c>
      <c r="R763" s="44" t="s">
        <v>58</v>
      </c>
      <c r="S763" s="44">
        <v>25</v>
      </c>
      <c r="T763" s="44" t="str">
        <f>CONCATENATE(R763,IF(S763=0,"","-"),S763)</f>
        <v>KVVU-25</v>
      </c>
      <c r="U763" s="44">
        <v>15</v>
      </c>
      <c r="V763" s="44" t="str">
        <f t="shared" si="117"/>
        <v>15,</v>
      </c>
      <c r="W763" s="44"/>
      <c r="X763" s="44"/>
      <c r="Y763" s="44"/>
      <c r="Z763" s="44" t="str">
        <f t="shared" si="119"/>
        <v>-</v>
      </c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L763" s="44"/>
      <c r="BM763" s="44"/>
      <c r="BN763" s="44"/>
      <c r="BO763" s="44"/>
    </row>
    <row r="764" spans="2:67">
      <c r="B764" s="44"/>
      <c r="D764" s="44"/>
      <c r="E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>
        <f>COUNTIF($T$1:T764,T764)</f>
        <v>4</v>
      </c>
      <c r="Q764" s="44" t="str">
        <f t="shared" si="116"/>
        <v>4-KVVU-25</v>
      </c>
      <c r="R764" s="44" t="s">
        <v>58</v>
      </c>
      <c r="S764" s="44">
        <v>25</v>
      </c>
      <c r="T764" s="44" t="str">
        <f>CONCATENATE(R764,IF(S764=0,"","-"),S764)</f>
        <v>KVVU-25</v>
      </c>
      <c r="U764" s="44">
        <v>25</v>
      </c>
      <c r="V764" s="44" t="str">
        <f t="shared" si="117"/>
        <v>25,</v>
      </c>
      <c r="W764" s="44"/>
      <c r="X764" s="44"/>
      <c r="Y764" s="44"/>
      <c r="Z764" s="44" t="str">
        <f t="shared" si="119"/>
        <v>-</v>
      </c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L764" s="44"/>
      <c r="BM764" s="44"/>
      <c r="BN764" s="44"/>
      <c r="BO764" s="44"/>
    </row>
    <row r="765" spans="2:67">
      <c r="B765" s="44"/>
      <c r="D765" s="44"/>
      <c r="E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>
        <f>COUNTIF($T$1:T765,T765)</f>
        <v>5</v>
      </c>
      <c r="Q765" s="44" t="str">
        <f t="shared" si="116"/>
        <v>5-KVVU-25</v>
      </c>
      <c r="R765" s="44" t="s">
        <v>58</v>
      </c>
      <c r="S765" s="44">
        <v>25</v>
      </c>
      <c r="T765" s="44" t="str">
        <f t="shared" ref="T765:T770" si="121">CONCATENATE(R765,IF(S765=0,"","-"),S765)</f>
        <v>KVVU-25</v>
      </c>
      <c r="U765" s="44">
        <v>40</v>
      </c>
      <c r="V765" s="44" t="str">
        <f t="shared" si="117"/>
        <v>40,</v>
      </c>
      <c r="W765" s="44"/>
      <c r="X765" s="44"/>
      <c r="Y765" s="44"/>
      <c r="Z765" s="44" t="str">
        <f t="shared" si="119"/>
        <v>-</v>
      </c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L765" s="44"/>
      <c r="BM765" s="44"/>
      <c r="BN765" s="44"/>
      <c r="BO765" s="44"/>
    </row>
    <row r="766" spans="2:67">
      <c r="B766" s="44"/>
      <c r="D766" s="44"/>
      <c r="E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>
        <f>COUNTIF($T$1:T766,T766)</f>
        <v>6</v>
      </c>
      <c r="Q766" s="44" t="str">
        <f t="shared" si="116"/>
        <v>6-KVVU-25</v>
      </c>
      <c r="R766" s="44" t="s">
        <v>58</v>
      </c>
      <c r="S766" s="44">
        <v>25</v>
      </c>
      <c r="T766" s="44" t="str">
        <f t="shared" si="121"/>
        <v>KVVU-25</v>
      </c>
      <c r="U766" s="44">
        <v>50</v>
      </c>
      <c r="V766" s="44" t="str">
        <f t="shared" si="117"/>
        <v>50,</v>
      </c>
      <c r="W766" s="44"/>
      <c r="X766" s="44"/>
      <c r="Y766" s="44"/>
      <c r="Z766" s="44" t="str">
        <f t="shared" si="119"/>
        <v>-</v>
      </c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L766" s="44"/>
      <c r="BM766" s="44"/>
      <c r="BN766" s="44"/>
      <c r="BO766" s="44"/>
    </row>
    <row r="767" spans="2:67">
      <c r="B767" s="44"/>
      <c r="D767" s="44"/>
      <c r="E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>
        <f>COUNTIF($T$1:T767,T767)</f>
        <v>7</v>
      </c>
      <c r="Q767" s="44" t="str">
        <f t="shared" si="116"/>
        <v>7-KVVU-25</v>
      </c>
      <c r="R767" s="44" t="s">
        <v>58</v>
      </c>
      <c r="S767" s="44">
        <v>25</v>
      </c>
      <c r="T767" s="44" t="str">
        <f t="shared" si="121"/>
        <v>KVVU-25</v>
      </c>
      <c r="U767" s="44">
        <v>80</v>
      </c>
      <c r="V767" s="44" t="str">
        <f t="shared" si="117"/>
        <v>80,</v>
      </c>
      <c r="W767" s="44"/>
      <c r="X767" s="44"/>
      <c r="Y767" s="44"/>
      <c r="Z767" s="44" t="str">
        <f t="shared" si="119"/>
        <v>-</v>
      </c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L767" s="44"/>
      <c r="BM767" s="44"/>
      <c r="BN767" s="44"/>
      <c r="BO767" s="44"/>
    </row>
    <row r="768" spans="2:67">
      <c r="B768" s="44"/>
      <c r="D768" s="44"/>
      <c r="E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>
        <f>COUNTIF($T$1:T768,T768)</f>
        <v>8</v>
      </c>
      <c r="Q768" s="44" t="str">
        <f t="shared" si="116"/>
        <v>8-KVVU-25</v>
      </c>
      <c r="R768" s="44" t="s">
        <v>58</v>
      </c>
      <c r="S768" s="44">
        <v>25</v>
      </c>
      <c r="T768" s="44" t="str">
        <f t="shared" si="121"/>
        <v>KVVU-25</v>
      </c>
      <c r="U768" s="44">
        <v>100</v>
      </c>
      <c r="V768" s="44" t="str">
        <f t="shared" si="117"/>
        <v>100,</v>
      </c>
      <c r="W768" s="44"/>
      <c r="X768" s="44"/>
      <c r="Y768" s="44"/>
      <c r="Z768" s="44" t="str">
        <f t="shared" si="119"/>
        <v>-</v>
      </c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L768" s="44"/>
      <c r="BM768" s="44"/>
      <c r="BN768" s="44"/>
      <c r="BO768" s="44"/>
    </row>
    <row r="769" spans="2:67">
      <c r="B769" s="44"/>
      <c r="D769" s="44"/>
      <c r="E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>
        <f>COUNTIF($T$1:T769,T769)</f>
        <v>9</v>
      </c>
      <c r="Q769" s="44" t="str">
        <f t="shared" si="116"/>
        <v>9-KVVU-25</v>
      </c>
      <c r="R769" s="44" t="s">
        <v>58</v>
      </c>
      <c r="S769" s="44">
        <v>25</v>
      </c>
      <c r="T769" s="44" t="str">
        <f t="shared" si="121"/>
        <v>KVVU-25</v>
      </c>
      <c r="U769" s="44">
        <v>160</v>
      </c>
      <c r="V769" s="44" t="str">
        <f t="shared" si="117"/>
        <v>160,</v>
      </c>
      <c r="W769" s="44"/>
      <c r="X769" s="44"/>
      <c r="Y769" s="44"/>
      <c r="Z769" s="44" t="str">
        <f t="shared" si="119"/>
        <v>-</v>
      </c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L769" s="44"/>
      <c r="BM769" s="44"/>
      <c r="BN769" s="44"/>
      <c r="BO769" s="44"/>
    </row>
    <row r="770" spans="2:67">
      <c r="B770" s="44"/>
      <c r="D770" s="44"/>
      <c r="E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>
        <f>COUNTIF($T$1:T770,T770)</f>
        <v>10</v>
      </c>
      <c r="Q770" s="44" t="str">
        <f t="shared" si="116"/>
        <v>10-KVVU-25</v>
      </c>
      <c r="R770" s="44" t="s">
        <v>58</v>
      </c>
      <c r="S770" s="44">
        <v>25</v>
      </c>
      <c r="T770" s="44" t="str">
        <f t="shared" si="121"/>
        <v>KVVU-25</v>
      </c>
      <c r="U770" s="44">
        <v>200</v>
      </c>
      <c r="V770" s="44" t="str">
        <f t="shared" si="117"/>
        <v>200</v>
      </c>
      <c r="W770" s="44"/>
      <c r="X770" s="44"/>
      <c r="Y770" s="44"/>
      <c r="Z770" s="44" t="str">
        <f t="shared" si="119"/>
        <v>-</v>
      </c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L770" s="44"/>
      <c r="BM770" s="44"/>
      <c r="BN770" s="44"/>
      <c r="BO770" s="44"/>
    </row>
    <row r="771" spans="2:67">
      <c r="B771" s="44"/>
      <c r="D771" s="44"/>
      <c r="E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>
        <f>COUNTIF($T$1:T771,T771)</f>
        <v>1</v>
      </c>
      <c r="Q771" s="44" t="str">
        <f t="shared" ref="Q771:Q834" si="122">CONCATENATE(P771,"-",T771)</f>
        <v>1-KVVU-32</v>
      </c>
      <c r="R771" s="44" t="s">
        <v>58</v>
      </c>
      <c r="S771" s="44">
        <v>32</v>
      </c>
      <c r="T771" s="44" t="str">
        <f>CONCATENATE(R771,IF(S771=0,"","-"),S771)</f>
        <v>KVVU-32</v>
      </c>
      <c r="U771" s="44">
        <v>5</v>
      </c>
      <c r="V771" s="44" t="str">
        <f t="shared" ref="V771:V834" si="123">CONCATENATE(U771,IF(P771=COUNTIF(T:T,T771),"",","))</f>
        <v>5,</v>
      </c>
      <c r="W771" s="44"/>
      <c r="X771" s="44"/>
      <c r="Y771" s="44"/>
      <c r="Z771" s="44" t="str">
        <f t="shared" si="119"/>
        <v>-</v>
      </c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L771" s="44"/>
      <c r="BM771" s="44"/>
      <c r="BN771" s="44"/>
      <c r="BO771" s="44"/>
    </row>
    <row r="772" spans="2:67">
      <c r="B772" s="44"/>
      <c r="D772" s="44"/>
      <c r="E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>
        <f>COUNTIF($T$1:T772,T772)</f>
        <v>2</v>
      </c>
      <c r="Q772" s="44" t="str">
        <f t="shared" si="122"/>
        <v>2-KVVU-32</v>
      </c>
      <c r="R772" s="44" t="s">
        <v>58</v>
      </c>
      <c r="S772" s="44">
        <v>32</v>
      </c>
      <c r="T772" s="44" t="str">
        <f>CONCATENATE(R772,IF(S772=0,"","-"),S772)</f>
        <v>KVVU-32</v>
      </c>
      <c r="U772" s="44">
        <v>10</v>
      </c>
      <c r="V772" s="44" t="str">
        <f t="shared" si="123"/>
        <v>10,</v>
      </c>
      <c r="W772" s="44"/>
      <c r="X772" s="44"/>
      <c r="Y772" s="44"/>
      <c r="Z772" s="44" t="str">
        <f t="shared" si="119"/>
        <v>-</v>
      </c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L772" s="44"/>
      <c r="BM772" s="44"/>
      <c r="BN772" s="44"/>
      <c r="BO772" s="44"/>
    </row>
    <row r="773" spans="2:67">
      <c r="B773" s="44"/>
      <c r="D773" s="44"/>
      <c r="E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>
        <f>COUNTIF($T$1:T773,T773)</f>
        <v>3</v>
      </c>
      <c r="Q773" s="44" t="str">
        <f t="shared" si="122"/>
        <v>3-KVVU-32</v>
      </c>
      <c r="R773" s="44" t="s">
        <v>58</v>
      </c>
      <c r="S773" s="44">
        <v>32</v>
      </c>
      <c r="T773" s="44" t="str">
        <f>CONCATENATE(R773,IF(S773=0,"","-"),S773)</f>
        <v>KVVU-32</v>
      </c>
      <c r="U773" s="44">
        <v>15</v>
      </c>
      <c r="V773" s="44" t="str">
        <f t="shared" si="123"/>
        <v>15,</v>
      </c>
      <c r="W773" s="44"/>
      <c r="X773" s="44"/>
      <c r="Y773" s="44"/>
      <c r="Z773" s="44" t="str">
        <f t="shared" si="119"/>
        <v>-</v>
      </c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L773" s="44"/>
      <c r="BM773" s="44"/>
      <c r="BN773" s="44"/>
      <c r="BO773" s="44"/>
    </row>
    <row r="774" spans="2:67">
      <c r="B774" s="44"/>
      <c r="D774" s="44"/>
      <c r="E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>
        <f>COUNTIF($T$1:T774,T774)</f>
        <v>4</v>
      </c>
      <c r="Q774" s="44" t="str">
        <f t="shared" si="122"/>
        <v>4-KVVU-32</v>
      </c>
      <c r="R774" s="44" t="s">
        <v>58</v>
      </c>
      <c r="S774" s="44">
        <v>32</v>
      </c>
      <c r="T774" s="44" t="str">
        <f>CONCATENATE(R774,IF(S774=0,"","-"),S774)</f>
        <v>KVVU-32</v>
      </c>
      <c r="U774" s="44">
        <v>25</v>
      </c>
      <c r="V774" s="44" t="str">
        <f t="shared" si="123"/>
        <v>25,</v>
      </c>
      <c r="W774" s="44"/>
      <c r="X774" s="44"/>
      <c r="Y774" s="44"/>
      <c r="Z774" s="44" t="str">
        <f t="shared" si="119"/>
        <v>-</v>
      </c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L774" s="44"/>
      <c r="BM774" s="44"/>
      <c r="BN774" s="44"/>
      <c r="BO774" s="44"/>
    </row>
    <row r="775" spans="2:67">
      <c r="B775" s="44"/>
      <c r="D775" s="44"/>
      <c r="E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>
        <f>COUNTIF($T$1:T775,T775)</f>
        <v>5</v>
      </c>
      <c r="Q775" s="44" t="str">
        <f t="shared" si="122"/>
        <v>5-KVVU-32</v>
      </c>
      <c r="R775" s="44" t="s">
        <v>58</v>
      </c>
      <c r="S775" s="44">
        <v>32</v>
      </c>
      <c r="T775" s="44" t="str">
        <f t="shared" ref="T775:T838" si="124">CONCATENATE(R775,IF(S775=0,"","-"),S775)</f>
        <v>KVVU-32</v>
      </c>
      <c r="U775" s="44">
        <v>40</v>
      </c>
      <c r="V775" s="44" t="str">
        <f t="shared" si="123"/>
        <v>40,</v>
      </c>
      <c r="W775" s="44"/>
      <c r="X775" s="44"/>
      <c r="Y775" s="44"/>
      <c r="Z775" s="44" t="str">
        <f t="shared" si="119"/>
        <v>-</v>
      </c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L775" s="44"/>
      <c r="BM775" s="44"/>
      <c r="BN775" s="44"/>
      <c r="BO775" s="44"/>
    </row>
    <row r="776" spans="2:67">
      <c r="B776" s="44"/>
      <c r="D776" s="44"/>
      <c r="E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>
        <f>COUNTIF($T$1:T776,T776)</f>
        <v>6</v>
      </c>
      <c r="Q776" s="44" t="str">
        <f t="shared" si="122"/>
        <v>6-KVVU-32</v>
      </c>
      <c r="R776" s="44" t="s">
        <v>58</v>
      </c>
      <c r="S776" s="44">
        <v>32</v>
      </c>
      <c r="T776" s="44" t="str">
        <f t="shared" si="124"/>
        <v>KVVU-32</v>
      </c>
      <c r="U776" s="44">
        <v>50</v>
      </c>
      <c r="V776" s="44" t="str">
        <f t="shared" si="123"/>
        <v>50,</v>
      </c>
      <c r="W776" s="44"/>
      <c r="X776" s="44"/>
      <c r="Y776" s="44"/>
      <c r="Z776" s="44" t="str">
        <f t="shared" si="119"/>
        <v>-</v>
      </c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L776" s="44"/>
      <c r="BM776" s="44"/>
      <c r="BN776" s="44"/>
      <c r="BO776" s="44"/>
    </row>
    <row r="777" spans="2:67">
      <c r="B777" s="44"/>
      <c r="D777" s="44"/>
      <c r="E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>
        <f>COUNTIF($T$1:T777,T777)</f>
        <v>7</v>
      </c>
      <c r="Q777" s="44" t="str">
        <f t="shared" si="122"/>
        <v>7-KVVU-32</v>
      </c>
      <c r="R777" s="44" t="s">
        <v>58</v>
      </c>
      <c r="S777" s="44">
        <v>32</v>
      </c>
      <c r="T777" s="44" t="str">
        <f t="shared" si="124"/>
        <v>KVVU-32</v>
      </c>
      <c r="U777" s="44">
        <v>80</v>
      </c>
      <c r="V777" s="44" t="str">
        <f t="shared" si="123"/>
        <v>80,</v>
      </c>
      <c r="W777" s="44"/>
      <c r="X777" s="44"/>
      <c r="Y777" s="44"/>
      <c r="Z777" s="44" t="str">
        <f t="shared" si="119"/>
        <v>-</v>
      </c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L777" s="44"/>
      <c r="BM777" s="44"/>
      <c r="BN777" s="44"/>
      <c r="BO777" s="44"/>
    </row>
    <row r="778" spans="2:67">
      <c r="B778" s="44"/>
      <c r="D778" s="44"/>
      <c r="E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>
        <f>COUNTIF($T$1:T778,T778)</f>
        <v>8</v>
      </c>
      <c r="Q778" s="44" t="str">
        <f t="shared" si="122"/>
        <v>8-KVVU-32</v>
      </c>
      <c r="R778" s="44" t="s">
        <v>58</v>
      </c>
      <c r="S778" s="44">
        <v>32</v>
      </c>
      <c r="T778" s="44" t="str">
        <f t="shared" si="124"/>
        <v>KVVU-32</v>
      </c>
      <c r="U778" s="44">
        <v>100</v>
      </c>
      <c r="V778" s="44" t="str">
        <f t="shared" si="123"/>
        <v>100,</v>
      </c>
      <c r="W778" s="44"/>
      <c r="X778" s="44"/>
      <c r="Y778" s="44"/>
      <c r="Z778" s="44" t="str">
        <f t="shared" si="119"/>
        <v>-</v>
      </c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L778" s="44"/>
      <c r="BM778" s="44"/>
      <c r="BN778" s="44"/>
      <c r="BO778" s="44"/>
    </row>
    <row r="779" spans="2:67">
      <c r="B779" s="44"/>
      <c r="D779" s="44"/>
      <c r="E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>
        <f>COUNTIF($T$1:T779,T779)</f>
        <v>9</v>
      </c>
      <c r="Q779" s="44" t="str">
        <f t="shared" si="122"/>
        <v>9-KVVU-32</v>
      </c>
      <c r="R779" s="44" t="s">
        <v>58</v>
      </c>
      <c r="S779" s="44">
        <v>32</v>
      </c>
      <c r="T779" s="44" t="str">
        <f t="shared" si="124"/>
        <v>KVVU-32</v>
      </c>
      <c r="U779" s="44">
        <v>120</v>
      </c>
      <c r="V779" s="44" t="str">
        <f t="shared" si="123"/>
        <v>120,</v>
      </c>
      <c r="W779" s="44"/>
      <c r="X779" s="44"/>
      <c r="Y779" s="44"/>
      <c r="Z779" s="44" t="str">
        <f t="shared" si="119"/>
        <v>-</v>
      </c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L779" s="44"/>
      <c r="BM779" s="44"/>
      <c r="BN779" s="44"/>
      <c r="BO779" s="44"/>
    </row>
    <row r="780" spans="2:67">
      <c r="B780" s="44"/>
      <c r="D780" s="44"/>
      <c r="E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>
        <f>COUNTIF($T$1:T780,T780)</f>
        <v>10</v>
      </c>
      <c r="Q780" s="44" t="str">
        <f t="shared" si="122"/>
        <v>10-KVVU-32</v>
      </c>
      <c r="R780" s="44" t="s">
        <v>58</v>
      </c>
      <c r="S780" s="44">
        <v>32</v>
      </c>
      <c r="T780" s="44" t="str">
        <f t="shared" si="124"/>
        <v>KVVU-32</v>
      </c>
      <c r="U780" s="44">
        <v>160</v>
      </c>
      <c r="V780" s="44" t="str">
        <f t="shared" si="123"/>
        <v>160,</v>
      </c>
      <c r="W780" s="44"/>
      <c r="X780" s="44"/>
      <c r="Y780" s="44"/>
      <c r="Z780" s="44" t="str">
        <f t="shared" si="119"/>
        <v>-</v>
      </c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L780" s="44"/>
      <c r="BM780" s="44"/>
      <c r="BN780" s="44"/>
      <c r="BO780" s="44"/>
    </row>
    <row r="781" spans="2:67">
      <c r="B781" s="44"/>
      <c r="D781" s="44"/>
      <c r="E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>
        <f>COUNTIF($T$1:T781,T781)</f>
        <v>11</v>
      </c>
      <c r="Q781" s="44" t="str">
        <f t="shared" si="122"/>
        <v>11-KVVU-32</v>
      </c>
      <c r="R781" s="44" t="s">
        <v>58</v>
      </c>
      <c r="S781" s="44">
        <v>32</v>
      </c>
      <c r="T781" s="44" t="str">
        <f t="shared" si="124"/>
        <v>KVVU-32</v>
      </c>
      <c r="U781" s="44">
        <v>200</v>
      </c>
      <c r="V781" s="44" t="str">
        <f t="shared" si="123"/>
        <v>200,</v>
      </c>
      <c r="W781" s="44"/>
      <c r="X781" s="44"/>
      <c r="Y781" s="44"/>
      <c r="Z781" s="44" t="str">
        <f t="shared" si="119"/>
        <v>-</v>
      </c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L781" s="44"/>
      <c r="BM781" s="44"/>
      <c r="BN781" s="44"/>
      <c r="BO781" s="44"/>
    </row>
    <row r="782" spans="2:67">
      <c r="B782" s="44"/>
      <c r="D782" s="44"/>
      <c r="E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>
        <f>COUNTIF($T$1:T782,T782)</f>
        <v>12</v>
      </c>
      <c r="Q782" s="44" t="str">
        <f t="shared" si="122"/>
        <v>12-KVVU-32</v>
      </c>
      <c r="R782" s="44" t="s">
        <v>58</v>
      </c>
      <c r="S782" s="44">
        <v>32</v>
      </c>
      <c r="T782" s="44" t="str">
        <f t="shared" si="124"/>
        <v>KVVU-32</v>
      </c>
      <c r="U782" s="44">
        <v>250</v>
      </c>
      <c r="V782" s="44" t="str">
        <f t="shared" si="123"/>
        <v>250,</v>
      </c>
      <c r="W782" s="44"/>
      <c r="X782" s="44"/>
      <c r="Y782" s="44"/>
      <c r="Z782" s="44" t="str">
        <f t="shared" si="119"/>
        <v>-</v>
      </c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L782" s="44"/>
      <c r="BM782" s="44"/>
      <c r="BN782" s="44"/>
      <c r="BO782" s="44"/>
    </row>
    <row r="783" spans="2:67">
      <c r="B783" s="44"/>
      <c r="D783" s="44"/>
      <c r="E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>
        <f>COUNTIF($T$1:T783,T783)</f>
        <v>13</v>
      </c>
      <c r="Q783" s="44" t="str">
        <f t="shared" si="122"/>
        <v>13-KVVU-32</v>
      </c>
      <c r="R783" s="44" t="s">
        <v>58</v>
      </c>
      <c r="S783" s="44">
        <v>32</v>
      </c>
      <c r="T783" s="44" t="str">
        <f t="shared" si="124"/>
        <v>KVVU-32</v>
      </c>
      <c r="U783" s="44">
        <v>300</v>
      </c>
      <c r="V783" s="44" t="str">
        <f t="shared" si="123"/>
        <v>300</v>
      </c>
      <c r="W783" s="44"/>
      <c r="X783" s="44"/>
      <c r="Y783" s="44"/>
      <c r="Z783" s="44" t="str">
        <f t="shared" si="119"/>
        <v>-</v>
      </c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L783" s="44"/>
      <c r="BM783" s="44"/>
      <c r="BN783" s="44"/>
      <c r="BO783" s="44"/>
    </row>
    <row r="784" spans="2:67">
      <c r="B784" s="44"/>
      <c r="D784" s="44"/>
      <c r="E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>
        <f>COUNTIF($T$1:T784,T784)</f>
        <v>1</v>
      </c>
      <c r="Q784" s="44" t="str">
        <f t="shared" si="122"/>
        <v>1-KVVU-40</v>
      </c>
      <c r="R784" s="44" t="s">
        <v>58</v>
      </c>
      <c r="S784" s="44">
        <v>40</v>
      </c>
      <c r="T784" s="44" t="str">
        <f t="shared" si="124"/>
        <v>KVVU-40</v>
      </c>
      <c r="U784" s="44">
        <v>5</v>
      </c>
      <c r="V784" s="44" t="str">
        <f t="shared" si="123"/>
        <v>5,</v>
      </c>
      <c r="W784" s="44"/>
      <c r="X784" s="44"/>
      <c r="Y784" s="44"/>
      <c r="Z784" s="44" t="str">
        <f t="shared" si="119"/>
        <v>-</v>
      </c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L784" s="44"/>
      <c r="BM784" s="44"/>
      <c r="BN784" s="44"/>
      <c r="BO784" s="44"/>
    </row>
    <row r="785" spans="2:67">
      <c r="B785" s="44"/>
      <c r="D785" s="44"/>
      <c r="E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>
        <f>COUNTIF($T$1:T785,T785)</f>
        <v>2</v>
      </c>
      <c r="Q785" s="44" t="str">
        <f t="shared" si="122"/>
        <v>2-KVVU-40</v>
      </c>
      <c r="R785" s="44" t="s">
        <v>58</v>
      </c>
      <c r="S785" s="44">
        <v>40</v>
      </c>
      <c r="T785" s="44" t="str">
        <f t="shared" si="124"/>
        <v>KVVU-40</v>
      </c>
      <c r="U785" s="44">
        <v>10</v>
      </c>
      <c r="V785" s="44" t="str">
        <f t="shared" si="123"/>
        <v>10,</v>
      </c>
      <c r="W785" s="44"/>
      <c r="X785" s="44"/>
      <c r="Y785" s="44"/>
      <c r="Z785" s="44" t="str">
        <f t="shared" si="119"/>
        <v>-</v>
      </c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L785" s="44"/>
      <c r="BM785" s="44"/>
      <c r="BN785" s="44"/>
      <c r="BO785" s="44"/>
    </row>
    <row r="786" spans="2:67">
      <c r="B786" s="44"/>
      <c r="D786" s="44"/>
      <c r="E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>
        <f>COUNTIF($T$1:T786,T786)</f>
        <v>3</v>
      </c>
      <c r="Q786" s="44" t="str">
        <f t="shared" si="122"/>
        <v>3-KVVU-40</v>
      </c>
      <c r="R786" s="44" t="s">
        <v>58</v>
      </c>
      <c r="S786" s="44">
        <v>40</v>
      </c>
      <c r="T786" s="44" t="str">
        <f t="shared" si="124"/>
        <v>KVVU-40</v>
      </c>
      <c r="U786" s="44">
        <v>15</v>
      </c>
      <c r="V786" s="44" t="str">
        <f t="shared" si="123"/>
        <v>15,</v>
      </c>
      <c r="W786" s="44"/>
      <c r="X786" s="44"/>
      <c r="Y786" s="44"/>
      <c r="Z786" s="44" t="str">
        <f t="shared" si="119"/>
        <v>-</v>
      </c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L786" s="44"/>
      <c r="BM786" s="44"/>
      <c r="BN786" s="44"/>
      <c r="BO786" s="44"/>
    </row>
    <row r="787" spans="2:67">
      <c r="B787" s="44"/>
      <c r="D787" s="44"/>
      <c r="E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>
        <f>COUNTIF($T$1:T787,T787)</f>
        <v>4</v>
      </c>
      <c r="Q787" s="44" t="str">
        <f t="shared" si="122"/>
        <v>4-KVVU-40</v>
      </c>
      <c r="R787" s="44" t="s">
        <v>58</v>
      </c>
      <c r="S787" s="44">
        <v>40</v>
      </c>
      <c r="T787" s="44" t="str">
        <f t="shared" si="124"/>
        <v>KVVU-40</v>
      </c>
      <c r="U787" s="44">
        <v>25</v>
      </c>
      <c r="V787" s="44" t="str">
        <f t="shared" si="123"/>
        <v>25,</v>
      </c>
      <c r="W787" s="44"/>
      <c r="X787" s="44"/>
      <c r="Y787" s="44"/>
      <c r="Z787" s="44" t="str">
        <f t="shared" si="119"/>
        <v>-</v>
      </c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L787" s="44"/>
      <c r="BM787" s="44"/>
      <c r="BN787" s="44"/>
      <c r="BO787" s="44"/>
    </row>
    <row r="788" spans="2:67">
      <c r="B788" s="44"/>
      <c r="D788" s="44"/>
      <c r="E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>
        <f>COUNTIF($T$1:T788,T788)</f>
        <v>5</v>
      </c>
      <c r="Q788" s="44" t="str">
        <f t="shared" si="122"/>
        <v>5-KVVU-40</v>
      </c>
      <c r="R788" s="44" t="s">
        <v>58</v>
      </c>
      <c r="S788" s="44">
        <v>40</v>
      </c>
      <c r="T788" s="44" t="str">
        <f t="shared" si="124"/>
        <v>KVVU-40</v>
      </c>
      <c r="U788" s="44">
        <v>40</v>
      </c>
      <c r="V788" s="44" t="str">
        <f t="shared" si="123"/>
        <v>40,</v>
      </c>
      <c r="W788" s="44"/>
      <c r="X788" s="44"/>
      <c r="Y788" s="44"/>
      <c r="Z788" s="44" t="str">
        <f t="shared" si="119"/>
        <v>-</v>
      </c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L788" s="44"/>
      <c r="BM788" s="44"/>
      <c r="BN788" s="44"/>
      <c r="BO788" s="44"/>
    </row>
    <row r="789" spans="2:67">
      <c r="B789" s="44"/>
      <c r="D789" s="44"/>
      <c r="E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>
        <f>COUNTIF($T$1:T789,T789)</f>
        <v>6</v>
      </c>
      <c r="Q789" s="44" t="str">
        <f t="shared" si="122"/>
        <v>6-KVVU-40</v>
      </c>
      <c r="R789" s="44" t="s">
        <v>58</v>
      </c>
      <c r="S789" s="44">
        <v>40</v>
      </c>
      <c r="T789" s="44" t="str">
        <f t="shared" si="124"/>
        <v>KVVU-40</v>
      </c>
      <c r="U789" s="44">
        <v>50</v>
      </c>
      <c r="V789" s="44" t="str">
        <f t="shared" si="123"/>
        <v>50,</v>
      </c>
      <c r="W789" s="44"/>
      <c r="X789" s="44"/>
      <c r="Y789" s="44"/>
      <c r="Z789" s="44" t="str">
        <f t="shared" si="119"/>
        <v>-</v>
      </c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L789" s="44"/>
      <c r="BM789" s="44"/>
      <c r="BN789" s="44"/>
      <c r="BO789" s="44"/>
    </row>
    <row r="790" spans="2:67">
      <c r="B790" s="44"/>
      <c r="D790" s="44"/>
      <c r="E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>
        <f>COUNTIF($T$1:T790,T790)</f>
        <v>7</v>
      </c>
      <c r="Q790" s="44" t="str">
        <f t="shared" si="122"/>
        <v>7-KVVU-40</v>
      </c>
      <c r="R790" s="44" t="s">
        <v>58</v>
      </c>
      <c r="S790" s="44">
        <v>40</v>
      </c>
      <c r="T790" s="44" t="str">
        <f t="shared" si="124"/>
        <v>KVVU-40</v>
      </c>
      <c r="U790" s="44">
        <v>80</v>
      </c>
      <c r="V790" s="44" t="str">
        <f t="shared" si="123"/>
        <v>80,</v>
      </c>
      <c r="W790" s="44"/>
      <c r="X790" s="44"/>
      <c r="Y790" s="44"/>
      <c r="Z790" s="44" t="str">
        <f t="shared" si="119"/>
        <v>-</v>
      </c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L790" s="44"/>
      <c r="BM790" s="44"/>
      <c r="BN790" s="44"/>
      <c r="BO790" s="44"/>
    </row>
    <row r="791" spans="2:67">
      <c r="B791" s="44"/>
      <c r="D791" s="44"/>
      <c r="E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>
        <f>COUNTIF($T$1:T791,T791)</f>
        <v>8</v>
      </c>
      <c r="Q791" s="44" t="str">
        <f t="shared" si="122"/>
        <v>8-KVVU-40</v>
      </c>
      <c r="R791" s="44" t="s">
        <v>58</v>
      </c>
      <c r="S791" s="44">
        <v>40</v>
      </c>
      <c r="T791" s="44" t="str">
        <f t="shared" si="124"/>
        <v>KVVU-40</v>
      </c>
      <c r="U791" s="44">
        <v>100</v>
      </c>
      <c r="V791" s="44" t="str">
        <f t="shared" si="123"/>
        <v>100,</v>
      </c>
      <c r="W791" s="44"/>
      <c r="X791" s="44"/>
      <c r="Y791" s="44"/>
      <c r="Z791" s="44" t="str">
        <f t="shared" si="119"/>
        <v>-</v>
      </c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L791" s="44"/>
      <c r="BM791" s="44"/>
      <c r="BN791" s="44"/>
      <c r="BO791" s="44"/>
    </row>
    <row r="792" spans="2:67">
      <c r="B792" s="44"/>
      <c r="D792" s="44"/>
      <c r="E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>
        <f>COUNTIF($T$1:T792,T792)</f>
        <v>9</v>
      </c>
      <c r="Q792" s="44" t="str">
        <f t="shared" si="122"/>
        <v>9-KVVU-40</v>
      </c>
      <c r="R792" s="44" t="s">
        <v>58</v>
      </c>
      <c r="S792" s="44">
        <v>40</v>
      </c>
      <c r="T792" s="44" t="str">
        <f t="shared" si="124"/>
        <v>KVVU-40</v>
      </c>
      <c r="U792" s="44">
        <v>120</v>
      </c>
      <c r="V792" s="44" t="str">
        <f t="shared" si="123"/>
        <v>120,</v>
      </c>
      <c r="W792" s="44"/>
      <c r="X792" s="44"/>
      <c r="Y792" s="44"/>
      <c r="Z792" s="44" t="str">
        <f t="shared" si="119"/>
        <v>-</v>
      </c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L792" s="44"/>
      <c r="BM792" s="44"/>
      <c r="BN792" s="44"/>
      <c r="BO792" s="44"/>
    </row>
    <row r="793" spans="2:67">
      <c r="B793" s="44"/>
      <c r="D793" s="44"/>
      <c r="E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>
        <f>COUNTIF($T$1:T793,T793)</f>
        <v>10</v>
      </c>
      <c r="Q793" s="44" t="str">
        <f t="shared" si="122"/>
        <v>10-KVVU-40</v>
      </c>
      <c r="R793" s="44" t="s">
        <v>58</v>
      </c>
      <c r="S793" s="44">
        <v>40</v>
      </c>
      <c r="T793" s="44" t="str">
        <f t="shared" si="124"/>
        <v>KVVU-40</v>
      </c>
      <c r="U793" s="44">
        <v>160</v>
      </c>
      <c r="V793" s="44" t="str">
        <f t="shared" si="123"/>
        <v>160,</v>
      </c>
      <c r="W793" s="44"/>
      <c r="X793" s="44"/>
      <c r="Y793" s="44"/>
      <c r="Z793" s="44" t="str">
        <f t="shared" si="119"/>
        <v>-</v>
      </c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L793" s="44"/>
      <c r="BM793" s="44"/>
      <c r="BN793" s="44"/>
      <c r="BO793" s="44"/>
    </row>
    <row r="794" spans="2:67">
      <c r="B794" s="44"/>
      <c r="D794" s="44"/>
      <c r="E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>
        <f>COUNTIF($T$1:T794,T794)</f>
        <v>11</v>
      </c>
      <c r="Q794" s="44" t="str">
        <f t="shared" si="122"/>
        <v>11-KVVU-40</v>
      </c>
      <c r="R794" s="44" t="s">
        <v>58</v>
      </c>
      <c r="S794" s="44">
        <v>40</v>
      </c>
      <c r="T794" s="44" t="str">
        <f t="shared" si="124"/>
        <v>KVVU-40</v>
      </c>
      <c r="U794" s="44">
        <v>200</v>
      </c>
      <c r="V794" s="44" t="str">
        <f t="shared" si="123"/>
        <v>200,</v>
      </c>
      <c r="W794" s="44"/>
      <c r="X794" s="44"/>
      <c r="Y794" s="44"/>
      <c r="Z794" s="44" t="str">
        <f t="shared" si="119"/>
        <v>-</v>
      </c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L794" s="44"/>
      <c r="BM794" s="44"/>
      <c r="BN794" s="44"/>
      <c r="BO794" s="44"/>
    </row>
    <row r="795" spans="2:67">
      <c r="B795" s="44"/>
      <c r="D795" s="44"/>
      <c r="E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>
        <f>COUNTIF($T$1:T795,T795)</f>
        <v>12</v>
      </c>
      <c r="Q795" s="44" t="str">
        <f t="shared" si="122"/>
        <v>12-KVVU-40</v>
      </c>
      <c r="R795" s="44" t="s">
        <v>58</v>
      </c>
      <c r="S795" s="44">
        <v>40</v>
      </c>
      <c r="T795" s="44" t="str">
        <f t="shared" si="124"/>
        <v>KVVU-40</v>
      </c>
      <c r="U795" s="44">
        <v>250</v>
      </c>
      <c r="V795" s="44" t="str">
        <f t="shared" si="123"/>
        <v>250,</v>
      </c>
      <c r="W795" s="44"/>
      <c r="X795" s="44"/>
      <c r="Y795" s="44"/>
      <c r="Z795" s="44" t="str">
        <f t="shared" si="119"/>
        <v>-</v>
      </c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L795" s="44"/>
      <c r="BM795" s="44"/>
      <c r="BN795" s="44"/>
      <c r="BO795" s="44"/>
    </row>
    <row r="796" spans="2:67">
      <c r="B796" s="44"/>
      <c r="D796" s="44"/>
      <c r="E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>
        <f>COUNTIF($T$1:T796,T796)</f>
        <v>13</v>
      </c>
      <c r="Q796" s="44" t="str">
        <f t="shared" si="122"/>
        <v>13-KVVU-40</v>
      </c>
      <c r="R796" s="44" t="s">
        <v>58</v>
      </c>
      <c r="S796" s="44">
        <v>40</v>
      </c>
      <c r="T796" s="44" t="str">
        <f t="shared" si="124"/>
        <v>KVVU-40</v>
      </c>
      <c r="U796" s="44">
        <v>300</v>
      </c>
      <c r="V796" s="44" t="str">
        <f t="shared" si="123"/>
        <v>300</v>
      </c>
      <c r="W796" s="44"/>
      <c r="X796" s="44"/>
      <c r="Y796" s="44"/>
      <c r="Z796" s="44" t="str">
        <f t="shared" si="119"/>
        <v>-</v>
      </c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L796" s="44"/>
      <c r="BM796" s="44"/>
      <c r="BN796" s="44"/>
      <c r="BO796" s="44"/>
    </row>
    <row r="797" spans="2:67">
      <c r="B797" s="44"/>
      <c r="D797" s="44"/>
      <c r="E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>
        <f>COUNTIF($T$1:T797,T797)</f>
        <v>1</v>
      </c>
      <c r="Q797" s="44" t="str">
        <f t="shared" si="122"/>
        <v>1-KVVU-50</v>
      </c>
      <c r="R797" s="44" t="s">
        <v>58</v>
      </c>
      <c r="S797" s="44">
        <v>50</v>
      </c>
      <c r="T797" s="44" t="str">
        <f t="shared" si="124"/>
        <v>KVVU-50</v>
      </c>
      <c r="U797" s="44">
        <v>5</v>
      </c>
      <c r="V797" s="44" t="str">
        <f t="shared" si="123"/>
        <v>5,</v>
      </c>
      <c r="W797" s="44"/>
      <c r="X797" s="44"/>
      <c r="Y797" s="44"/>
      <c r="Z797" s="44" t="str">
        <f t="shared" ref="Z797:Z860" si="125">CONCATENATE(X797,"-",Y797)</f>
        <v>-</v>
      </c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L797" s="44"/>
      <c r="BM797" s="44"/>
      <c r="BN797" s="44"/>
      <c r="BO797" s="44"/>
    </row>
    <row r="798" spans="2:67">
      <c r="B798" s="44"/>
      <c r="D798" s="44"/>
      <c r="E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>
        <f>COUNTIF($T$1:T798,T798)</f>
        <v>2</v>
      </c>
      <c r="Q798" s="44" t="str">
        <f t="shared" si="122"/>
        <v>2-KVVU-50</v>
      </c>
      <c r="R798" s="44" t="s">
        <v>58</v>
      </c>
      <c r="S798" s="44">
        <v>50</v>
      </c>
      <c r="T798" s="44" t="str">
        <f t="shared" si="124"/>
        <v>KVVU-50</v>
      </c>
      <c r="U798" s="44">
        <v>10</v>
      </c>
      <c r="V798" s="44" t="str">
        <f t="shared" si="123"/>
        <v>10,</v>
      </c>
      <c r="W798" s="44"/>
      <c r="X798" s="44"/>
      <c r="Y798" s="44"/>
      <c r="Z798" s="44" t="str">
        <f t="shared" si="125"/>
        <v>-</v>
      </c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L798" s="44"/>
      <c r="BM798" s="44"/>
      <c r="BN798" s="44"/>
      <c r="BO798" s="44"/>
    </row>
    <row r="799" spans="2:67">
      <c r="B799" s="44"/>
      <c r="D799" s="44"/>
      <c r="E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>
        <f>COUNTIF($T$1:T799,T799)</f>
        <v>3</v>
      </c>
      <c r="Q799" s="44" t="str">
        <f t="shared" si="122"/>
        <v>3-KVVU-50</v>
      </c>
      <c r="R799" s="44" t="s">
        <v>58</v>
      </c>
      <c r="S799" s="44">
        <v>50</v>
      </c>
      <c r="T799" s="44" t="str">
        <f t="shared" si="124"/>
        <v>KVVU-50</v>
      </c>
      <c r="U799" s="44">
        <v>15</v>
      </c>
      <c r="V799" s="44" t="str">
        <f t="shared" si="123"/>
        <v>15,</v>
      </c>
      <c r="W799" s="44"/>
      <c r="X799" s="44"/>
      <c r="Y799" s="44"/>
      <c r="Z799" s="44" t="str">
        <f t="shared" si="125"/>
        <v>-</v>
      </c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L799" s="44"/>
      <c r="BM799" s="44"/>
      <c r="BN799" s="44"/>
      <c r="BO799" s="44"/>
    </row>
    <row r="800" spans="2:67">
      <c r="B800" s="44"/>
      <c r="D800" s="44"/>
      <c r="E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>
        <f>COUNTIF($T$1:T800,T800)</f>
        <v>4</v>
      </c>
      <c r="Q800" s="44" t="str">
        <f t="shared" si="122"/>
        <v>4-KVVU-50</v>
      </c>
      <c r="R800" s="44" t="s">
        <v>58</v>
      </c>
      <c r="S800" s="44">
        <v>50</v>
      </c>
      <c r="T800" s="44" t="str">
        <f t="shared" si="124"/>
        <v>KVVU-50</v>
      </c>
      <c r="U800" s="44">
        <v>25</v>
      </c>
      <c r="V800" s="44" t="str">
        <f t="shared" si="123"/>
        <v>25,</v>
      </c>
      <c r="W800" s="44"/>
      <c r="X800" s="44"/>
      <c r="Y800" s="44"/>
      <c r="Z800" s="44" t="str">
        <f t="shared" si="125"/>
        <v>-</v>
      </c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L800" s="44"/>
      <c r="BM800" s="44"/>
      <c r="BN800" s="44"/>
      <c r="BO800" s="44"/>
    </row>
    <row r="801" spans="2:67">
      <c r="B801" s="44"/>
      <c r="D801" s="44"/>
      <c r="E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>
        <f>COUNTIF($T$1:T801,T801)</f>
        <v>5</v>
      </c>
      <c r="Q801" s="44" t="str">
        <f t="shared" si="122"/>
        <v>5-KVVU-50</v>
      </c>
      <c r="R801" s="44" t="s">
        <v>58</v>
      </c>
      <c r="S801" s="44">
        <v>50</v>
      </c>
      <c r="T801" s="44" t="str">
        <f t="shared" si="124"/>
        <v>KVVU-50</v>
      </c>
      <c r="U801" s="44">
        <v>40</v>
      </c>
      <c r="V801" s="44" t="str">
        <f t="shared" si="123"/>
        <v>40,</v>
      </c>
      <c r="W801" s="44"/>
      <c r="X801" s="44"/>
      <c r="Y801" s="44"/>
      <c r="Z801" s="44" t="str">
        <f t="shared" si="125"/>
        <v>-</v>
      </c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L801" s="44"/>
      <c r="BM801" s="44"/>
      <c r="BN801" s="44"/>
      <c r="BO801" s="44"/>
    </row>
    <row r="802" spans="2:67">
      <c r="B802" s="44"/>
      <c r="D802" s="44"/>
      <c r="E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>
        <f>COUNTIF($T$1:T802,T802)</f>
        <v>6</v>
      </c>
      <c r="Q802" s="44" t="str">
        <f t="shared" si="122"/>
        <v>6-KVVU-50</v>
      </c>
      <c r="R802" s="44" t="s">
        <v>58</v>
      </c>
      <c r="S802" s="44">
        <v>50</v>
      </c>
      <c r="T802" s="44" t="str">
        <f t="shared" si="124"/>
        <v>KVVU-50</v>
      </c>
      <c r="U802" s="44">
        <v>50</v>
      </c>
      <c r="V802" s="44" t="str">
        <f t="shared" si="123"/>
        <v>50,</v>
      </c>
      <c r="W802" s="44"/>
      <c r="X802" s="44"/>
      <c r="Y802" s="44"/>
      <c r="Z802" s="44" t="str">
        <f t="shared" si="125"/>
        <v>-</v>
      </c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L802" s="44"/>
      <c r="BM802" s="44"/>
      <c r="BN802" s="44"/>
      <c r="BO802" s="44"/>
    </row>
    <row r="803" spans="2:67">
      <c r="B803" s="44"/>
      <c r="D803" s="44"/>
      <c r="E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>
        <f>COUNTIF($T$1:T803,T803)</f>
        <v>7</v>
      </c>
      <c r="Q803" s="44" t="str">
        <f t="shared" si="122"/>
        <v>7-KVVU-50</v>
      </c>
      <c r="R803" s="44" t="s">
        <v>58</v>
      </c>
      <c r="S803" s="44">
        <v>50</v>
      </c>
      <c r="T803" s="44" t="str">
        <f t="shared" si="124"/>
        <v>KVVU-50</v>
      </c>
      <c r="U803" s="44">
        <v>80</v>
      </c>
      <c r="V803" s="44" t="str">
        <f t="shared" si="123"/>
        <v>80,</v>
      </c>
      <c r="W803" s="44"/>
      <c r="X803" s="44"/>
      <c r="Y803" s="44"/>
      <c r="Z803" s="44" t="str">
        <f t="shared" si="125"/>
        <v>-</v>
      </c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L803" s="44"/>
      <c r="BM803" s="44"/>
      <c r="BN803" s="44"/>
      <c r="BO803" s="44"/>
    </row>
    <row r="804" spans="2:67">
      <c r="B804" s="44"/>
      <c r="D804" s="44"/>
      <c r="E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>
        <f>COUNTIF($T$1:T804,T804)</f>
        <v>8</v>
      </c>
      <c r="Q804" s="44" t="str">
        <f t="shared" si="122"/>
        <v>8-KVVU-50</v>
      </c>
      <c r="R804" s="44" t="s">
        <v>58</v>
      </c>
      <c r="S804" s="44">
        <v>50</v>
      </c>
      <c r="T804" s="44" t="str">
        <f t="shared" si="124"/>
        <v>KVVU-50</v>
      </c>
      <c r="U804" s="44">
        <v>100</v>
      </c>
      <c r="V804" s="44" t="str">
        <f t="shared" si="123"/>
        <v>100,</v>
      </c>
      <c r="W804" s="44"/>
      <c r="X804" s="44"/>
      <c r="Y804" s="44"/>
      <c r="Z804" s="44" t="str">
        <f t="shared" si="125"/>
        <v>-</v>
      </c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L804" s="44"/>
      <c r="BM804" s="44"/>
      <c r="BN804" s="44"/>
      <c r="BO804" s="44"/>
    </row>
    <row r="805" spans="2:67">
      <c r="B805" s="44"/>
      <c r="D805" s="44"/>
      <c r="E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>
        <f>COUNTIF($T$1:T805,T805)</f>
        <v>9</v>
      </c>
      <c r="Q805" s="44" t="str">
        <f t="shared" si="122"/>
        <v>9-KVVU-50</v>
      </c>
      <c r="R805" s="44" t="s">
        <v>58</v>
      </c>
      <c r="S805" s="44">
        <v>50</v>
      </c>
      <c r="T805" s="44" t="str">
        <f t="shared" si="124"/>
        <v>KVVU-50</v>
      </c>
      <c r="U805" s="44">
        <v>120</v>
      </c>
      <c r="V805" s="44" t="str">
        <f t="shared" si="123"/>
        <v>120,</v>
      </c>
      <c r="W805" s="44"/>
      <c r="X805" s="44"/>
      <c r="Y805" s="44"/>
      <c r="Z805" s="44" t="str">
        <f t="shared" si="125"/>
        <v>-</v>
      </c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L805" s="44"/>
      <c r="BM805" s="44"/>
      <c r="BN805" s="44"/>
      <c r="BO805" s="44"/>
    </row>
    <row r="806" spans="2:67">
      <c r="B806" s="44"/>
      <c r="D806" s="44"/>
      <c r="E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>
        <f>COUNTIF($T$1:T806,T806)</f>
        <v>10</v>
      </c>
      <c r="Q806" s="44" t="str">
        <f t="shared" si="122"/>
        <v>10-KVVU-50</v>
      </c>
      <c r="R806" s="44" t="s">
        <v>58</v>
      </c>
      <c r="S806" s="44">
        <v>50</v>
      </c>
      <c r="T806" s="44" t="str">
        <f t="shared" si="124"/>
        <v>KVVU-50</v>
      </c>
      <c r="U806" s="44">
        <v>160</v>
      </c>
      <c r="V806" s="44" t="str">
        <f t="shared" si="123"/>
        <v>160,</v>
      </c>
      <c r="W806" s="44"/>
      <c r="X806" s="44"/>
      <c r="Y806" s="44"/>
      <c r="Z806" s="44" t="str">
        <f t="shared" si="125"/>
        <v>-</v>
      </c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L806" s="44"/>
      <c r="BM806" s="44"/>
      <c r="BN806" s="44"/>
      <c r="BO806" s="44"/>
    </row>
    <row r="807" spans="2:67">
      <c r="B807" s="44"/>
      <c r="D807" s="44"/>
      <c r="E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>
        <f>COUNTIF($T$1:T807,T807)</f>
        <v>11</v>
      </c>
      <c r="Q807" s="44" t="str">
        <f t="shared" si="122"/>
        <v>11-KVVU-50</v>
      </c>
      <c r="R807" s="44" t="s">
        <v>58</v>
      </c>
      <c r="S807" s="44">
        <v>50</v>
      </c>
      <c r="T807" s="44" t="str">
        <f t="shared" si="124"/>
        <v>KVVU-50</v>
      </c>
      <c r="U807" s="44">
        <v>200</v>
      </c>
      <c r="V807" s="44" t="str">
        <f t="shared" si="123"/>
        <v>200,</v>
      </c>
      <c r="W807" s="44"/>
      <c r="X807" s="44"/>
      <c r="Y807" s="44"/>
      <c r="Z807" s="44" t="str">
        <f t="shared" si="125"/>
        <v>-</v>
      </c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L807" s="44"/>
      <c r="BM807" s="44"/>
      <c r="BN807" s="44"/>
      <c r="BO807" s="44"/>
    </row>
    <row r="808" spans="2:67">
      <c r="B808" s="44"/>
      <c r="D808" s="44"/>
      <c r="E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>
        <f>COUNTIF($T$1:T808,T808)</f>
        <v>12</v>
      </c>
      <c r="Q808" s="44" t="str">
        <f t="shared" si="122"/>
        <v>12-KVVU-50</v>
      </c>
      <c r="R808" s="44" t="s">
        <v>58</v>
      </c>
      <c r="S808" s="44">
        <v>50</v>
      </c>
      <c r="T808" s="44" t="str">
        <f t="shared" si="124"/>
        <v>KVVU-50</v>
      </c>
      <c r="U808" s="44">
        <v>250</v>
      </c>
      <c r="V808" s="44" t="str">
        <f t="shared" si="123"/>
        <v>250,</v>
      </c>
      <c r="W808" s="44"/>
      <c r="X808" s="44"/>
      <c r="Y808" s="44"/>
      <c r="Z808" s="44" t="str">
        <f t="shared" si="125"/>
        <v>-</v>
      </c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L808" s="44"/>
      <c r="BM808" s="44"/>
      <c r="BN808" s="44"/>
      <c r="BO808" s="44"/>
    </row>
    <row r="809" spans="2:67">
      <c r="B809" s="44"/>
      <c r="D809" s="44"/>
      <c r="E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>
        <f>COUNTIF($T$1:T809,T809)</f>
        <v>13</v>
      </c>
      <c r="Q809" s="44" t="str">
        <f t="shared" si="122"/>
        <v>13-KVVU-50</v>
      </c>
      <c r="R809" s="44" t="s">
        <v>58</v>
      </c>
      <c r="S809" s="44">
        <v>50</v>
      </c>
      <c r="T809" s="44" t="str">
        <f t="shared" si="124"/>
        <v>KVVU-50</v>
      </c>
      <c r="U809" s="44">
        <v>300</v>
      </c>
      <c r="V809" s="44" t="str">
        <f t="shared" si="123"/>
        <v>300</v>
      </c>
      <c r="W809" s="44"/>
      <c r="X809" s="44"/>
      <c r="Y809" s="44"/>
      <c r="Z809" s="44" t="str">
        <f t="shared" si="125"/>
        <v>-</v>
      </c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L809" s="44"/>
      <c r="BM809" s="44"/>
      <c r="BN809" s="44"/>
      <c r="BO809" s="44"/>
    </row>
    <row r="810" spans="2:67">
      <c r="B810" s="44"/>
      <c r="D810" s="44"/>
      <c r="E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>
        <f>COUNTIF($T$1:T810,T810)</f>
        <v>1</v>
      </c>
      <c r="Q810" s="44" t="str">
        <f t="shared" si="122"/>
        <v>1-KVVU-63</v>
      </c>
      <c r="R810" s="44" t="s">
        <v>58</v>
      </c>
      <c r="S810" s="44">
        <v>63</v>
      </c>
      <c r="T810" s="44" t="str">
        <f t="shared" si="124"/>
        <v>KVVU-63</v>
      </c>
      <c r="U810" s="44">
        <v>5</v>
      </c>
      <c r="V810" s="44" t="str">
        <f t="shared" si="123"/>
        <v>5,</v>
      </c>
      <c r="W810" s="44"/>
      <c r="X810" s="44"/>
      <c r="Y810" s="44"/>
      <c r="Z810" s="44" t="str">
        <f t="shared" si="125"/>
        <v>-</v>
      </c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L810" s="44"/>
      <c r="BM810" s="44"/>
      <c r="BN810" s="44"/>
      <c r="BO810" s="44"/>
    </row>
    <row r="811" spans="2:67">
      <c r="B811" s="44"/>
      <c r="D811" s="44"/>
      <c r="E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>
        <f>COUNTIF($T$1:T811,T811)</f>
        <v>2</v>
      </c>
      <c r="Q811" s="44" t="str">
        <f t="shared" si="122"/>
        <v>2-KVVU-63</v>
      </c>
      <c r="R811" s="44" t="s">
        <v>58</v>
      </c>
      <c r="S811" s="44">
        <v>63</v>
      </c>
      <c r="T811" s="44" t="str">
        <f t="shared" si="124"/>
        <v>KVVU-63</v>
      </c>
      <c r="U811" s="44">
        <v>10</v>
      </c>
      <c r="V811" s="44" t="str">
        <f t="shared" si="123"/>
        <v>10,</v>
      </c>
      <c r="W811" s="44"/>
      <c r="X811" s="44"/>
      <c r="Y811" s="44"/>
      <c r="Z811" s="44" t="str">
        <f t="shared" si="125"/>
        <v>-</v>
      </c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L811" s="44"/>
      <c r="BM811" s="44"/>
      <c r="BN811" s="44"/>
      <c r="BO811" s="44"/>
    </row>
    <row r="812" spans="2:67">
      <c r="B812" s="44"/>
      <c r="D812" s="44"/>
      <c r="E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>
        <f>COUNTIF($T$1:T812,T812)</f>
        <v>3</v>
      </c>
      <c r="Q812" s="44" t="str">
        <f t="shared" si="122"/>
        <v>3-KVVU-63</v>
      </c>
      <c r="R812" s="44" t="s">
        <v>58</v>
      </c>
      <c r="S812" s="44">
        <v>63</v>
      </c>
      <c r="T812" s="44" t="str">
        <f t="shared" si="124"/>
        <v>KVVU-63</v>
      </c>
      <c r="U812" s="44">
        <v>15</v>
      </c>
      <c r="V812" s="44" t="str">
        <f t="shared" si="123"/>
        <v>15,</v>
      </c>
      <c r="W812" s="44"/>
      <c r="X812" s="44"/>
      <c r="Y812" s="44"/>
      <c r="Z812" s="44" t="str">
        <f t="shared" si="125"/>
        <v>-</v>
      </c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L812" s="44"/>
      <c r="BM812" s="44"/>
      <c r="BN812" s="44"/>
      <c r="BO812" s="44"/>
    </row>
    <row r="813" spans="2:67">
      <c r="B813" s="44"/>
      <c r="D813" s="44"/>
      <c r="E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>
        <f>COUNTIF($T$1:T813,T813)</f>
        <v>4</v>
      </c>
      <c r="Q813" s="44" t="str">
        <f t="shared" si="122"/>
        <v>4-KVVU-63</v>
      </c>
      <c r="R813" s="44" t="s">
        <v>58</v>
      </c>
      <c r="S813" s="44">
        <v>63</v>
      </c>
      <c r="T813" s="44" t="str">
        <f t="shared" si="124"/>
        <v>KVVU-63</v>
      </c>
      <c r="U813" s="44">
        <v>25</v>
      </c>
      <c r="V813" s="44" t="str">
        <f t="shared" si="123"/>
        <v>25,</v>
      </c>
      <c r="W813" s="44"/>
      <c r="X813" s="44"/>
      <c r="Y813" s="44"/>
      <c r="Z813" s="44" t="str">
        <f t="shared" si="125"/>
        <v>-</v>
      </c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L813" s="44"/>
      <c r="BM813" s="44"/>
      <c r="BN813" s="44"/>
      <c r="BO813" s="44"/>
    </row>
    <row r="814" spans="2:67">
      <c r="B814" s="44"/>
      <c r="D814" s="44"/>
      <c r="E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>
        <f>COUNTIF($T$1:T814,T814)</f>
        <v>5</v>
      </c>
      <c r="Q814" s="44" t="str">
        <f t="shared" si="122"/>
        <v>5-KVVU-63</v>
      </c>
      <c r="R814" s="44" t="s">
        <v>58</v>
      </c>
      <c r="S814" s="44">
        <v>63</v>
      </c>
      <c r="T814" s="44" t="str">
        <f t="shared" si="124"/>
        <v>KVVU-63</v>
      </c>
      <c r="U814" s="44">
        <v>40</v>
      </c>
      <c r="V814" s="44" t="str">
        <f t="shared" si="123"/>
        <v>40,</v>
      </c>
      <c r="W814" s="44"/>
      <c r="X814" s="44"/>
      <c r="Y814" s="44"/>
      <c r="Z814" s="44" t="str">
        <f t="shared" si="125"/>
        <v>-</v>
      </c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L814" s="44"/>
      <c r="BM814" s="44"/>
      <c r="BN814" s="44"/>
      <c r="BO814" s="44"/>
    </row>
    <row r="815" spans="2:67">
      <c r="B815" s="44"/>
      <c r="D815" s="44"/>
      <c r="E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>
        <f>COUNTIF($T$1:T815,T815)</f>
        <v>6</v>
      </c>
      <c r="Q815" s="44" t="str">
        <f t="shared" si="122"/>
        <v>6-KVVU-63</v>
      </c>
      <c r="R815" s="44" t="s">
        <v>58</v>
      </c>
      <c r="S815" s="44">
        <v>63</v>
      </c>
      <c r="T815" s="44" t="str">
        <f t="shared" si="124"/>
        <v>KVVU-63</v>
      </c>
      <c r="U815" s="44">
        <v>50</v>
      </c>
      <c r="V815" s="44" t="str">
        <f t="shared" si="123"/>
        <v>50,</v>
      </c>
      <c r="W815" s="44"/>
      <c r="X815" s="44"/>
      <c r="Y815" s="44"/>
      <c r="Z815" s="44" t="str">
        <f t="shared" si="125"/>
        <v>-</v>
      </c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L815" s="44"/>
      <c r="BM815" s="44"/>
      <c r="BN815" s="44"/>
      <c r="BO815" s="44"/>
    </row>
    <row r="816" spans="2:67">
      <c r="B816" s="44"/>
      <c r="D816" s="44"/>
      <c r="E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>
        <f>COUNTIF($T$1:T816,T816)</f>
        <v>7</v>
      </c>
      <c r="Q816" s="44" t="str">
        <f t="shared" si="122"/>
        <v>7-KVVU-63</v>
      </c>
      <c r="R816" s="44" t="s">
        <v>58</v>
      </c>
      <c r="S816" s="44">
        <v>63</v>
      </c>
      <c r="T816" s="44" t="str">
        <f t="shared" si="124"/>
        <v>KVVU-63</v>
      </c>
      <c r="U816" s="44">
        <v>80</v>
      </c>
      <c r="V816" s="44" t="str">
        <f t="shared" si="123"/>
        <v>80,</v>
      </c>
      <c r="W816" s="44"/>
      <c r="X816" s="44"/>
      <c r="Y816" s="44"/>
      <c r="Z816" s="44" t="str">
        <f t="shared" si="125"/>
        <v>-</v>
      </c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L816" s="44"/>
      <c r="BM816" s="44"/>
      <c r="BN816" s="44"/>
      <c r="BO816" s="44"/>
    </row>
    <row r="817" spans="2:67">
      <c r="B817" s="44"/>
      <c r="D817" s="44"/>
      <c r="E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>
        <f>COUNTIF($T$1:T817,T817)</f>
        <v>8</v>
      </c>
      <c r="Q817" s="44" t="str">
        <f t="shared" si="122"/>
        <v>8-KVVU-63</v>
      </c>
      <c r="R817" s="44" t="s">
        <v>58</v>
      </c>
      <c r="S817" s="44">
        <v>63</v>
      </c>
      <c r="T817" s="44" t="str">
        <f t="shared" si="124"/>
        <v>KVVU-63</v>
      </c>
      <c r="U817" s="44">
        <v>100</v>
      </c>
      <c r="V817" s="44" t="str">
        <f t="shared" si="123"/>
        <v>100,</v>
      </c>
      <c r="W817" s="44"/>
      <c r="X817" s="44"/>
      <c r="Y817" s="44"/>
      <c r="Z817" s="44" t="str">
        <f t="shared" si="125"/>
        <v>-</v>
      </c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L817" s="44"/>
      <c r="BM817" s="44"/>
      <c r="BN817" s="44"/>
      <c r="BO817" s="44"/>
    </row>
    <row r="818" spans="2:67">
      <c r="B818" s="44"/>
      <c r="D818" s="44"/>
      <c r="E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>
        <f>COUNTIF($T$1:T818,T818)</f>
        <v>9</v>
      </c>
      <c r="Q818" s="44" t="str">
        <f t="shared" si="122"/>
        <v>9-KVVU-63</v>
      </c>
      <c r="R818" s="44" t="s">
        <v>58</v>
      </c>
      <c r="S818" s="44">
        <v>63</v>
      </c>
      <c r="T818" s="44" t="str">
        <f t="shared" si="124"/>
        <v>KVVU-63</v>
      </c>
      <c r="U818" s="44">
        <v>120</v>
      </c>
      <c r="V818" s="44" t="str">
        <f t="shared" si="123"/>
        <v>120,</v>
      </c>
      <c r="W818" s="44"/>
      <c r="X818" s="44"/>
      <c r="Y818" s="44"/>
      <c r="Z818" s="44" t="str">
        <f t="shared" si="125"/>
        <v>-</v>
      </c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L818" s="44"/>
      <c r="BM818" s="44"/>
      <c r="BN818" s="44"/>
      <c r="BO818" s="44"/>
    </row>
    <row r="819" spans="2:67">
      <c r="B819" s="44"/>
      <c r="D819" s="44"/>
      <c r="E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>
        <f>COUNTIF($T$1:T819,T819)</f>
        <v>10</v>
      </c>
      <c r="Q819" s="44" t="str">
        <f t="shared" si="122"/>
        <v>10-KVVU-63</v>
      </c>
      <c r="R819" s="44" t="s">
        <v>58</v>
      </c>
      <c r="S819" s="44">
        <v>63</v>
      </c>
      <c r="T819" s="44" t="str">
        <f t="shared" si="124"/>
        <v>KVVU-63</v>
      </c>
      <c r="U819" s="44">
        <v>160</v>
      </c>
      <c r="V819" s="44" t="str">
        <f t="shared" si="123"/>
        <v>160,</v>
      </c>
      <c r="W819" s="44"/>
      <c r="X819" s="44"/>
      <c r="Y819" s="44"/>
      <c r="Z819" s="44" t="str">
        <f t="shared" si="125"/>
        <v>-</v>
      </c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L819" s="44"/>
      <c r="BM819" s="44"/>
      <c r="BN819" s="44"/>
      <c r="BO819" s="44"/>
    </row>
    <row r="820" spans="2:67">
      <c r="B820" s="44"/>
      <c r="D820" s="44"/>
      <c r="E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>
        <f>COUNTIF($T$1:T820,T820)</f>
        <v>11</v>
      </c>
      <c r="Q820" s="44" t="str">
        <f t="shared" si="122"/>
        <v>11-KVVU-63</v>
      </c>
      <c r="R820" s="44" t="s">
        <v>58</v>
      </c>
      <c r="S820" s="44">
        <v>63</v>
      </c>
      <c r="T820" s="44" t="str">
        <f t="shared" si="124"/>
        <v>KVVU-63</v>
      </c>
      <c r="U820" s="44">
        <v>200</v>
      </c>
      <c r="V820" s="44" t="str">
        <f t="shared" si="123"/>
        <v>200,</v>
      </c>
      <c r="W820" s="44"/>
      <c r="X820" s="44"/>
      <c r="Y820" s="44"/>
      <c r="Z820" s="44" t="str">
        <f t="shared" si="125"/>
        <v>-</v>
      </c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L820" s="44"/>
      <c r="BM820" s="44"/>
      <c r="BN820" s="44"/>
      <c r="BO820" s="44"/>
    </row>
    <row r="821" spans="2:67">
      <c r="B821" s="44"/>
      <c r="D821" s="44"/>
      <c r="E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>
        <f>COUNTIF($T$1:T821,T821)</f>
        <v>12</v>
      </c>
      <c r="Q821" s="44" t="str">
        <f t="shared" si="122"/>
        <v>12-KVVU-63</v>
      </c>
      <c r="R821" s="44" t="s">
        <v>58</v>
      </c>
      <c r="S821" s="44">
        <v>63</v>
      </c>
      <c r="T821" s="44" t="str">
        <f t="shared" si="124"/>
        <v>KVVU-63</v>
      </c>
      <c r="U821" s="44">
        <v>250</v>
      </c>
      <c r="V821" s="44" t="str">
        <f t="shared" si="123"/>
        <v>250,</v>
      </c>
      <c r="W821" s="44"/>
      <c r="X821" s="44"/>
      <c r="Y821" s="44"/>
      <c r="Z821" s="44" t="str">
        <f t="shared" si="125"/>
        <v>-</v>
      </c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L821" s="44"/>
      <c r="BM821" s="44"/>
      <c r="BN821" s="44"/>
      <c r="BO821" s="44"/>
    </row>
    <row r="822" spans="2:67">
      <c r="B822" s="44"/>
      <c r="D822" s="44"/>
      <c r="E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>
        <f>COUNTIF($T$1:T822,T822)</f>
        <v>13</v>
      </c>
      <c r="Q822" s="44" t="str">
        <f t="shared" si="122"/>
        <v>13-KVVU-63</v>
      </c>
      <c r="R822" s="44" t="s">
        <v>58</v>
      </c>
      <c r="S822" s="44">
        <v>63</v>
      </c>
      <c r="T822" s="44" t="str">
        <f t="shared" si="124"/>
        <v>KVVU-63</v>
      </c>
      <c r="U822" s="44">
        <v>300</v>
      </c>
      <c r="V822" s="44" t="str">
        <f t="shared" si="123"/>
        <v>300</v>
      </c>
      <c r="W822" s="44"/>
      <c r="X822" s="44"/>
      <c r="Y822" s="44"/>
      <c r="Z822" s="44" t="str">
        <f t="shared" si="125"/>
        <v>-</v>
      </c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L822" s="44"/>
      <c r="BM822" s="44"/>
      <c r="BN822" s="44"/>
      <c r="BO822" s="44"/>
    </row>
    <row r="823" spans="2:67">
      <c r="B823" s="44"/>
      <c r="D823" s="44"/>
      <c r="E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>
        <f>COUNTIF($T$1:T823,T823)</f>
        <v>1</v>
      </c>
      <c r="Q823" s="44" t="str">
        <f t="shared" si="122"/>
        <v>1-KVVU-80</v>
      </c>
      <c r="R823" s="44" t="s">
        <v>58</v>
      </c>
      <c r="S823" s="44">
        <v>80</v>
      </c>
      <c r="T823" s="44" t="str">
        <f t="shared" si="124"/>
        <v>KVVU-80</v>
      </c>
      <c r="U823" s="44">
        <v>5</v>
      </c>
      <c r="V823" s="44" t="str">
        <f t="shared" si="123"/>
        <v>5,</v>
      </c>
      <c r="W823" s="44"/>
      <c r="X823" s="44"/>
      <c r="Y823" s="44"/>
      <c r="Z823" s="44" t="str">
        <f t="shared" si="125"/>
        <v>-</v>
      </c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L823" s="44"/>
      <c r="BM823" s="44"/>
      <c r="BN823" s="44"/>
      <c r="BO823" s="44"/>
    </row>
    <row r="824" spans="2:67">
      <c r="B824" s="44"/>
      <c r="D824" s="44"/>
      <c r="E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>
        <f>COUNTIF($T$1:T824,T824)</f>
        <v>2</v>
      </c>
      <c r="Q824" s="44" t="str">
        <f t="shared" si="122"/>
        <v>2-KVVU-80</v>
      </c>
      <c r="R824" s="44" t="s">
        <v>58</v>
      </c>
      <c r="S824" s="44">
        <v>80</v>
      </c>
      <c r="T824" s="44" t="str">
        <f t="shared" si="124"/>
        <v>KVVU-80</v>
      </c>
      <c r="U824" s="44">
        <v>10</v>
      </c>
      <c r="V824" s="44" t="str">
        <f t="shared" si="123"/>
        <v>10,</v>
      </c>
      <c r="W824" s="44"/>
      <c r="X824" s="44"/>
      <c r="Y824" s="44"/>
      <c r="Z824" s="44" t="str">
        <f t="shared" si="125"/>
        <v>-</v>
      </c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L824" s="44"/>
      <c r="BM824" s="44"/>
      <c r="BN824" s="44"/>
      <c r="BO824" s="44"/>
    </row>
    <row r="825" spans="2:67">
      <c r="B825" s="44"/>
      <c r="D825" s="44"/>
      <c r="E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>
        <f>COUNTIF($T$1:T825,T825)</f>
        <v>3</v>
      </c>
      <c r="Q825" s="44" t="str">
        <f t="shared" si="122"/>
        <v>3-KVVU-80</v>
      </c>
      <c r="R825" s="44" t="s">
        <v>58</v>
      </c>
      <c r="S825" s="44">
        <v>80</v>
      </c>
      <c r="T825" s="44" t="str">
        <f t="shared" si="124"/>
        <v>KVVU-80</v>
      </c>
      <c r="U825" s="44">
        <v>15</v>
      </c>
      <c r="V825" s="44" t="str">
        <f t="shared" si="123"/>
        <v>15,</v>
      </c>
      <c r="W825" s="44"/>
      <c r="X825" s="44"/>
      <c r="Y825" s="44"/>
      <c r="Z825" s="44" t="str">
        <f t="shared" si="125"/>
        <v>-</v>
      </c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L825" s="44"/>
      <c r="BM825" s="44"/>
      <c r="BN825" s="44"/>
      <c r="BO825" s="44"/>
    </row>
    <row r="826" spans="2:67">
      <c r="B826" s="44"/>
      <c r="D826" s="44"/>
      <c r="E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>
        <f>COUNTIF($T$1:T826,T826)</f>
        <v>4</v>
      </c>
      <c r="Q826" s="44" t="str">
        <f t="shared" si="122"/>
        <v>4-KVVU-80</v>
      </c>
      <c r="R826" s="44" t="s">
        <v>58</v>
      </c>
      <c r="S826" s="44">
        <v>80</v>
      </c>
      <c r="T826" s="44" t="str">
        <f t="shared" si="124"/>
        <v>KVVU-80</v>
      </c>
      <c r="U826" s="44">
        <v>25</v>
      </c>
      <c r="V826" s="44" t="str">
        <f t="shared" si="123"/>
        <v>25,</v>
      </c>
      <c r="W826" s="44"/>
      <c r="X826" s="44"/>
      <c r="Y826" s="44"/>
      <c r="Z826" s="44" t="str">
        <f t="shared" si="125"/>
        <v>-</v>
      </c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L826" s="44"/>
      <c r="BM826" s="44"/>
      <c r="BN826" s="44"/>
      <c r="BO826" s="44"/>
    </row>
    <row r="827" spans="2:67">
      <c r="B827" s="44"/>
      <c r="D827" s="44"/>
      <c r="E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>
        <f>COUNTIF($T$1:T827,T827)</f>
        <v>5</v>
      </c>
      <c r="Q827" s="44" t="str">
        <f t="shared" si="122"/>
        <v>5-KVVU-80</v>
      </c>
      <c r="R827" s="44" t="s">
        <v>58</v>
      </c>
      <c r="S827" s="44">
        <v>80</v>
      </c>
      <c r="T827" s="44" t="str">
        <f t="shared" si="124"/>
        <v>KVVU-80</v>
      </c>
      <c r="U827" s="44">
        <v>40</v>
      </c>
      <c r="V827" s="44" t="str">
        <f t="shared" si="123"/>
        <v>40,</v>
      </c>
      <c r="W827" s="44"/>
      <c r="X827" s="44"/>
      <c r="Y827" s="44"/>
      <c r="Z827" s="44" t="str">
        <f t="shared" si="125"/>
        <v>-</v>
      </c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L827" s="44"/>
      <c r="BM827" s="44"/>
      <c r="BN827" s="44"/>
      <c r="BO827" s="44"/>
    </row>
    <row r="828" spans="2:67">
      <c r="B828" s="44"/>
      <c r="D828" s="44"/>
      <c r="E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>
        <f>COUNTIF($T$1:T828,T828)</f>
        <v>6</v>
      </c>
      <c r="Q828" s="44" t="str">
        <f t="shared" si="122"/>
        <v>6-KVVU-80</v>
      </c>
      <c r="R828" s="44" t="s">
        <v>58</v>
      </c>
      <c r="S828" s="44">
        <v>80</v>
      </c>
      <c r="T828" s="44" t="str">
        <f t="shared" si="124"/>
        <v>KVVU-80</v>
      </c>
      <c r="U828" s="44">
        <v>50</v>
      </c>
      <c r="V828" s="44" t="str">
        <f t="shared" si="123"/>
        <v>50,</v>
      </c>
      <c r="W828" s="44"/>
      <c r="X828" s="44"/>
      <c r="Y828" s="44"/>
      <c r="Z828" s="44" t="str">
        <f t="shared" si="125"/>
        <v>-</v>
      </c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L828" s="44"/>
      <c r="BM828" s="44"/>
      <c r="BN828" s="44"/>
      <c r="BO828" s="44"/>
    </row>
    <row r="829" spans="2:67">
      <c r="B829" s="44"/>
      <c r="D829" s="44"/>
      <c r="E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>
        <f>COUNTIF($T$1:T829,T829)</f>
        <v>7</v>
      </c>
      <c r="Q829" s="44" t="str">
        <f t="shared" si="122"/>
        <v>7-KVVU-80</v>
      </c>
      <c r="R829" s="44" t="s">
        <v>58</v>
      </c>
      <c r="S829" s="44">
        <v>80</v>
      </c>
      <c r="T829" s="44" t="str">
        <f t="shared" si="124"/>
        <v>KVVU-80</v>
      </c>
      <c r="U829" s="44">
        <v>80</v>
      </c>
      <c r="V829" s="44" t="str">
        <f t="shared" si="123"/>
        <v>80,</v>
      </c>
      <c r="W829" s="44"/>
      <c r="X829" s="44"/>
      <c r="Y829" s="44"/>
      <c r="Z829" s="44" t="str">
        <f t="shared" si="125"/>
        <v>-</v>
      </c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L829" s="44"/>
      <c r="BM829" s="44"/>
      <c r="BN829" s="44"/>
      <c r="BO829" s="44"/>
    </row>
    <row r="830" spans="2:67">
      <c r="B830" s="44"/>
      <c r="D830" s="44"/>
      <c r="E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>
        <f>COUNTIF($T$1:T830,T830)</f>
        <v>8</v>
      </c>
      <c r="Q830" s="44" t="str">
        <f t="shared" si="122"/>
        <v>8-KVVU-80</v>
      </c>
      <c r="R830" s="44" t="s">
        <v>58</v>
      </c>
      <c r="S830" s="44">
        <v>80</v>
      </c>
      <c r="T830" s="44" t="str">
        <f t="shared" si="124"/>
        <v>KVVU-80</v>
      </c>
      <c r="U830" s="44">
        <v>100</v>
      </c>
      <c r="V830" s="44" t="str">
        <f t="shared" si="123"/>
        <v>100,</v>
      </c>
      <c r="W830" s="44"/>
      <c r="X830" s="44"/>
      <c r="Y830" s="44"/>
      <c r="Z830" s="44" t="str">
        <f t="shared" si="125"/>
        <v>-</v>
      </c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L830" s="44"/>
      <c r="BM830" s="44"/>
      <c r="BN830" s="44"/>
      <c r="BO830" s="44"/>
    </row>
    <row r="831" spans="2:67">
      <c r="B831" s="44"/>
      <c r="D831" s="44"/>
      <c r="E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>
        <f>COUNTIF($T$1:T831,T831)</f>
        <v>9</v>
      </c>
      <c r="Q831" s="44" t="str">
        <f t="shared" si="122"/>
        <v>9-KVVU-80</v>
      </c>
      <c r="R831" s="44" t="s">
        <v>58</v>
      </c>
      <c r="S831" s="44">
        <v>80</v>
      </c>
      <c r="T831" s="44" t="str">
        <f t="shared" si="124"/>
        <v>KVVU-80</v>
      </c>
      <c r="U831" s="44">
        <v>120</v>
      </c>
      <c r="V831" s="44" t="str">
        <f t="shared" si="123"/>
        <v>120,</v>
      </c>
      <c r="W831" s="44"/>
      <c r="X831" s="44"/>
      <c r="Y831" s="44"/>
      <c r="Z831" s="44" t="str">
        <f t="shared" si="125"/>
        <v>-</v>
      </c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L831" s="44"/>
      <c r="BM831" s="44"/>
      <c r="BN831" s="44"/>
      <c r="BO831" s="44"/>
    </row>
    <row r="832" spans="2:67">
      <c r="B832" s="44"/>
      <c r="D832" s="44"/>
      <c r="E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>
        <f>COUNTIF($T$1:T832,T832)</f>
        <v>10</v>
      </c>
      <c r="Q832" s="44" t="str">
        <f t="shared" si="122"/>
        <v>10-KVVU-80</v>
      </c>
      <c r="R832" s="44" t="s">
        <v>58</v>
      </c>
      <c r="S832" s="44">
        <v>80</v>
      </c>
      <c r="T832" s="44" t="str">
        <f t="shared" si="124"/>
        <v>KVVU-80</v>
      </c>
      <c r="U832" s="44">
        <v>160</v>
      </c>
      <c r="V832" s="44" t="str">
        <f t="shared" si="123"/>
        <v>160,</v>
      </c>
      <c r="W832" s="44"/>
      <c r="X832" s="44"/>
      <c r="Y832" s="44"/>
      <c r="Z832" s="44" t="str">
        <f t="shared" si="125"/>
        <v>-</v>
      </c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L832" s="44"/>
      <c r="BM832" s="44"/>
      <c r="BN832" s="44"/>
      <c r="BO832" s="44"/>
    </row>
    <row r="833" spans="2:67">
      <c r="B833" s="44"/>
      <c r="D833" s="44"/>
      <c r="E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>
        <f>COUNTIF($T$1:T833,T833)</f>
        <v>11</v>
      </c>
      <c r="Q833" s="44" t="str">
        <f t="shared" si="122"/>
        <v>11-KVVU-80</v>
      </c>
      <c r="R833" s="44" t="s">
        <v>58</v>
      </c>
      <c r="S833" s="44">
        <v>80</v>
      </c>
      <c r="T833" s="44" t="str">
        <f t="shared" si="124"/>
        <v>KVVU-80</v>
      </c>
      <c r="U833" s="44">
        <v>200</v>
      </c>
      <c r="V833" s="44" t="str">
        <f t="shared" si="123"/>
        <v>200,</v>
      </c>
      <c r="W833" s="44"/>
      <c r="X833" s="44"/>
      <c r="Y833" s="44"/>
      <c r="Z833" s="44" t="str">
        <f t="shared" si="125"/>
        <v>-</v>
      </c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L833" s="44"/>
      <c r="BM833" s="44"/>
      <c r="BN833" s="44"/>
      <c r="BO833" s="44"/>
    </row>
    <row r="834" spans="2:67">
      <c r="B834" s="44"/>
      <c r="D834" s="44"/>
      <c r="E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>
        <f>COUNTIF($T$1:T834,T834)</f>
        <v>12</v>
      </c>
      <c r="Q834" s="44" t="str">
        <f t="shared" si="122"/>
        <v>12-KVVU-80</v>
      </c>
      <c r="R834" s="44" t="s">
        <v>58</v>
      </c>
      <c r="S834" s="44">
        <v>80</v>
      </c>
      <c r="T834" s="44" t="str">
        <f t="shared" si="124"/>
        <v>KVVU-80</v>
      </c>
      <c r="U834" s="44">
        <v>250</v>
      </c>
      <c r="V834" s="44" t="str">
        <f t="shared" si="123"/>
        <v>250,</v>
      </c>
      <c r="W834" s="44"/>
      <c r="X834" s="44"/>
      <c r="Y834" s="44"/>
      <c r="Z834" s="44" t="str">
        <f t="shared" si="125"/>
        <v>-</v>
      </c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L834" s="44"/>
      <c r="BM834" s="44"/>
      <c r="BN834" s="44"/>
      <c r="BO834" s="44"/>
    </row>
    <row r="835" spans="2:67">
      <c r="B835" s="44"/>
      <c r="D835" s="44"/>
      <c r="E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>
        <f>COUNTIF($T$1:T835,T835)</f>
        <v>13</v>
      </c>
      <c r="Q835" s="44" t="str">
        <f t="shared" ref="Q835:Q898" si="126">CONCATENATE(P835,"-",T835)</f>
        <v>13-KVVU-80</v>
      </c>
      <c r="R835" s="44" t="s">
        <v>58</v>
      </c>
      <c r="S835" s="44">
        <v>80</v>
      </c>
      <c r="T835" s="44" t="str">
        <f t="shared" si="124"/>
        <v>KVVU-80</v>
      </c>
      <c r="U835" s="44">
        <v>300</v>
      </c>
      <c r="V835" s="44" t="str">
        <f t="shared" ref="V835:V898" si="127">CONCATENATE(U835,IF(P835=COUNTIF(T:T,T835),"",","))</f>
        <v>300,</v>
      </c>
      <c r="W835" s="44"/>
      <c r="X835" s="44"/>
      <c r="Y835" s="44"/>
      <c r="Z835" s="44" t="str">
        <f t="shared" si="125"/>
        <v>-</v>
      </c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L835" s="44"/>
      <c r="BM835" s="44"/>
      <c r="BN835" s="44"/>
      <c r="BO835" s="44"/>
    </row>
    <row r="836" spans="2:67">
      <c r="B836" s="44"/>
      <c r="D836" s="44"/>
      <c r="E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>
        <f>COUNTIF($T$1:T836,T836)</f>
        <v>14</v>
      </c>
      <c r="Q836" s="44" t="str">
        <f t="shared" si="126"/>
        <v>14-KVVU-80</v>
      </c>
      <c r="R836" s="44" t="s">
        <v>58</v>
      </c>
      <c r="S836" s="44">
        <v>80</v>
      </c>
      <c r="T836" s="44" t="str">
        <f t="shared" si="124"/>
        <v>KVVU-80</v>
      </c>
      <c r="U836" s="44">
        <v>320</v>
      </c>
      <c r="V836" s="44" t="str">
        <f t="shared" si="127"/>
        <v>320,</v>
      </c>
      <c r="W836" s="44"/>
      <c r="X836" s="44"/>
      <c r="Y836" s="44"/>
      <c r="Z836" s="44" t="str">
        <f t="shared" si="125"/>
        <v>-</v>
      </c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L836" s="44"/>
      <c r="BM836" s="44"/>
      <c r="BN836" s="44"/>
      <c r="BO836" s="44"/>
    </row>
    <row r="837" spans="2:67">
      <c r="B837" s="44"/>
      <c r="D837" s="44"/>
      <c r="E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>
        <f>COUNTIF($T$1:T837,T837)</f>
        <v>15</v>
      </c>
      <c r="Q837" s="44" t="str">
        <f t="shared" si="126"/>
        <v>15-KVVU-80</v>
      </c>
      <c r="R837" s="44" t="s">
        <v>58</v>
      </c>
      <c r="S837" s="44">
        <v>80</v>
      </c>
      <c r="T837" s="44" t="str">
        <f t="shared" si="124"/>
        <v>KVVU-80</v>
      </c>
      <c r="U837" s="44">
        <v>400</v>
      </c>
      <c r="V837" s="44" t="str">
        <f t="shared" si="127"/>
        <v>400</v>
      </c>
      <c r="W837" s="44"/>
      <c r="X837" s="44"/>
      <c r="Y837" s="44"/>
      <c r="Z837" s="44" t="str">
        <f t="shared" si="125"/>
        <v>-</v>
      </c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L837" s="44"/>
      <c r="BM837" s="44"/>
      <c r="BN837" s="44"/>
      <c r="BO837" s="44"/>
    </row>
    <row r="838" spans="2:67">
      <c r="B838" s="44"/>
      <c r="D838" s="44"/>
      <c r="E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>
        <f>COUNTIF($T$1:T838,T838)</f>
        <v>1</v>
      </c>
      <c r="Q838" s="44" t="str">
        <f t="shared" si="126"/>
        <v>1-KVDA-12</v>
      </c>
      <c r="R838" s="44" t="s">
        <v>57</v>
      </c>
      <c r="S838" s="44">
        <v>12</v>
      </c>
      <c r="T838" s="44" t="str">
        <f t="shared" si="124"/>
        <v>KVDA-12</v>
      </c>
      <c r="U838" s="44">
        <v>5</v>
      </c>
      <c r="V838" s="44" t="str">
        <f t="shared" si="127"/>
        <v>5,</v>
      </c>
      <c r="W838" s="44"/>
      <c r="X838" s="44"/>
      <c r="Y838" s="44"/>
      <c r="Z838" s="44" t="str">
        <f t="shared" si="125"/>
        <v>-</v>
      </c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L838" s="44"/>
      <c r="BM838" s="44"/>
      <c r="BN838" s="44"/>
      <c r="BO838" s="44"/>
    </row>
    <row r="839" spans="2:67">
      <c r="B839" s="44"/>
      <c r="D839" s="44"/>
      <c r="E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>
        <f>COUNTIF($T$1:T839,T839)</f>
        <v>2</v>
      </c>
      <c r="Q839" s="44" t="str">
        <f t="shared" si="126"/>
        <v>2-KVDA-12</v>
      </c>
      <c r="R839" s="44" t="s">
        <v>57</v>
      </c>
      <c r="S839" s="44">
        <v>12</v>
      </c>
      <c r="T839" s="44" t="str">
        <f t="shared" ref="T839:T847" si="128">CONCATENATE(R839,IF(S839=0,"","-"),S839)</f>
        <v>KVDA-12</v>
      </c>
      <c r="U839" s="44">
        <v>10</v>
      </c>
      <c r="V839" s="44" t="str">
        <f t="shared" si="127"/>
        <v>10,</v>
      </c>
      <c r="W839" s="44"/>
      <c r="X839" s="44"/>
      <c r="Y839" s="44"/>
      <c r="Z839" s="44" t="str">
        <f t="shared" si="125"/>
        <v>-</v>
      </c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L839" s="44"/>
      <c r="BM839" s="44"/>
      <c r="BN839" s="44"/>
      <c r="BO839" s="44"/>
    </row>
    <row r="840" spans="2:67">
      <c r="B840" s="44"/>
      <c r="D840" s="44"/>
      <c r="E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>
        <f>COUNTIF($T$1:T840,T840)</f>
        <v>3</v>
      </c>
      <c r="Q840" s="44" t="str">
        <f t="shared" si="126"/>
        <v>3-KVDA-12</v>
      </c>
      <c r="R840" s="44" t="s">
        <v>57</v>
      </c>
      <c r="S840" s="44">
        <v>12</v>
      </c>
      <c r="T840" s="44" t="str">
        <f t="shared" si="128"/>
        <v>KVDA-12</v>
      </c>
      <c r="U840" s="44">
        <v>15</v>
      </c>
      <c r="V840" s="44" t="str">
        <f t="shared" si="127"/>
        <v>15,</v>
      </c>
      <c r="W840" s="44"/>
      <c r="X840" s="44"/>
      <c r="Y840" s="44"/>
      <c r="Z840" s="44" t="str">
        <f t="shared" si="125"/>
        <v>-</v>
      </c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L840" s="44"/>
      <c r="BM840" s="44"/>
      <c r="BN840" s="44"/>
      <c r="BO840" s="44"/>
    </row>
    <row r="841" spans="2:67">
      <c r="B841" s="44"/>
      <c r="D841" s="44"/>
      <c r="E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>
        <f>COUNTIF($T$1:T841,T841)</f>
        <v>4</v>
      </c>
      <c r="Q841" s="44" t="str">
        <f t="shared" si="126"/>
        <v>4-KVDA-12</v>
      </c>
      <c r="R841" s="44" t="s">
        <v>57</v>
      </c>
      <c r="S841" s="44">
        <v>12</v>
      </c>
      <c r="T841" s="44" t="str">
        <f t="shared" si="128"/>
        <v>KVDA-12</v>
      </c>
      <c r="U841" s="44">
        <v>25</v>
      </c>
      <c r="V841" s="44" t="str">
        <f t="shared" si="127"/>
        <v>25,</v>
      </c>
      <c r="W841" s="44"/>
      <c r="X841" s="44"/>
      <c r="Y841" s="44"/>
      <c r="Z841" s="44" t="str">
        <f t="shared" si="125"/>
        <v>-</v>
      </c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L841" s="44"/>
      <c r="BM841" s="44"/>
      <c r="BN841" s="44"/>
      <c r="BO841" s="44"/>
    </row>
    <row r="842" spans="2:67">
      <c r="B842" s="44"/>
      <c r="D842" s="44"/>
      <c r="E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>
        <f>COUNTIF($T$1:T842,T842)</f>
        <v>5</v>
      </c>
      <c r="Q842" s="44" t="str">
        <f t="shared" si="126"/>
        <v>5-KVDA-12</v>
      </c>
      <c r="R842" s="44" t="s">
        <v>57</v>
      </c>
      <c r="S842" s="44">
        <v>12</v>
      </c>
      <c r="T842" s="44" t="str">
        <f t="shared" si="128"/>
        <v>KVDA-12</v>
      </c>
      <c r="U842" s="44">
        <v>40</v>
      </c>
      <c r="V842" s="44" t="str">
        <f t="shared" si="127"/>
        <v>40,</v>
      </c>
      <c r="W842" s="44"/>
      <c r="X842" s="44"/>
      <c r="Y842" s="44"/>
      <c r="Z842" s="44" t="str">
        <f t="shared" si="125"/>
        <v>-</v>
      </c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L842" s="44"/>
      <c r="BM842" s="44"/>
      <c r="BN842" s="44"/>
      <c r="BO842" s="44"/>
    </row>
    <row r="843" spans="2:67">
      <c r="B843" s="44"/>
      <c r="D843" s="44"/>
      <c r="E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>
        <f>COUNTIF($T$1:T843,T843)</f>
        <v>6</v>
      </c>
      <c r="Q843" s="44" t="str">
        <f t="shared" si="126"/>
        <v>6-KVDA-12</v>
      </c>
      <c r="R843" s="44" t="s">
        <v>57</v>
      </c>
      <c r="S843" s="44">
        <v>12</v>
      </c>
      <c r="T843" s="44" t="str">
        <f t="shared" si="128"/>
        <v>KVDA-12</v>
      </c>
      <c r="U843" s="44">
        <v>50</v>
      </c>
      <c r="V843" s="44" t="str">
        <f t="shared" si="127"/>
        <v>50,</v>
      </c>
      <c r="W843" s="44"/>
      <c r="X843" s="44"/>
      <c r="Y843" s="44"/>
      <c r="Z843" s="44" t="str">
        <f t="shared" si="125"/>
        <v>-</v>
      </c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L843" s="44"/>
      <c r="BM843" s="44"/>
      <c r="BN843" s="44"/>
      <c r="BO843" s="44"/>
    </row>
    <row r="844" spans="2:67">
      <c r="B844" s="44"/>
      <c r="D844" s="44"/>
      <c r="E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>
        <f>COUNTIF($T$1:T844,T844)</f>
        <v>7</v>
      </c>
      <c r="Q844" s="44" t="str">
        <f t="shared" si="126"/>
        <v>7-KVDA-12</v>
      </c>
      <c r="R844" s="44" t="s">
        <v>57</v>
      </c>
      <c r="S844" s="44">
        <v>12</v>
      </c>
      <c r="T844" s="44" t="str">
        <f t="shared" si="128"/>
        <v>KVDA-12</v>
      </c>
      <c r="U844" s="44">
        <v>80</v>
      </c>
      <c r="V844" s="44" t="str">
        <f t="shared" si="127"/>
        <v>80,</v>
      </c>
      <c r="W844" s="44"/>
      <c r="X844" s="44"/>
      <c r="Y844" s="44"/>
      <c r="Z844" s="44" t="str">
        <f t="shared" si="125"/>
        <v>-</v>
      </c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L844" s="44"/>
      <c r="BM844" s="44"/>
      <c r="BN844" s="44"/>
      <c r="BO844" s="44"/>
    </row>
    <row r="845" spans="2:67">
      <c r="B845" s="44"/>
      <c r="D845" s="44"/>
      <c r="E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>
        <f>COUNTIF($T$1:T845,T845)</f>
        <v>8</v>
      </c>
      <c r="Q845" s="44" t="str">
        <f t="shared" si="126"/>
        <v>8-KVDA-12</v>
      </c>
      <c r="R845" s="44" t="s">
        <v>57</v>
      </c>
      <c r="S845" s="44">
        <v>12</v>
      </c>
      <c r="T845" s="44" t="str">
        <f t="shared" si="128"/>
        <v>KVDA-12</v>
      </c>
      <c r="U845" s="44">
        <v>100</v>
      </c>
      <c r="V845" s="44" t="str">
        <f t="shared" si="127"/>
        <v>100,</v>
      </c>
      <c r="W845" s="44"/>
      <c r="X845" s="44"/>
      <c r="Y845" s="44"/>
      <c r="Z845" s="44" t="str">
        <f t="shared" si="125"/>
        <v>-</v>
      </c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L845" s="44"/>
      <c r="BM845" s="44"/>
      <c r="BN845" s="44"/>
      <c r="BO845" s="44"/>
    </row>
    <row r="846" spans="2:67">
      <c r="B846" s="44"/>
      <c r="D846" s="44"/>
      <c r="E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>
        <f>COUNTIF($T$1:T846,T846)</f>
        <v>9</v>
      </c>
      <c r="Q846" s="44" t="str">
        <f t="shared" si="126"/>
        <v>9-KVDA-12</v>
      </c>
      <c r="R846" s="44" t="s">
        <v>57</v>
      </c>
      <c r="S846" s="44">
        <v>12</v>
      </c>
      <c r="T846" s="44" t="str">
        <f t="shared" si="128"/>
        <v>KVDA-12</v>
      </c>
      <c r="U846" s="44">
        <v>160</v>
      </c>
      <c r="V846" s="44" t="str">
        <f t="shared" si="127"/>
        <v>160,</v>
      </c>
      <c r="W846" s="44"/>
      <c r="X846" s="44"/>
      <c r="Y846" s="44"/>
      <c r="Z846" s="44" t="str">
        <f t="shared" si="125"/>
        <v>-</v>
      </c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L846" s="44"/>
      <c r="BM846" s="44"/>
      <c r="BN846" s="44"/>
      <c r="BO846" s="44"/>
    </row>
    <row r="847" spans="2:67">
      <c r="B847" s="44"/>
      <c r="D847" s="44"/>
      <c r="E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>
        <f>COUNTIF($T$1:T847,T847)</f>
        <v>10</v>
      </c>
      <c r="Q847" s="44" t="str">
        <f t="shared" si="126"/>
        <v>10-KVDA-12</v>
      </c>
      <c r="R847" s="44" t="s">
        <v>57</v>
      </c>
      <c r="S847" s="44">
        <v>12</v>
      </c>
      <c r="T847" s="44" t="str">
        <f t="shared" si="128"/>
        <v>KVDA-12</v>
      </c>
      <c r="U847" s="44">
        <v>200</v>
      </c>
      <c r="V847" s="44" t="str">
        <f t="shared" si="127"/>
        <v>200</v>
      </c>
      <c r="W847" s="44"/>
      <c r="X847" s="44"/>
      <c r="Y847" s="44"/>
      <c r="Z847" s="44" t="str">
        <f t="shared" si="125"/>
        <v>-</v>
      </c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L847" s="44"/>
      <c r="BM847" s="44"/>
      <c r="BN847" s="44"/>
      <c r="BO847" s="44"/>
    </row>
    <row r="848" spans="2:67">
      <c r="B848" s="44"/>
      <c r="D848" s="44"/>
      <c r="E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>
        <f>COUNTIF($T$1:T848,T848)</f>
        <v>1</v>
      </c>
      <c r="Q848" s="44" t="str">
        <f t="shared" si="126"/>
        <v>1-KVDA-16</v>
      </c>
      <c r="R848" s="44" t="s">
        <v>57</v>
      </c>
      <c r="S848" s="44">
        <v>16</v>
      </c>
      <c r="T848" s="44" t="str">
        <f>CONCATENATE(R848,IF(S848=0,"","-"),S848)</f>
        <v>KVDA-16</v>
      </c>
      <c r="U848" s="44">
        <v>5</v>
      </c>
      <c r="V848" s="44" t="str">
        <f t="shared" si="127"/>
        <v>5,</v>
      </c>
      <c r="W848" s="44"/>
      <c r="X848" s="44"/>
      <c r="Y848" s="44"/>
      <c r="Z848" s="44" t="str">
        <f t="shared" si="125"/>
        <v>-</v>
      </c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L848" s="44"/>
      <c r="BM848" s="44"/>
      <c r="BN848" s="44"/>
      <c r="BO848" s="44"/>
    </row>
    <row r="849" spans="2:67">
      <c r="B849" s="44"/>
      <c r="D849" s="44"/>
      <c r="E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>
        <f>COUNTIF($T$1:T849,T849)</f>
        <v>2</v>
      </c>
      <c r="Q849" s="44" t="str">
        <f t="shared" si="126"/>
        <v>2-KVDA-16</v>
      </c>
      <c r="R849" s="44" t="s">
        <v>57</v>
      </c>
      <c r="S849" s="44">
        <v>16</v>
      </c>
      <c r="T849" s="44" t="str">
        <f>CONCATENATE(R849,IF(S849=0,"","-"),S849)</f>
        <v>KVDA-16</v>
      </c>
      <c r="U849" s="44">
        <v>10</v>
      </c>
      <c r="V849" s="44" t="str">
        <f t="shared" si="127"/>
        <v>10,</v>
      </c>
      <c r="W849" s="44"/>
      <c r="X849" s="44"/>
      <c r="Y849" s="44"/>
      <c r="Z849" s="44" t="str">
        <f t="shared" si="125"/>
        <v>-</v>
      </c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L849" s="44"/>
      <c r="BM849" s="44"/>
      <c r="BN849" s="44"/>
      <c r="BO849" s="44"/>
    </row>
    <row r="850" spans="2:67">
      <c r="B850" s="44"/>
      <c r="D850" s="44"/>
      <c r="E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>
        <f>COUNTIF($T$1:T850,T850)</f>
        <v>3</v>
      </c>
      <c r="Q850" s="44" t="str">
        <f t="shared" si="126"/>
        <v>3-KVDA-16</v>
      </c>
      <c r="R850" s="44" t="s">
        <v>57</v>
      </c>
      <c r="S850" s="44">
        <v>16</v>
      </c>
      <c r="T850" s="44" t="str">
        <f>CONCATENATE(R850,IF(S850=0,"","-"),S850)</f>
        <v>KVDA-16</v>
      </c>
      <c r="U850" s="44">
        <v>15</v>
      </c>
      <c r="V850" s="44" t="str">
        <f t="shared" si="127"/>
        <v>15,</v>
      </c>
      <c r="W850" s="44"/>
      <c r="X850" s="44"/>
      <c r="Y850" s="44"/>
      <c r="Z850" s="44" t="str">
        <f t="shared" si="125"/>
        <v>-</v>
      </c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L850" s="44"/>
      <c r="BM850" s="44"/>
      <c r="BN850" s="44"/>
      <c r="BO850" s="44"/>
    </row>
    <row r="851" spans="2:67">
      <c r="B851" s="44"/>
      <c r="D851" s="44"/>
      <c r="E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>
        <f>COUNTIF($T$1:T851,T851)</f>
        <v>4</v>
      </c>
      <c r="Q851" s="44" t="str">
        <f t="shared" si="126"/>
        <v>4-KVDA-16</v>
      </c>
      <c r="R851" s="44" t="s">
        <v>57</v>
      </c>
      <c r="S851" s="44">
        <v>16</v>
      </c>
      <c r="T851" s="44" t="str">
        <f>CONCATENATE(R851,IF(S851=0,"","-"),S851)</f>
        <v>KVDA-16</v>
      </c>
      <c r="U851" s="44">
        <v>25</v>
      </c>
      <c r="V851" s="44" t="str">
        <f t="shared" si="127"/>
        <v>25,</v>
      </c>
      <c r="W851" s="44"/>
      <c r="X851" s="44"/>
      <c r="Y851" s="44"/>
      <c r="Z851" s="44" t="str">
        <f t="shared" si="125"/>
        <v>-</v>
      </c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L851" s="44"/>
      <c r="BM851" s="44"/>
      <c r="BN851" s="44"/>
      <c r="BO851" s="44"/>
    </row>
    <row r="852" spans="2:67">
      <c r="B852" s="44"/>
      <c r="D852" s="44"/>
      <c r="E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>
        <f>COUNTIF($T$1:T852,T852)</f>
        <v>5</v>
      </c>
      <c r="Q852" s="44" t="str">
        <f t="shared" si="126"/>
        <v>5-KVDA-16</v>
      </c>
      <c r="R852" s="44" t="s">
        <v>57</v>
      </c>
      <c r="S852" s="44">
        <v>16</v>
      </c>
      <c r="T852" s="44" t="str">
        <f t="shared" ref="T852:T857" si="129">CONCATENATE(R852,IF(S852=0,"","-"),S852)</f>
        <v>KVDA-16</v>
      </c>
      <c r="U852" s="44">
        <v>40</v>
      </c>
      <c r="V852" s="44" t="str">
        <f t="shared" si="127"/>
        <v>40,</v>
      </c>
      <c r="W852" s="44"/>
      <c r="X852" s="44"/>
      <c r="Y852" s="44"/>
      <c r="Z852" s="44" t="str">
        <f t="shared" si="125"/>
        <v>-</v>
      </c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L852" s="44"/>
      <c r="BM852" s="44"/>
      <c r="BN852" s="44"/>
      <c r="BO852" s="44"/>
    </row>
    <row r="853" spans="2:67">
      <c r="B853" s="44"/>
      <c r="D853" s="44"/>
      <c r="E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>
        <f>COUNTIF($T$1:T853,T853)</f>
        <v>6</v>
      </c>
      <c r="Q853" s="44" t="str">
        <f t="shared" si="126"/>
        <v>6-KVDA-16</v>
      </c>
      <c r="R853" s="44" t="s">
        <v>57</v>
      </c>
      <c r="S853" s="44">
        <v>16</v>
      </c>
      <c r="T853" s="44" t="str">
        <f t="shared" si="129"/>
        <v>KVDA-16</v>
      </c>
      <c r="U853" s="44">
        <v>50</v>
      </c>
      <c r="V853" s="44" t="str">
        <f t="shared" si="127"/>
        <v>50,</v>
      </c>
      <c r="W853" s="44"/>
      <c r="X853" s="44"/>
      <c r="Y853" s="44"/>
      <c r="Z853" s="44" t="str">
        <f t="shared" si="125"/>
        <v>-</v>
      </c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L853" s="44"/>
      <c r="BM853" s="44"/>
      <c r="BN853" s="44"/>
      <c r="BO853" s="44"/>
    </row>
    <row r="854" spans="2:67">
      <c r="B854" s="44"/>
      <c r="D854" s="44"/>
      <c r="E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>
        <f>COUNTIF($T$1:T854,T854)</f>
        <v>7</v>
      </c>
      <c r="Q854" s="44" t="str">
        <f t="shared" si="126"/>
        <v>7-KVDA-16</v>
      </c>
      <c r="R854" s="44" t="s">
        <v>57</v>
      </c>
      <c r="S854" s="44">
        <v>16</v>
      </c>
      <c r="T854" s="44" t="str">
        <f t="shared" si="129"/>
        <v>KVDA-16</v>
      </c>
      <c r="U854" s="44">
        <v>80</v>
      </c>
      <c r="V854" s="44" t="str">
        <f t="shared" si="127"/>
        <v>80,</v>
      </c>
      <c r="W854" s="44"/>
      <c r="X854" s="44"/>
      <c r="Y854" s="44"/>
      <c r="Z854" s="44" t="str">
        <f t="shared" si="125"/>
        <v>-</v>
      </c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L854" s="44"/>
      <c r="BM854" s="44"/>
      <c r="BN854" s="44"/>
      <c r="BO854" s="44"/>
    </row>
    <row r="855" spans="2:67">
      <c r="B855" s="44"/>
      <c r="D855" s="44"/>
      <c r="E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>
        <f>COUNTIF($T$1:T855,T855)</f>
        <v>8</v>
      </c>
      <c r="Q855" s="44" t="str">
        <f t="shared" si="126"/>
        <v>8-KVDA-16</v>
      </c>
      <c r="R855" s="44" t="s">
        <v>57</v>
      </c>
      <c r="S855" s="44">
        <v>16</v>
      </c>
      <c r="T855" s="44" t="str">
        <f t="shared" si="129"/>
        <v>KVDA-16</v>
      </c>
      <c r="U855" s="44">
        <v>100</v>
      </c>
      <c r="V855" s="44" t="str">
        <f t="shared" si="127"/>
        <v>100,</v>
      </c>
      <c r="W855" s="44"/>
      <c r="X855" s="44"/>
      <c r="Y855" s="44"/>
      <c r="Z855" s="44" t="str">
        <f t="shared" si="125"/>
        <v>-</v>
      </c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L855" s="44"/>
      <c r="BM855" s="44"/>
      <c r="BN855" s="44"/>
      <c r="BO855" s="44"/>
    </row>
    <row r="856" spans="2:67">
      <c r="B856" s="44"/>
      <c r="D856" s="44"/>
      <c r="E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>
        <f>COUNTIF($T$1:T856,T856)</f>
        <v>9</v>
      </c>
      <c r="Q856" s="44" t="str">
        <f t="shared" si="126"/>
        <v>9-KVDA-16</v>
      </c>
      <c r="R856" s="44" t="s">
        <v>57</v>
      </c>
      <c r="S856" s="44">
        <v>16</v>
      </c>
      <c r="T856" s="44" t="str">
        <f t="shared" si="129"/>
        <v>KVDA-16</v>
      </c>
      <c r="U856" s="44">
        <v>160</v>
      </c>
      <c r="V856" s="44" t="str">
        <f t="shared" si="127"/>
        <v>160,</v>
      </c>
      <c r="W856" s="44"/>
      <c r="X856" s="44"/>
      <c r="Y856" s="44"/>
      <c r="Z856" s="44" t="str">
        <f t="shared" si="125"/>
        <v>-</v>
      </c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L856" s="44"/>
      <c r="BM856" s="44"/>
      <c r="BN856" s="44"/>
      <c r="BO856" s="44"/>
    </row>
    <row r="857" spans="2:67">
      <c r="B857" s="44"/>
      <c r="D857" s="44"/>
      <c r="E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>
        <f>COUNTIF($T$1:T857,T857)</f>
        <v>10</v>
      </c>
      <c r="Q857" s="44" t="str">
        <f t="shared" si="126"/>
        <v>10-KVDA-16</v>
      </c>
      <c r="R857" s="44" t="s">
        <v>57</v>
      </c>
      <c r="S857" s="44">
        <v>16</v>
      </c>
      <c r="T857" s="44" t="str">
        <f t="shared" si="129"/>
        <v>KVDA-16</v>
      </c>
      <c r="U857" s="44">
        <v>200</v>
      </c>
      <c r="V857" s="44" t="str">
        <f t="shared" si="127"/>
        <v>200</v>
      </c>
      <c r="W857" s="44"/>
      <c r="X857" s="44"/>
      <c r="Y857" s="44"/>
      <c r="Z857" s="44" t="str">
        <f t="shared" si="125"/>
        <v>-</v>
      </c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L857" s="44"/>
      <c r="BM857" s="44"/>
      <c r="BN857" s="44"/>
      <c r="BO857" s="44"/>
    </row>
    <row r="858" spans="2:67">
      <c r="B858" s="44"/>
      <c r="D858" s="44"/>
      <c r="E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>
        <f>COUNTIF($T$1:T858,T858)</f>
        <v>1</v>
      </c>
      <c r="Q858" s="44" t="str">
        <f t="shared" si="126"/>
        <v>1-KVDA-20</v>
      </c>
      <c r="R858" s="44" t="s">
        <v>57</v>
      </c>
      <c r="S858" s="44">
        <v>20</v>
      </c>
      <c r="T858" s="44" t="str">
        <f>CONCATENATE(R858,IF(S858=0,"","-"),S858)</f>
        <v>KVDA-20</v>
      </c>
      <c r="U858" s="44">
        <v>5</v>
      </c>
      <c r="V858" s="44" t="str">
        <f t="shared" si="127"/>
        <v>5,</v>
      </c>
      <c r="W858" s="44"/>
      <c r="X858" s="44"/>
      <c r="Y858" s="44"/>
      <c r="Z858" s="44" t="str">
        <f t="shared" si="125"/>
        <v>-</v>
      </c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L858" s="44"/>
      <c r="BM858" s="44"/>
      <c r="BN858" s="44"/>
      <c r="BO858" s="44"/>
    </row>
    <row r="859" spans="2:67">
      <c r="B859" s="44"/>
      <c r="D859" s="44"/>
      <c r="E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>
        <f>COUNTIF($T$1:T859,T859)</f>
        <v>2</v>
      </c>
      <c r="Q859" s="44" t="str">
        <f t="shared" si="126"/>
        <v>2-KVDA-20</v>
      </c>
      <c r="R859" s="44" t="s">
        <v>57</v>
      </c>
      <c r="S859" s="44">
        <v>20</v>
      </c>
      <c r="T859" s="44" t="str">
        <f>CONCATENATE(R859,IF(S859=0,"","-"),S859)</f>
        <v>KVDA-20</v>
      </c>
      <c r="U859" s="44">
        <v>10</v>
      </c>
      <c r="V859" s="44" t="str">
        <f t="shared" si="127"/>
        <v>10,</v>
      </c>
      <c r="W859" s="44"/>
      <c r="X859" s="44"/>
      <c r="Y859" s="44"/>
      <c r="Z859" s="44" t="str">
        <f t="shared" si="125"/>
        <v>-</v>
      </c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L859" s="44"/>
      <c r="BM859" s="44"/>
      <c r="BN859" s="44"/>
      <c r="BO859" s="44"/>
    </row>
    <row r="860" spans="2:67">
      <c r="B860" s="44"/>
      <c r="D860" s="44"/>
      <c r="E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>
        <f>COUNTIF($T$1:T860,T860)</f>
        <v>3</v>
      </c>
      <c r="Q860" s="44" t="str">
        <f t="shared" si="126"/>
        <v>3-KVDA-20</v>
      </c>
      <c r="R860" s="44" t="s">
        <v>57</v>
      </c>
      <c r="S860" s="44">
        <v>20</v>
      </c>
      <c r="T860" s="44" t="str">
        <f>CONCATENATE(R860,IF(S860=0,"","-"),S860)</f>
        <v>KVDA-20</v>
      </c>
      <c r="U860" s="44">
        <v>15</v>
      </c>
      <c r="V860" s="44" t="str">
        <f t="shared" si="127"/>
        <v>15,</v>
      </c>
      <c r="W860" s="44"/>
      <c r="X860" s="44"/>
      <c r="Y860" s="44"/>
      <c r="Z860" s="44" t="str">
        <f t="shared" si="125"/>
        <v>-</v>
      </c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L860" s="44"/>
      <c r="BM860" s="44"/>
      <c r="BN860" s="44"/>
      <c r="BO860" s="44"/>
    </row>
    <row r="861" spans="2:67">
      <c r="B861" s="44"/>
      <c r="D861" s="44"/>
      <c r="E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>
        <f>COUNTIF($T$1:T861,T861)</f>
        <v>4</v>
      </c>
      <c r="Q861" s="44" t="str">
        <f t="shared" si="126"/>
        <v>4-KVDA-20</v>
      </c>
      <c r="R861" s="44" t="s">
        <v>57</v>
      </c>
      <c r="S861" s="44">
        <v>20</v>
      </c>
      <c r="T861" s="44" t="str">
        <f>CONCATENATE(R861,IF(S861=0,"","-"),S861)</f>
        <v>KVDA-20</v>
      </c>
      <c r="U861" s="44">
        <v>25</v>
      </c>
      <c r="V861" s="44" t="str">
        <f t="shared" si="127"/>
        <v>25,</v>
      </c>
      <c r="W861" s="44"/>
      <c r="X861" s="44"/>
      <c r="Y861" s="44"/>
      <c r="Z861" s="44" t="str">
        <f t="shared" ref="Z861:Z924" si="130">CONCATENATE(X861,"-",Y861)</f>
        <v>-</v>
      </c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L861" s="44"/>
      <c r="BM861" s="44"/>
      <c r="BN861" s="44"/>
      <c r="BO861" s="44"/>
    </row>
    <row r="862" spans="2:67">
      <c r="B862" s="44"/>
      <c r="D862" s="44"/>
      <c r="E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>
        <f>COUNTIF($T$1:T862,T862)</f>
        <v>5</v>
      </c>
      <c r="Q862" s="44" t="str">
        <f t="shared" si="126"/>
        <v>5-KVDA-20</v>
      </c>
      <c r="R862" s="44" t="s">
        <v>57</v>
      </c>
      <c r="S862" s="44">
        <v>20</v>
      </c>
      <c r="T862" s="44" t="str">
        <f t="shared" ref="T862:T867" si="131">CONCATENATE(R862,IF(S862=0,"","-"),S862)</f>
        <v>KVDA-20</v>
      </c>
      <c r="U862" s="44">
        <v>40</v>
      </c>
      <c r="V862" s="44" t="str">
        <f t="shared" si="127"/>
        <v>40,</v>
      </c>
      <c r="W862" s="44"/>
      <c r="X862" s="44"/>
      <c r="Y862" s="44"/>
      <c r="Z862" s="44" t="str">
        <f t="shared" si="130"/>
        <v>-</v>
      </c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L862" s="44"/>
      <c r="BM862" s="44"/>
      <c r="BN862" s="44"/>
      <c r="BO862" s="44"/>
    </row>
    <row r="863" spans="2:67">
      <c r="B863" s="44"/>
      <c r="D863" s="44"/>
      <c r="E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>
        <f>COUNTIF($T$1:T863,T863)</f>
        <v>6</v>
      </c>
      <c r="Q863" s="44" t="str">
        <f t="shared" si="126"/>
        <v>6-KVDA-20</v>
      </c>
      <c r="R863" s="44" t="s">
        <v>57</v>
      </c>
      <c r="S863" s="44">
        <v>20</v>
      </c>
      <c r="T863" s="44" t="str">
        <f t="shared" si="131"/>
        <v>KVDA-20</v>
      </c>
      <c r="U863" s="44">
        <v>50</v>
      </c>
      <c r="V863" s="44" t="str">
        <f t="shared" si="127"/>
        <v>50,</v>
      </c>
      <c r="W863" s="44"/>
      <c r="X863" s="44"/>
      <c r="Y863" s="44"/>
      <c r="Z863" s="44" t="str">
        <f t="shared" si="130"/>
        <v>-</v>
      </c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L863" s="44"/>
      <c r="BM863" s="44"/>
      <c r="BN863" s="44"/>
      <c r="BO863" s="44"/>
    </row>
    <row r="864" spans="2:67">
      <c r="B864" s="44"/>
      <c r="D864" s="44"/>
      <c r="E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>
        <f>COUNTIF($T$1:T864,T864)</f>
        <v>7</v>
      </c>
      <c r="Q864" s="44" t="str">
        <f t="shared" si="126"/>
        <v>7-KVDA-20</v>
      </c>
      <c r="R864" s="44" t="s">
        <v>57</v>
      </c>
      <c r="S864" s="44">
        <v>20</v>
      </c>
      <c r="T864" s="44" t="str">
        <f t="shared" si="131"/>
        <v>KVDA-20</v>
      </c>
      <c r="U864" s="44">
        <v>80</v>
      </c>
      <c r="V864" s="44" t="str">
        <f t="shared" si="127"/>
        <v>80,</v>
      </c>
      <c r="W864" s="44"/>
      <c r="X864" s="44"/>
      <c r="Y864" s="44"/>
      <c r="Z864" s="44" t="str">
        <f t="shared" si="130"/>
        <v>-</v>
      </c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L864" s="44"/>
      <c r="BM864" s="44"/>
      <c r="BN864" s="44"/>
      <c r="BO864" s="44"/>
    </row>
    <row r="865" spans="2:67">
      <c r="B865" s="44"/>
      <c r="D865" s="44"/>
      <c r="E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>
        <f>COUNTIF($T$1:T865,T865)</f>
        <v>8</v>
      </c>
      <c r="Q865" s="44" t="str">
        <f t="shared" si="126"/>
        <v>8-KVDA-20</v>
      </c>
      <c r="R865" s="44" t="s">
        <v>57</v>
      </c>
      <c r="S865" s="44">
        <v>20</v>
      </c>
      <c r="T865" s="44" t="str">
        <f t="shared" si="131"/>
        <v>KVDA-20</v>
      </c>
      <c r="U865" s="44">
        <v>100</v>
      </c>
      <c r="V865" s="44" t="str">
        <f t="shared" si="127"/>
        <v>100,</v>
      </c>
      <c r="W865" s="44"/>
      <c r="X865" s="44"/>
      <c r="Y865" s="44"/>
      <c r="Z865" s="44" t="str">
        <f t="shared" si="130"/>
        <v>-</v>
      </c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L865" s="44"/>
      <c r="BM865" s="44"/>
      <c r="BN865" s="44"/>
      <c r="BO865" s="44"/>
    </row>
    <row r="866" spans="2:67">
      <c r="B866" s="44"/>
      <c r="D866" s="44"/>
      <c r="E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>
        <f>COUNTIF($T$1:T866,T866)</f>
        <v>9</v>
      </c>
      <c r="Q866" s="44" t="str">
        <f t="shared" si="126"/>
        <v>9-KVDA-20</v>
      </c>
      <c r="R866" s="44" t="s">
        <v>57</v>
      </c>
      <c r="S866" s="44">
        <v>20</v>
      </c>
      <c r="T866" s="44" t="str">
        <f t="shared" si="131"/>
        <v>KVDA-20</v>
      </c>
      <c r="U866" s="44">
        <v>160</v>
      </c>
      <c r="V866" s="44" t="str">
        <f t="shared" si="127"/>
        <v>160,</v>
      </c>
      <c r="W866" s="44"/>
      <c r="X866" s="44"/>
      <c r="Y866" s="44"/>
      <c r="Z866" s="44" t="str">
        <f t="shared" si="130"/>
        <v>-</v>
      </c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L866" s="44"/>
      <c r="BM866" s="44"/>
      <c r="BN866" s="44"/>
      <c r="BO866" s="44"/>
    </row>
    <row r="867" spans="2:67">
      <c r="B867" s="44"/>
      <c r="D867" s="44"/>
      <c r="E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>
        <f>COUNTIF($T$1:T867,T867)</f>
        <v>10</v>
      </c>
      <c r="Q867" s="44" t="str">
        <f t="shared" si="126"/>
        <v>10-KVDA-20</v>
      </c>
      <c r="R867" s="44" t="s">
        <v>57</v>
      </c>
      <c r="S867" s="44">
        <v>20</v>
      </c>
      <c r="T867" s="44" t="str">
        <f t="shared" si="131"/>
        <v>KVDA-20</v>
      </c>
      <c r="U867" s="44">
        <v>200</v>
      </c>
      <c r="V867" s="44" t="str">
        <f t="shared" si="127"/>
        <v>200</v>
      </c>
      <c r="W867" s="44"/>
      <c r="X867" s="44"/>
      <c r="Y867" s="44"/>
      <c r="Z867" s="44" t="str">
        <f t="shared" si="130"/>
        <v>-</v>
      </c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L867" s="44"/>
      <c r="BM867" s="44"/>
      <c r="BN867" s="44"/>
      <c r="BO867" s="44"/>
    </row>
    <row r="868" spans="2:67">
      <c r="B868" s="44"/>
      <c r="D868" s="44"/>
      <c r="E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>
        <f>COUNTIF($T$1:T868,T868)</f>
        <v>1</v>
      </c>
      <c r="Q868" s="44" t="str">
        <f t="shared" si="126"/>
        <v>1-KVDA-25</v>
      </c>
      <c r="R868" s="44" t="s">
        <v>57</v>
      </c>
      <c r="S868" s="44">
        <v>25</v>
      </c>
      <c r="T868" s="44" t="str">
        <f>CONCATENATE(R868,IF(S868=0,"","-"),S868)</f>
        <v>KVDA-25</v>
      </c>
      <c r="U868" s="44">
        <v>5</v>
      </c>
      <c r="V868" s="44" t="str">
        <f t="shared" si="127"/>
        <v>5,</v>
      </c>
      <c r="W868" s="44"/>
      <c r="X868" s="44"/>
      <c r="Y868" s="44"/>
      <c r="Z868" s="44" t="str">
        <f t="shared" si="130"/>
        <v>-</v>
      </c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L868" s="44"/>
      <c r="BM868" s="44"/>
      <c r="BN868" s="44"/>
      <c r="BO868" s="44"/>
    </row>
    <row r="869" spans="2:67">
      <c r="B869" s="44"/>
      <c r="D869" s="44"/>
      <c r="E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>
        <f>COUNTIF($T$1:T869,T869)</f>
        <v>2</v>
      </c>
      <c r="Q869" s="44" t="str">
        <f t="shared" si="126"/>
        <v>2-KVDA-25</v>
      </c>
      <c r="R869" s="44" t="s">
        <v>57</v>
      </c>
      <c r="S869" s="44">
        <v>25</v>
      </c>
      <c r="T869" s="44" t="str">
        <f>CONCATENATE(R869,IF(S869=0,"","-"),S869)</f>
        <v>KVDA-25</v>
      </c>
      <c r="U869" s="44">
        <v>10</v>
      </c>
      <c r="V869" s="44" t="str">
        <f t="shared" si="127"/>
        <v>10,</v>
      </c>
      <c r="W869" s="44"/>
      <c r="X869" s="44"/>
      <c r="Y869" s="44"/>
      <c r="Z869" s="44" t="str">
        <f t="shared" si="130"/>
        <v>-</v>
      </c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L869" s="44"/>
      <c r="BM869" s="44"/>
      <c r="BN869" s="44"/>
      <c r="BO869" s="44"/>
    </row>
    <row r="870" spans="2:67">
      <c r="B870" s="44"/>
      <c r="D870" s="44"/>
      <c r="E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>
        <f>COUNTIF($T$1:T870,T870)</f>
        <v>3</v>
      </c>
      <c r="Q870" s="44" t="str">
        <f t="shared" si="126"/>
        <v>3-KVDA-25</v>
      </c>
      <c r="R870" s="44" t="s">
        <v>57</v>
      </c>
      <c r="S870" s="44">
        <v>25</v>
      </c>
      <c r="T870" s="44" t="str">
        <f>CONCATENATE(R870,IF(S870=0,"","-"),S870)</f>
        <v>KVDA-25</v>
      </c>
      <c r="U870" s="44">
        <v>15</v>
      </c>
      <c r="V870" s="44" t="str">
        <f t="shared" si="127"/>
        <v>15,</v>
      </c>
      <c r="W870" s="44"/>
      <c r="X870" s="44"/>
      <c r="Y870" s="44"/>
      <c r="Z870" s="44" t="str">
        <f t="shared" si="130"/>
        <v>-</v>
      </c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L870" s="44"/>
      <c r="BM870" s="44"/>
      <c r="BN870" s="44"/>
      <c r="BO870" s="44"/>
    </row>
    <row r="871" spans="2:67">
      <c r="B871" s="44"/>
      <c r="D871" s="44"/>
      <c r="E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>
        <f>COUNTIF($T$1:T871,T871)</f>
        <v>4</v>
      </c>
      <c r="Q871" s="44" t="str">
        <f t="shared" si="126"/>
        <v>4-KVDA-25</v>
      </c>
      <c r="R871" s="44" t="s">
        <v>57</v>
      </c>
      <c r="S871" s="44">
        <v>25</v>
      </c>
      <c r="T871" s="44" t="str">
        <f>CONCATENATE(R871,IF(S871=0,"","-"),S871)</f>
        <v>KVDA-25</v>
      </c>
      <c r="U871" s="44">
        <v>25</v>
      </c>
      <c r="V871" s="44" t="str">
        <f t="shared" si="127"/>
        <v>25,</v>
      </c>
      <c r="W871" s="44"/>
      <c r="X871" s="44"/>
      <c r="Y871" s="44"/>
      <c r="Z871" s="44" t="str">
        <f t="shared" si="130"/>
        <v>-</v>
      </c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L871" s="44"/>
      <c r="BM871" s="44"/>
      <c r="BN871" s="44"/>
      <c r="BO871" s="44"/>
    </row>
    <row r="872" spans="2:67">
      <c r="B872" s="44"/>
      <c r="D872" s="44"/>
      <c r="E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>
        <f>COUNTIF($T$1:T872,T872)</f>
        <v>5</v>
      </c>
      <c r="Q872" s="44" t="str">
        <f t="shared" si="126"/>
        <v>5-KVDA-25</v>
      </c>
      <c r="R872" s="44" t="s">
        <v>57</v>
      </c>
      <c r="S872" s="44">
        <v>25</v>
      </c>
      <c r="T872" s="44" t="str">
        <f t="shared" ref="T872:T877" si="132">CONCATENATE(R872,IF(S872=0,"","-"),S872)</f>
        <v>KVDA-25</v>
      </c>
      <c r="U872" s="44">
        <v>40</v>
      </c>
      <c r="V872" s="44" t="str">
        <f t="shared" si="127"/>
        <v>40,</v>
      </c>
      <c r="W872" s="44"/>
      <c r="X872" s="44"/>
      <c r="Y872" s="44"/>
      <c r="Z872" s="44" t="str">
        <f t="shared" si="130"/>
        <v>-</v>
      </c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L872" s="44"/>
      <c r="BM872" s="44"/>
      <c r="BN872" s="44"/>
      <c r="BO872" s="44"/>
    </row>
    <row r="873" spans="2:67">
      <c r="B873" s="44"/>
      <c r="D873" s="44"/>
      <c r="E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>
        <f>COUNTIF($T$1:T873,T873)</f>
        <v>6</v>
      </c>
      <c r="Q873" s="44" t="str">
        <f t="shared" si="126"/>
        <v>6-KVDA-25</v>
      </c>
      <c r="R873" s="44" t="s">
        <v>57</v>
      </c>
      <c r="S873" s="44">
        <v>25</v>
      </c>
      <c r="T873" s="44" t="str">
        <f t="shared" si="132"/>
        <v>KVDA-25</v>
      </c>
      <c r="U873" s="44">
        <v>50</v>
      </c>
      <c r="V873" s="44" t="str">
        <f t="shared" si="127"/>
        <v>50,</v>
      </c>
      <c r="W873" s="44"/>
      <c r="X873" s="44"/>
      <c r="Y873" s="44"/>
      <c r="Z873" s="44" t="str">
        <f t="shared" si="130"/>
        <v>-</v>
      </c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L873" s="44"/>
      <c r="BM873" s="44"/>
      <c r="BN873" s="44"/>
      <c r="BO873" s="44"/>
    </row>
    <row r="874" spans="2:67">
      <c r="B874" s="44"/>
      <c r="D874" s="44"/>
      <c r="E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>
        <f>COUNTIF($T$1:T874,T874)</f>
        <v>7</v>
      </c>
      <c r="Q874" s="44" t="str">
        <f t="shared" si="126"/>
        <v>7-KVDA-25</v>
      </c>
      <c r="R874" s="44" t="s">
        <v>57</v>
      </c>
      <c r="S874" s="44">
        <v>25</v>
      </c>
      <c r="T874" s="44" t="str">
        <f t="shared" si="132"/>
        <v>KVDA-25</v>
      </c>
      <c r="U874" s="44">
        <v>80</v>
      </c>
      <c r="V874" s="44" t="str">
        <f t="shared" si="127"/>
        <v>80,</v>
      </c>
      <c r="W874" s="44"/>
      <c r="X874" s="44"/>
      <c r="Y874" s="44"/>
      <c r="Z874" s="44" t="str">
        <f t="shared" si="130"/>
        <v>-</v>
      </c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L874" s="44"/>
      <c r="BM874" s="44"/>
      <c r="BN874" s="44"/>
      <c r="BO874" s="44"/>
    </row>
    <row r="875" spans="2:67">
      <c r="B875" s="44"/>
      <c r="D875" s="44"/>
      <c r="E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>
        <f>COUNTIF($T$1:T875,T875)</f>
        <v>8</v>
      </c>
      <c r="Q875" s="44" t="str">
        <f t="shared" si="126"/>
        <v>8-KVDA-25</v>
      </c>
      <c r="R875" s="44" t="s">
        <v>57</v>
      </c>
      <c r="S875" s="44">
        <v>25</v>
      </c>
      <c r="T875" s="44" t="str">
        <f t="shared" si="132"/>
        <v>KVDA-25</v>
      </c>
      <c r="U875" s="44">
        <v>100</v>
      </c>
      <c r="V875" s="44" t="str">
        <f t="shared" si="127"/>
        <v>100,</v>
      </c>
      <c r="W875" s="44"/>
      <c r="X875" s="44"/>
      <c r="Y875" s="44"/>
      <c r="Z875" s="44" t="str">
        <f t="shared" si="130"/>
        <v>-</v>
      </c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L875" s="44"/>
      <c r="BM875" s="44"/>
      <c r="BN875" s="44"/>
      <c r="BO875" s="44"/>
    </row>
    <row r="876" spans="2:67">
      <c r="B876" s="44"/>
      <c r="D876" s="44"/>
      <c r="E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>
        <f>COUNTIF($T$1:T876,T876)</f>
        <v>9</v>
      </c>
      <c r="Q876" s="44" t="str">
        <f t="shared" si="126"/>
        <v>9-KVDA-25</v>
      </c>
      <c r="R876" s="44" t="s">
        <v>57</v>
      </c>
      <c r="S876" s="44">
        <v>25</v>
      </c>
      <c r="T876" s="44" t="str">
        <f t="shared" si="132"/>
        <v>KVDA-25</v>
      </c>
      <c r="U876" s="44">
        <v>160</v>
      </c>
      <c r="V876" s="44" t="str">
        <f t="shared" si="127"/>
        <v>160,</v>
      </c>
      <c r="W876" s="44"/>
      <c r="X876" s="44"/>
      <c r="Y876" s="44"/>
      <c r="Z876" s="44" t="str">
        <f t="shared" si="130"/>
        <v>-</v>
      </c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L876" s="44"/>
      <c r="BM876" s="44"/>
      <c r="BN876" s="44"/>
      <c r="BO876" s="44"/>
    </row>
    <row r="877" spans="2:67">
      <c r="B877" s="44"/>
      <c r="D877" s="44"/>
      <c r="E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>
        <f>COUNTIF($T$1:T877,T877)</f>
        <v>10</v>
      </c>
      <c r="Q877" s="44" t="str">
        <f t="shared" si="126"/>
        <v>10-KVDA-25</v>
      </c>
      <c r="R877" s="44" t="s">
        <v>57</v>
      </c>
      <c r="S877" s="44">
        <v>25</v>
      </c>
      <c r="T877" s="44" t="str">
        <f t="shared" si="132"/>
        <v>KVDA-25</v>
      </c>
      <c r="U877" s="44">
        <v>200</v>
      </c>
      <c r="V877" s="44" t="str">
        <f t="shared" si="127"/>
        <v>200</v>
      </c>
      <c r="W877" s="44"/>
      <c r="X877" s="44"/>
      <c r="Y877" s="44"/>
      <c r="Z877" s="44" t="str">
        <f t="shared" si="130"/>
        <v>-</v>
      </c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L877" s="44"/>
      <c r="BM877" s="44"/>
      <c r="BN877" s="44"/>
      <c r="BO877" s="44"/>
    </row>
    <row r="878" spans="2:67">
      <c r="B878" s="44"/>
      <c r="D878" s="44"/>
      <c r="E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>
        <f>COUNTIF($T$1:T878,T878)</f>
        <v>1</v>
      </c>
      <c r="Q878" s="44" t="str">
        <f t="shared" si="126"/>
        <v>1-KVDA-32</v>
      </c>
      <c r="R878" s="44" t="s">
        <v>57</v>
      </c>
      <c r="S878" s="44">
        <v>32</v>
      </c>
      <c r="T878" s="44" t="str">
        <f>CONCATENATE(R878,IF(S878=0,"","-"),S878)</f>
        <v>KVDA-32</v>
      </c>
      <c r="U878" s="44">
        <v>5</v>
      </c>
      <c r="V878" s="44" t="str">
        <f t="shared" si="127"/>
        <v>5,</v>
      </c>
      <c r="W878" s="44"/>
      <c r="X878" s="44"/>
      <c r="Y878" s="44"/>
      <c r="Z878" s="44" t="str">
        <f t="shared" si="130"/>
        <v>-</v>
      </c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L878" s="44"/>
      <c r="BM878" s="44"/>
      <c r="BN878" s="44"/>
      <c r="BO878" s="44"/>
    </row>
    <row r="879" spans="2:67">
      <c r="B879" s="44"/>
      <c r="D879" s="44"/>
      <c r="E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>
        <f>COUNTIF($T$1:T879,T879)</f>
        <v>2</v>
      </c>
      <c r="Q879" s="44" t="str">
        <f t="shared" si="126"/>
        <v>2-KVDA-32</v>
      </c>
      <c r="R879" s="44" t="s">
        <v>57</v>
      </c>
      <c r="S879" s="44">
        <v>32</v>
      </c>
      <c r="T879" s="44" t="str">
        <f>CONCATENATE(R879,IF(S879=0,"","-"),S879)</f>
        <v>KVDA-32</v>
      </c>
      <c r="U879" s="44">
        <v>10</v>
      </c>
      <c r="V879" s="44" t="str">
        <f t="shared" si="127"/>
        <v>10,</v>
      </c>
      <c r="W879" s="44"/>
      <c r="X879" s="44"/>
      <c r="Y879" s="44"/>
      <c r="Z879" s="44" t="str">
        <f t="shared" si="130"/>
        <v>-</v>
      </c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L879" s="44"/>
      <c r="BM879" s="44"/>
      <c r="BN879" s="44"/>
      <c r="BO879" s="44"/>
    </row>
    <row r="880" spans="2:67">
      <c r="B880" s="44"/>
      <c r="D880" s="44"/>
      <c r="E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>
        <f>COUNTIF($T$1:T880,T880)</f>
        <v>3</v>
      </c>
      <c r="Q880" s="44" t="str">
        <f t="shared" si="126"/>
        <v>3-KVDA-32</v>
      </c>
      <c r="R880" s="44" t="s">
        <v>57</v>
      </c>
      <c r="S880" s="44">
        <v>32</v>
      </c>
      <c r="T880" s="44" t="str">
        <f>CONCATENATE(R880,IF(S880=0,"","-"),S880)</f>
        <v>KVDA-32</v>
      </c>
      <c r="U880" s="44">
        <v>15</v>
      </c>
      <c r="V880" s="44" t="str">
        <f t="shared" si="127"/>
        <v>15,</v>
      </c>
      <c r="W880" s="44"/>
      <c r="X880" s="44"/>
      <c r="Y880" s="44"/>
      <c r="Z880" s="44" t="str">
        <f t="shared" si="130"/>
        <v>-</v>
      </c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L880" s="44"/>
      <c r="BM880" s="44"/>
      <c r="BN880" s="44"/>
      <c r="BO880" s="44"/>
    </row>
    <row r="881" spans="2:67">
      <c r="B881" s="44"/>
      <c r="D881" s="44"/>
      <c r="E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>
        <f>COUNTIF($T$1:T881,T881)</f>
        <v>4</v>
      </c>
      <c r="Q881" s="44" t="str">
        <f t="shared" si="126"/>
        <v>4-KVDA-32</v>
      </c>
      <c r="R881" s="44" t="s">
        <v>57</v>
      </c>
      <c r="S881" s="44">
        <v>32</v>
      </c>
      <c r="T881" s="44" t="str">
        <f>CONCATENATE(R881,IF(S881=0,"","-"),S881)</f>
        <v>KVDA-32</v>
      </c>
      <c r="U881" s="44">
        <v>25</v>
      </c>
      <c r="V881" s="44" t="str">
        <f t="shared" si="127"/>
        <v>25,</v>
      </c>
      <c r="W881" s="44"/>
      <c r="X881" s="44"/>
      <c r="Y881" s="44"/>
      <c r="Z881" s="44" t="str">
        <f t="shared" si="130"/>
        <v>-</v>
      </c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L881" s="44"/>
      <c r="BM881" s="44"/>
      <c r="BN881" s="44"/>
      <c r="BO881" s="44"/>
    </row>
    <row r="882" spans="2:67">
      <c r="B882" s="44"/>
      <c r="D882" s="44"/>
      <c r="E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>
        <f>COUNTIF($T$1:T882,T882)</f>
        <v>5</v>
      </c>
      <c r="Q882" s="44" t="str">
        <f t="shared" si="126"/>
        <v>5-KVDA-32</v>
      </c>
      <c r="R882" s="44" t="s">
        <v>57</v>
      </c>
      <c r="S882" s="44">
        <v>32</v>
      </c>
      <c r="T882" s="44" t="str">
        <f t="shared" ref="T882:T945" si="133">CONCATENATE(R882,IF(S882=0,"","-"),S882)</f>
        <v>KVDA-32</v>
      </c>
      <c r="U882" s="44">
        <v>40</v>
      </c>
      <c r="V882" s="44" t="str">
        <f t="shared" si="127"/>
        <v>40,</v>
      </c>
      <c r="W882" s="44"/>
      <c r="X882" s="44"/>
      <c r="Y882" s="44"/>
      <c r="Z882" s="44" t="str">
        <f t="shared" si="130"/>
        <v>-</v>
      </c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L882" s="44"/>
      <c r="BM882" s="44"/>
      <c r="BN882" s="44"/>
      <c r="BO882" s="44"/>
    </row>
    <row r="883" spans="2:67">
      <c r="B883" s="44"/>
      <c r="D883" s="44"/>
      <c r="E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>
        <f>COUNTIF($T$1:T883,T883)</f>
        <v>6</v>
      </c>
      <c r="Q883" s="44" t="str">
        <f t="shared" si="126"/>
        <v>6-KVDA-32</v>
      </c>
      <c r="R883" s="44" t="s">
        <v>57</v>
      </c>
      <c r="S883" s="44">
        <v>32</v>
      </c>
      <c r="T883" s="44" t="str">
        <f t="shared" si="133"/>
        <v>KVDA-32</v>
      </c>
      <c r="U883" s="44">
        <v>50</v>
      </c>
      <c r="V883" s="44" t="str">
        <f t="shared" si="127"/>
        <v>50,</v>
      </c>
      <c r="W883" s="44"/>
      <c r="X883" s="44"/>
      <c r="Y883" s="44"/>
      <c r="Z883" s="44" t="str">
        <f t="shared" si="130"/>
        <v>-</v>
      </c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L883" s="44"/>
      <c r="BM883" s="44"/>
      <c r="BN883" s="44"/>
      <c r="BO883" s="44"/>
    </row>
    <row r="884" spans="2:67">
      <c r="B884" s="44"/>
      <c r="D884" s="44"/>
      <c r="E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>
        <f>COUNTIF($T$1:T884,T884)</f>
        <v>7</v>
      </c>
      <c r="Q884" s="44" t="str">
        <f t="shared" si="126"/>
        <v>7-KVDA-32</v>
      </c>
      <c r="R884" s="44" t="s">
        <v>57</v>
      </c>
      <c r="S884" s="44">
        <v>32</v>
      </c>
      <c r="T884" s="44" t="str">
        <f t="shared" si="133"/>
        <v>KVDA-32</v>
      </c>
      <c r="U884" s="44">
        <v>80</v>
      </c>
      <c r="V884" s="44" t="str">
        <f t="shared" si="127"/>
        <v>80,</v>
      </c>
      <c r="W884" s="44"/>
      <c r="X884" s="44"/>
      <c r="Y884" s="44"/>
      <c r="Z884" s="44" t="str">
        <f t="shared" si="130"/>
        <v>-</v>
      </c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L884" s="44"/>
      <c r="BM884" s="44"/>
      <c r="BN884" s="44"/>
      <c r="BO884" s="44"/>
    </row>
    <row r="885" spans="2:67">
      <c r="B885" s="44"/>
      <c r="D885" s="44"/>
      <c r="E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>
        <f>COUNTIF($T$1:T885,T885)</f>
        <v>8</v>
      </c>
      <c r="Q885" s="44" t="str">
        <f t="shared" si="126"/>
        <v>8-KVDA-32</v>
      </c>
      <c r="R885" s="44" t="s">
        <v>57</v>
      </c>
      <c r="S885" s="44">
        <v>32</v>
      </c>
      <c r="T885" s="44" t="str">
        <f t="shared" si="133"/>
        <v>KVDA-32</v>
      </c>
      <c r="U885" s="44">
        <v>100</v>
      </c>
      <c r="V885" s="44" t="str">
        <f t="shared" si="127"/>
        <v>100,</v>
      </c>
      <c r="W885" s="44"/>
      <c r="X885" s="44"/>
      <c r="Y885" s="44"/>
      <c r="Z885" s="44" t="str">
        <f t="shared" si="130"/>
        <v>-</v>
      </c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L885" s="44"/>
      <c r="BM885" s="44"/>
      <c r="BN885" s="44"/>
      <c r="BO885" s="44"/>
    </row>
    <row r="886" spans="2:67">
      <c r="B886" s="44"/>
      <c r="D886" s="44"/>
      <c r="E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>
        <f>COUNTIF($T$1:T886,T886)</f>
        <v>9</v>
      </c>
      <c r="Q886" s="44" t="str">
        <f t="shared" si="126"/>
        <v>9-KVDA-32</v>
      </c>
      <c r="R886" s="44" t="s">
        <v>57</v>
      </c>
      <c r="S886" s="44">
        <v>32</v>
      </c>
      <c r="T886" s="44" t="str">
        <f t="shared" si="133"/>
        <v>KVDA-32</v>
      </c>
      <c r="U886" s="44">
        <v>120</v>
      </c>
      <c r="V886" s="44" t="str">
        <f t="shared" si="127"/>
        <v>120,</v>
      </c>
      <c r="W886" s="44"/>
      <c r="X886" s="44"/>
      <c r="Y886" s="44"/>
      <c r="Z886" s="44" t="str">
        <f t="shared" si="130"/>
        <v>-</v>
      </c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L886" s="44"/>
      <c r="BM886" s="44"/>
      <c r="BN886" s="44"/>
      <c r="BO886" s="44"/>
    </row>
    <row r="887" spans="2:67">
      <c r="B887" s="44"/>
      <c r="D887" s="44"/>
      <c r="E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>
        <f>COUNTIF($T$1:T887,T887)</f>
        <v>10</v>
      </c>
      <c r="Q887" s="44" t="str">
        <f t="shared" si="126"/>
        <v>10-KVDA-32</v>
      </c>
      <c r="R887" s="44" t="s">
        <v>57</v>
      </c>
      <c r="S887" s="44">
        <v>32</v>
      </c>
      <c r="T887" s="44" t="str">
        <f t="shared" si="133"/>
        <v>KVDA-32</v>
      </c>
      <c r="U887" s="44">
        <v>160</v>
      </c>
      <c r="V887" s="44" t="str">
        <f t="shared" si="127"/>
        <v>160,</v>
      </c>
      <c r="W887" s="44"/>
      <c r="X887" s="44"/>
      <c r="Y887" s="44"/>
      <c r="Z887" s="44" t="str">
        <f t="shared" si="130"/>
        <v>-</v>
      </c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L887" s="44"/>
      <c r="BM887" s="44"/>
      <c r="BN887" s="44"/>
      <c r="BO887" s="44"/>
    </row>
    <row r="888" spans="2:67">
      <c r="B888" s="44"/>
      <c r="D888" s="44"/>
      <c r="E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>
        <f>COUNTIF($T$1:T888,T888)</f>
        <v>11</v>
      </c>
      <c r="Q888" s="44" t="str">
        <f t="shared" si="126"/>
        <v>11-KVDA-32</v>
      </c>
      <c r="R888" s="44" t="s">
        <v>57</v>
      </c>
      <c r="S888" s="44">
        <v>32</v>
      </c>
      <c r="T888" s="44" t="str">
        <f t="shared" si="133"/>
        <v>KVDA-32</v>
      </c>
      <c r="U888" s="44">
        <v>200</v>
      </c>
      <c r="V888" s="44" t="str">
        <f t="shared" si="127"/>
        <v>200,</v>
      </c>
      <c r="W888" s="44"/>
      <c r="X888" s="44"/>
      <c r="Y888" s="44"/>
      <c r="Z888" s="44" t="str">
        <f t="shared" si="130"/>
        <v>-</v>
      </c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L888" s="44"/>
      <c r="BM888" s="44"/>
      <c r="BN888" s="44"/>
      <c r="BO888" s="44"/>
    </row>
    <row r="889" spans="2:67">
      <c r="B889" s="44"/>
      <c r="D889" s="44"/>
      <c r="E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>
        <f>COUNTIF($T$1:T889,T889)</f>
        <v>12</v>
      </c>
      <c r="Q889" s="44" t="str">
        <f t="shared" si="126"/>
        <v>12-KVDA-32</v>
      </c>
      <c r="R889" s="44" t="s">
        <v>57</v>
      </c>
      <c r="S889" s="44">
        <v>32</v>
      </c>
      <c r="T889" s="44" t="str">
        <f t="shared" si="133"/>
        <v>KVDA-32</v>
      </c>
      <c r="U889" s="44">
        <v>250</v>
      </c>
      <c r="V889" s="44" t="str">
        <f t="shared" si="127"/>
        <v>250,</v>
      </c>
      <c r="W889" s="44"/>
      <c r="X889" s="44"/>
      <c r="Y889" s="44"/>
      <c r="Z889" s="44" t="str">
        <f t="shared" si="130"/>
        <v>-</v>
      </c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L889" s="44"/>
      <c r="BM889" s="44"/>
      <c r="BN889" s="44"/>
      <c r="BO889" s="44"/>
    </row>
    <row r="890" spans="2:67">
      <c r="B890" s="44"/>
      <c r="D890" s="44"/>
      <c r="E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>
        <f>COUNTIF($T$1:T890,T890)</f>
        <v>13</v>
      </c>
      <c r="Q890" s="44" t="str">
        <f t="shared" si="126"/>
        <v>13-KVDA-32</v>
      </c>
      <c r="R890" s="44" t="s">
        <v>57</v>
      </c>
      <c r="S890" s="44">
        <v>32</v>
      </c>
      <c r="T890" s="44" t="str">
        <f t="shared" si="133"/>
        <v>KVDA-32</v>
      </c>
      <c r="U890" s="44">
        <v>300</v>
      </c>
      <c r="V890" s="44" t="str">
        <f t="shared" si="127"/>
        <v>300</v>
      </c>
      <c r="W890" s="44"/>
      <c r="X890" s="44"/>
      <c r="Y890" s="44"/>
      <c r="Z890" s="44" t="str">
        <f t="shared" si="130"/>
        <v>-</v>
      </c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L890" s="44"/>
      <c r="BM890" s="44"/>
      <c r="BN890" s="44"/>
      <c r="BO890" s="44"/>
    </row>
    <row r="891" spans="2:67">
      <c r="B891" s="44"/>
      <c r="D891" s="44"/>
      <c r="E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>
        <f>COUNTIF($T$1:T891,T891)</f>
        <v>1</v>
      </c>
      <c r="Q891" s="44" t="str">
        <f t="shared" si="126"/>
        <v>1-KVDA-40</v>
      </c>
      <c r="R891" s="44" t="s">
        <v>57</v>
      </c>
      <c r="S891" s="44">
        <v>40</v>
      </c>
      <c r="T891" s="44" t="str">
        <f t="shared" si="133"/>
        <v>KVDA-40</v>
      </c>
      <c r="U891" s="44">
        <v>5</v>
      </c>
      <c r="V891" s="44" t="str">
        <f t="shared" si="127"/>
        <v>5,</v>
      </c>
      <c r="W891" s="44"/>
      <c r="X891" s="44"/>
      <c r="Y891" s="44"/>
      <c r="Z891" s="44" t="str">
        <f t="shared" si="130"/>
        <v>-</v>
      </c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L891" s="44"/>
      <c r="BM891" s="44"/>
      <c r="BN891" s="44"/>
      <c r="BO891" s="44"/>
    </row>
    <row r="892" spans="2:67">
      <c r="B892" s="44"/>
      <c r="D892" s="44"/>
      <c r="E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>
        <f>COUNTIF($T$1:T892,T892)</f>
        <v>2</v>
      </c>
      <c r="Q892" s="44" t="str">
        <f t="shared" si="126"/>
        <v>2-KVDA-40</v>
      </c>
      <c r="R892" s="44" t="s">
        <v>57</v>
      </c>
      <c r="S892" s="44">
        <v>40</v>
      </c>
      <c r="T892" s="44" t="str">
        <f t="shared" si="133"/>
        <v>KVDA-40</v>
      </c>
      <c r="U892" s="44">
        <v>10</v>
      </c>
      <c r="V892" s="44" t="str">
        <f t="shared" si="127"/>
        <v>10,</v>
      </c>
      <c r="W892" s="44"/>
      <c r="X892" s="44"/>
      <c r="Y892" s="44"/>
      <c r="Z892" s="44" t="str">
        <f t="shared" si="130"/>
        <v>-</v>
      </c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L892" s="44"/>
      <c r="BM892" s="44"/>
      <c r="BN892" s="44"/>
      <c r="BO892" s="44"/>
    </row>
    <row r="893" spans="2:67">
      <c r="B893" s="44"/>
      <c r="D893" s="44"/>
      <c r="E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>
        <f>COUNTIF($T$1:T893,T893)</f>
        <v>3</v>
      </c>
      <c r="Q893" s="44" t="str">
        <f t="shared" si="126"/>
        <v>3-KVDA-40</v>
      </c>
      <c r="R893" s="44" t="s">
        <v>57</v>
      </c>
      <c r="S893" s="44">
        <v>40</v>
      </c>
      <c r="T893" s="44" t="str">
        <f t="shared" si="133"/>
        <v>KVDA-40</v>
      </c>
      <c r="U893" s="44">
        <v>15</v>
      </c>
      <c r="V893" s="44" t="str">
        <f t="shared" si="127"/>
        <v>15,</v>
      </c>
      <c r="W893" s="44"/>
      <c r="X893" s="44"/>
      <c r="Y893" s="44"/>
      <c r="Z893" s="44" t="str">
        <f t="shared" si="130"/>
        <v>-</v>
      </c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L893" s="44"/>
      <c r="BM893" s="44"/>
      <c r="BN893" s="44"/>
      <c r="BO893" s="44"/>
    </row>
    <row r="894" spans="2:67">
      <c r="B894" s="44"/>
      <c r="D894" s="44"/>
      <c r="E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>
        <f>COUNTIF($T$1:T894,T894)</f>
        <v>4</v>
      </c>
      <c r="Q894" s="44" t="str">
        <f t="shared" si="126"/>
        <v>4-KVDA-40</v>
      </c>
      <c r="R894" s="44" t="s">
        <v>57</v>
      </c>
      <c r="S894" s="44">
        <v>40</v>
      </c>
      <c r="T894" s="44" t="str">
        <f t="shared" si="133"/>
        <v>KVDA-40</v>
      </c>
      <c r="U894" s="44">
        <v>25</v>
      </c>
      <c r="V894" s="44" t="str">
        <f t="shared" si="127"/>
        <v>25,</v>
      </c>
      <c r="W894" s="44"/>
      <c r="X894" s="44"/>
      <c r="Y894" s="44"/>
      <c r="Z894" s="44" t="str">
        <f t="shared" si="130"/>
        <v>-</v>
      </c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L894" s="44"/>
      <c r="BM894" s="44"/>
      <c r="BN894" s="44"/>
      <c r="BO894" s="44"/>
    </row>
    <row r="895" spans="2:67">
      <c r="B895" s="44"/>
      <c r="D895" s="44"/>
      <c r="E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>
        <f>COUNTIF($T$1:T895,T895)</f>
        <v>5</v>
      </c>
      <c r="Q895" s="44" t="str">
        <f t="shared" si="126"/>
        <v>5-KVDA-40</v>
      </c>
      <c r="R895" s="44" t="s">
        <v>57</v>
      </c>
      <c r="S895" s="44">
        <v>40</v>
      </c>
      <c r="T895" s="44" t="str">
        <f t="shared" si="133"/>
        <v>KVDA-40</v>
      </c>
      <c r="U895" s="44">
        <v>40</v>
      </c>
      <c r="V895" s="44" t="str">
        <f t="shared" si="127"/>
        <v>40,</v>
      </c>
      <c r="W895" s="44"/>
      <c r="X895" s="44"/>
      <c r="Y895" s="44"/>
      <c r="Z895" s="44" t="str">
        <f t="shared" si="130"/>
        <v>-</v>
      </c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L895" s="44"/>
      <c r="BM895" s="44"/>
      <c r="BN895" s="44"/>
      <c r="BO895" s="44"/>
    </row>
    <row r="896" spans="2:67">
      <c r="B896" s="44"/>
      <c r="D896" s="44"/>
      <c r="E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>
        <f>COUNTIF($T$1:T896,T896)</f>
        <v>6</v>
      </c>
      <c r="Q896" s="44" t="str">
        <f t="shared" si="126"/>
        <v>6-KVDA-40</v>
      </c>
      <c r="R896" s="44" t="s">
        <v>57</v>
      </c>
      <c r="S896" s="44">
        <v>40</v>
      </c>
      <c r="T896" s="44" t="str">
        <f t="shared" si="133"/>
        <v>KVDA-40</v>
      </c>
      <c r="U896" s="44">
        <v>50</v>
      </c>
      <c r="V896" s="44" t="str">
        <f t="shared" si="127"/>
        <v>50,</v>
      </c>
      <c r="W896" s="44"/>
      <c r="X896" s="44"/>
      <c r="Y896" s="44"/>
      <c r="Z896" s="44" t="str">
        <f t="shared" si="130"/>
        <v>-</v>
      </c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L896" s="44"/>
      <c r="BM896" s="44"/>
      <c r="BN896" s="44"/>
      <c r="BO896" s="44"/>
    </row>
    <row r="897" spans="2:67">
      <c r="B897" s="44"/>
      <c r="D897" s="44"/>
      <c r="E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>
        <f>COUNTIF($T$1:T897,T897)</f>
        <v>7</v>
      </c>
      <c r="Q897" s="44" t="str">
        <f t="shared" si="126"/>
        <v>7-KVDA-40</v>
      </c>
      <c r="R897" s="44" t="s">
        <v>57</v>
      </c>
      <c r="S897" s="44">
        <v>40</v>
      </c>
      <c r="T897" s="44" t="str">
        <f t="shared" si="133"/>
        <v>KVDA-40</v>
      </c>
      <c r="U897" s="44">
        <v>80</v>
      </c>
      <c r="V897" s="44" t="str">
        <f t="shared" si="127"/>
        <v>80,</v>
      </c>
      <c r="W897" s="44"/>
      <c r="X897" s="44"/>
      <c r="Y897" s="44"/>
      <c r="Z897" s="44" t="str">
        <f t="shared" si="130"/>
        <v>-</v>
      </c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L897" s="44"/>
      <c r="BM897" s="44"/>
      <c r="BN897" s="44"/>
      <c r="BO897" s="44"/>
    </row>
    <row r="898" spans="2:67">
      <c r="B898" s="44"/>
      <c r="D898" s="44"/>
      <c r="E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>
        <f>COUNTIF($T$1:T898,T898)</f>
        <v>8</v>
      </c>
      <c r="Q898" s="44" t="str">
        <f t="shared" si="126"/>
        <v>8-KVDA-40</v>
      </c>
      <c r="R898" s="44" t="s">
        <v>57</v>
      </c>
      <c r="S898" s="44">
        <v>40</v>
      </c>
      <c r="T898" s="44" t="str">
        <f t="shared" si="133"/>
        <v>KVDA-40</v>
      </c>
      <c r="U898" s="44">
        <v>100</v>
      </c>
      <c r="V898" s="44" t="str">
        <f t="shared" si="127"/>
        <v>100,</v>
      </c>
      <c r="W898" s="44"/>
      <c r="X898" s="44"/>
      <c r="Y898" s="44"/>
      <c r="Z898" s="44" t="str">
        <f t="shared" si="130"/>
        <v>-</v>
      </c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L898" s="44"/>
      <c r="BM898" s="44"/>
      <c r="BN898" s="44"/>
      <c r="BO898" s="44"/>
    </row>
    <row r="899" spans="2:67">
      <c r="B899" s="44"/>
      <c r="D899" s="44"/>
      <c r="E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>
        <f>COUNTIF($T$1:T899,T899)</f>
        <v>9</v>
      </c>
      <c r="Q899" s="44" t="str">
        <f t="shared" ref="Q899:Q962" si="134">CONCATENATE(P899,"-",T899)</f>
        <v>9-KVDA-40</v>
      </c>
      <c r="R899" s="44" t="s">
        <v>57</v>
      </c>
      <c r="S899" s="44">
        <v>40</v>
      </c>
      <c r="T899" s="44" t="str">
        <f t="shared" si="133"/>
        <v>KVDA-40</v>
      </c>
      <c r="U899" s="44">
        <v>120</v>
      </c>
      <c r="V899" s="44" t="str">
        <f t="shared" ref="V899:V962" si="135">CONCATENATE(U899,IF(P899=COUNTIF(T:T,T899),"",","))</f>
        <v>120,</v>
      </c>
      <c r="W899" s="44"/>
      <c r="X899" s="44"/>
      <c r="Y899" s="44"/>
      <c r="Z899" s="44" t="str">
        <f t="shared" si="130"/>
        <v>-</v>
      </c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L899" s="44"/>
      <c r="BM899" s="44"/>
      <c r="BN899" s="44"/>
      <c r="BO899" s="44"/>
    </row>
    <row r="900" spans="2:67">
      <c r="B900" s="44"/>
      <c r="D900" s="44"/>
      <c r="E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>
        <f>COUNTIF($T$1:T900,T900)</f>
        <v>10</v>
      </c>
      <c r="Q900" s="44" t="str">
        <f t="shared" si="134"/>
        <v>10-KVDA-40</v>
      </c>
      <c r="R900" s="44" t="s">
        <v>57</v>
      </c>
      <c r="S900" s="44">
        <v>40</v>
      </c>
      <c r="T900" s="44" t="str">
        <f t="shared" si="133"/>
        <v>KVDA-40</v>
      </c>
      <c r="U900" s="44">
        <v>160</v>
      </c>
      <c r="V900" s="44" t="str">
        <f t="shared" si="135"/>
        <v>160,</v>
      </c>
      <c r="W900" s="44"/>
      <c r="X900" s="44"/>
      <c r="Y900" s="44"/>
      <c r="Z900" s="44" t="str">
        <f t="shared" si="130"/>
        <v>-</v>
      </c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L900" s="44"/>
      <c r="BM900" s="44"/>
      <c r="BN900" s="44"/>
      <c r="BO900" s="44"/>
    </row>
    <row r="901" spans="2:67">
      <c r="B901" s="44"/>
      <c r="D901" s="44"/>
      <c r="E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>
        <f>COUNTIF($T$1:T901,T901)</f>
        <v>11</v>
      </c>
      <c r="Q901" s="44" t="str">
        <f t="shared" si="134"/>
        <v>11-KVDA-40</v>
      </c>
      <c r="R901" s="44" t="s">
        <v>57</v>
      </c>
      <c r="S901" s="44">
        <v>40</v>
      </c>
      <c r="T901" s="44" t="str">
        <f t="shared" si="133"/>
        <v>KVDA-40</v>
      </c>
      <c r="U901" s="44">
        <v>200</v>
      </c>
      <c r="V901" s="44" t="str">
        <f t="shared" si="135"/>
        <v>200,</v>
      </c>
      <c r="W901" s="44"/>
      <c r="X901" s="44"/>
      <c r="Y901" s="44"/>
      <c r="Z901" s="44" t="str">
        <f t="shared" si="130"/>
        <v>-</v>
      </c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L901" s="44"/>
      <c r="BM901" s="44"/>
      <c r="BN901" s="44"/>
      <c r="BO901" s="44"/>
    </row>
    <row r="902" spans="2:67">
      <c r="B902" s="44"/>
      <c r="D902" s="44"/>
      <c r="E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>
        <f>COUNTIF($T$1:T902,T902)</f>
        <v>12</v>
      </c>
      <c r="Q902" s="44" t="str">
        <f t="shared" si="134"/>
        <v>12-KVDA-40</v>
      </c>
      <c r="R902" s="44" t="s">
        <v>57</v>
      </c>
      <c r="S902" s="44">
        <v>40</v>
      </c>
      <c r="T902" s="44" t="str">
        <f t="shared" si="133"/>
        <v>KVDA-40</v>
      </c>
      <c r="U902" s="44">
        <v>250</v>
      </c>
      <c r="V902" s="44" t="str">
        <f t="shared" si="135"/>
        <v>250,</v>
      </c>
      <c r="W902" s="44"/>
      <c r="X902" s="44"/>
      <c r="Y902" s="44"/>
      <c r="Z902" s="44" t="str">
        <f t="shared" si="130"/>
        <v>-</v>
      </c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L902" s="44"/>
      <c r="BM902" s="44"/>
      <c r="BN902" s="44"/>
      <c r="BO902" s="44"/>
    </row>
    <row r="903" spans="2:67">
      <c r="B903" s="44"/>
      <c r="D903" s="44"/>
      <c r="E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>
        <f>COUNTIF($T$1:T903,T903)</f>
        <v>13</v>
      </c>
      <c r="Q903" s="44" t="str">
        <f t="shared" si="134"/>
        <v>13-KVDA-40</v>
      </c>
      <c r="R903" s="44" t="s">
        <v>57</v>
      </c>
      <c r="S903" s="44">
        <v>40</v>
      </c>
      <c r="T903" s="44" t="str">
        <f t="shared" si="133"/>
        <v>KVDA-40</v>
      </c>
      <c r="U903" s="44">
        <v>300</v>
      </c>
      <c r="V903" s="44" t="str">
        <f t="shared" si="135"/>
        <v>300</v>
      </c>
      <c r="W903" s="44"/>
      <c r="X903" s="44"/>
      <c r="Y903" s="44"/>
      <c r="Z903" s="44" t="str">
        <f t="shared" si="130"/>
        <v>-</v>
      </c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L903" s="44"/>
      <c r="BM903" s="44"/>
      <c r="BN903" s="44"/>
      <c r="BO903" s="44"/>
    </row>
    <row r="904" spans="2:67">
      <c r="B904" s="44"/>
      <c r="D904" s="44"/>
      <c r="E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>
        <f>COUNTIF($T$1:T904,T904)</f>
        <v>1</v>
      </c>
      <c r="Q904" s="44" t="str">
        <f t="shared" si="134"/>
        <v>1-KVDA-50</v>
      </c>
      <c r="R904" s="44" t="s">
        <v>57</v>
      </c>
      <c r="S904" s="44">
        <v>50</v>
      </c>
      <c r="T904" s="44" t="str">
        <f t="shared" si="133"/>
        <v>KVDA-50</v>
      </c>
      <c r="U904" s="44">
        <v>5</v>
      </c>
      <c r="V904" s="44" t="str">
        <f t="shared" si="135"/>
        <v>5,</v>
      </c>
      <c r="W904" s="44"/>
      <c r="X904" s="44"/>
      <c r="Y904" s="44"/>
      <c r="Z904" s="44" t="str">
        <f t="shared" si="130"/>
        <v>-</v>
      </c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L904" s="44"/>
      <c r="BM904" s="44"/>
      <c r="BN904" s="44"/>
      <c r="BO904" s="44"/>
    </row>
    <row r="905" spans="2:67">
      <c r="B905" s="44"/>
      <c r="D905" s="44"/>
      <c r="E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>
        <f>COUNTIF($T$1:T905,T905)</f>
        <v>2</v>
      </c>
      <c r="Q905" s="44" t="str">
        <f t="shared" si="134"/>
        <v>2-KVDA-50</v>
      </c>
      <c r="R905" s="44" t="s">
        <v>57</v>
      </c>
      <c r="S905" s="44">
        <v>50</v>
      </c>
      <c r="T905" s="44" t="str">
        <f t="shared" si="133"/>
        <v>KVDA-50</v>
      </c>
      <c r="U905" s="44">
        <v>10</v>
      </c>
      <c r="V905" s="44" t="str">
        <f t="shared" si="135"/>
        <v>10,</v>
      </c>
      <c r="W905" s="44"/>
      <c r="X905" s="44"/>
      <c r="Y905" s="44"/>
      <c r="Z905" s="44" t="str">
        <f t="shared" si="130"/>
        <v>-</v>
      </c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L905" s="44"/>
      <c r="BM905" s="44"/>
      <c r="BN905" s="44"/>
      <c r="BO905" s="44"/>
    </row>
    <row r="906" spans="2:67">
      <c r="B906" s="44"/>
      <c r="D906" s="44"/>
      <c r="E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>
        <f>COUNTIF($T$1:T906,T906)</f>
        <v>3</v>
      </c>
      <c r="Q906" s="44" t="str">
        <f t="shared" si="134"/>
        <v>3-KVDA-50</v>
      </c>
      <c r="R906" s="44" t="s">
        <v>57</v>
      </c>
      <c r="S906" s="44">
        <v>50</v>
      </c>
      <c r="T906" s="44" t="str">
        <f t="shared" si="133"/>
        <v>KVDA-50</v>
      </c>
      <c r="U906" s="44">
        <v>15</v>
      </c>
      <c r="V906" s="44" t="str">
        <f t="shared" si="135"/>
        <v>15,</v>
      </c>
      <c r="W906" s="44"/>
      <c r="X906" s="44"/>
      <c r="Y906" s="44"/>
      <c r="Z906" s="44" t="str">
        <f t="shared" si="130"/>
        <v>-</v>
      </c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L906" s="44"/>
      <c r="BM906" s="44"/>
      <c r="BN906" s="44"/>
      <c r="BO906" s="44"/>
    </row>
    <row r="907" spans="2:67">
      <c r="B907" s="44"/>
      <c r="D907" s="44"/>
      <c r="E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>
        <f>COUNTIF($T$1:T907,T907)</f>
        <v>4</v>
      </c>
      <c r="Q907" s="44" t="str">
        <f t="shared" si="134"/>
        <v>4-KVDA-50</v>
      </c>
      <c r="R907" s="44" t="s">
        <v>57</v>
      </c>
      <c r="S907" s="44">
        <v>50</v>
      </c>
      <c r="T907" s="44" t="str">
        <f t="shared" si="133"/>
        <v>KVDA-50</v>
      </c>
      <c r="U907" s="44">
        <v>25</v>
      </c>
      <c r="V907" s="44" t="str">
        <f t="shared" si="135"/>
        <v>25,</v>
      </c>
      <c r="W907" s="44"/>
      <c r="X907" s="44"/>
      <c r="Y907" s="44"/>
      <c r="Z907" s="44" t="str">
        <f t="shared" si="130"/>
        <v>-</v>
      </c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L907" s="44"/>
      <c r="BM907" s="44"/>
      <c r="BN907" s="44"/>
      <c r="BO907" s="44"/>
    </row>
    <row r="908" spans="2:67">
      <c r="B908" s="44"/>
      <c r="D908" s="44"/>
      <c r="E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>
        <f>COUNTIF($T$1:T908,T908)</f>
        <v>5</v>
      </c>
      <c r="Q908" s="44" t="str">
        <f t="shared" si="134"/>
        <v>5-KVDA-50</v>
      </c>
      <c r="R908" s="44" t="s">
        <v>57</v>
      </c>
      <c r="S908" s="44">
        <v>50</v>
      </c>
      <c r="T908" s="44" t="str">
        <f t="shared" si="133"/>
        <v>KVDA-50</v>
      </c>
      <c r="U908" s="44">
        <v>40</v>
      </c>
      <c r="V908" s="44" t="str">
        <f t="shared" si="135"/>
        <v>40,</v>
      </c>
      <c r="W908" s="44"/>
      <c r="X908" s="44"/>
      <c r="Y908" s="44"/>
      <c r="Z908" s="44" t="str">
        <f t="shared" si="130"/>
        <v>-</v>
      </c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L908" s="44"/>
      <c r="BM908" s="44"/>
      <c r="BN908" s="44"/>
      <c r="BO908" s="44"/>
    </row>
    <row r="909" spans="2:67">
      <c r="B909" s="44"/>
      <c r="D909" s="44"/>
      <c r="E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>
        <f>COUNTIF($T$1:T909,T909)</f>
        <v>6</v>
      </c>
      <c r="Q909" s="44" t="str">
        <f t="shared" si="134"/>
        <v>6-KVDA-50</v>
      </c>
      <c r="R909" s="44" t="s">
        <v>57</v>
      </c>
      <c r="S909" s="44">
        <v>50</v>
      </c>
      <c r="T909" s="44" t="str">
        <f t="shared" si="133"/>
        <v>KVDA-50</v>
      </c>
      <c r="U909" s="44">
        <v>50</v>
      </c>
      <c r="V909" s="44" t="str">
        <f t="shared" si="135"/>
        <v>50,</v>
      </c>
      <c r="W909" s="44"/>
      <c r="X909" s="44"/>
      <c r="Y909" s="44"/>
      <c r="Z909" s="44" t="str">
        <f t="shared" si="130"/>
        <v>-</v>
      </c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L909" s="44"/>
      <c r="BM909" s="44"/>
      <c r="BN909" s="44"/>
      <c r="BO909" s="44"/>
    </row>
    <row r="910" spans="2:67">
      <c r="B910" s="44"/>
      <c r="D910" s="44"/>
      <c r="E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>
        <f>COUNTIF($T$1:T910,T910)</f>
        <v>7</v>
      </c>
      <c r="Q910" s="44" t="str">
        <f t="shared" si="134"/>
        <v>7-KVDA-50</v>
      </c>
      <c r="R910" s="44" t="s">
        <v>57</v>
      </c>
      <c r="S910" s="44">
        <v>50</v>
      </c>
      <c r="T910" s="44" t="str">
        <f t="shared" si="133"/>
        <v>KVDA-50</v>
      </c>
      <c r="U910" s="44">
        <v>80</v>
      </c>
      <c r="V910" s="44" t="str">
        <f t="shared" si="135"/>
        <v>80,</v>
      </c>
      <c r="W910" s="44"/>
      <c r="X910" s="44"/>
      <c r="Y910" s="44"/>
      <c r="Z910" s="44" t="str">
        <f t="shared" si="130"/>
        <v>-</v>
      </c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L910" s="44"/>
      <c r="BM910" s="44"/>
      <c r="BN910" s="44"/>
      <c r="BO910" s="44"/>
    </row>
    <row r="911" spans="2:67">
      <c r="B911" s="44"/>
      <c r="D911" s="44"/>
      <c r="E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>
        <f>COUNTIF($T$1:T911,T911)</f>
        <v>8</v>
      </c>
      <c r="Q911" s="44" t="str">
        <f t="shared" si="134"/>
        <v>8-KVDA-50</v>
      </c>
      <c r="R911" s="44" t="s">
        <v>57</v>
      </c>
      <c r="S911" s="44">
        <v>50</v>
      </c>
      <c r="T911" s="44" t="str">
        <f t="shared" si="133"/>
        <v>KVDA-50</v>
      </c>
      <c r="U911" s="44">
        <v>100</v>
      </c>
      <c r="V911" s="44" t="str">
        <f t="shared" si="135"/>
        <v>100,</v>
      </c>
      <c r="W911" s="44"/>
      <c r="X911" s="44"/>
      <c r="Y911" s="44"/>
      <c r="Z911" s="44" t="str">
        <f t="shared" si="130"/>
        <v>-</v>
      </c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L911" s="44"/>
      <c r="BM911" s="44"/>
      <c r="BN911" s="44"/>
      <c r="BO911" s="44"/>
    </row>
    <row r="912" spans="2:67">
      <c r="B912" s="44"/>
      <c r="D912" s="44"/>
      <c r="E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>
        <f>COUNTIF($T$1:T912,T912)</f>
        <v>9</v>
      </c>
      <c r="Q912" s="44" t="str">
        <f t="shared" si="134"/>
        <v>9-KVDA-50</v>
      </c>
      <c r="R912" s="44" t="s">
        <v>57</v>
      </c>
      <c r="S912" s="44">
        <v>50</v>
      </c>
      <c r="T912" s="44" t="str">
        <f t="shared" si="133"/>
        <v>KVDA-50</v>
      </c>
      <c r="U912" s="44">
        <v>120</v>
      </c>
      <c r="V912" s="44" t="str">
        <f t="shared" si="135"/>
        <v>120,</v>
      </c>
      <c r="W912" s="44"/>
      <c r="X912" s="44"/>
      <c r="Y912" s="44"/>
      <c r="Z912" s="44" t="str">
        <f t="shared" si="130"/>
        <v>-</v>
      </c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L912" s="44"/>
      <c r="BM912" s="44"/>
      <c r="BN912" s="44"/>
      <c r="BO912" s="44"/>
    </row>
    <row r="913" spans="2:67">
      <c r="B913" s="44"/>
      <c r="D913" s="44"/>
      <c r="E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>
        <f>COUNTIF($T$1:T913,T913)</f>
        <v>10</v>
      </c>
      <c r="Q913" s="44" t="str">
        <f t="shared" si="134"/>
        <v>10-KVDA-50</v>
      </c>
      <c r="R913" s="44" t="s">
        <v>57</v>
      </c>
      <c r="S913" s="44">
        <v>50</v>
      </c>
      <c r="T913" s="44" t="str">
        <f t="shared" si="133"/>
        <v>KVDA-50</v>
      </c>
      <c r="U913" s="44">
        <v>160</v>
      </c>
      <c r="V913" s="44" t="str">
        <f t="shared" si="135"/>
        <v>160,</v>
      </c>
      <c r="W913" s="44"/>
      <c r="X913" s="44"/>
      <c r="Y913" s="44"/>
      <c r="Z913" s="44" t="str">
        <f t="shared" si="130"/>
        <v>-</v>
      </c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L913" s="44"/>
      <c r="BM913" s="44"/>
      <c r="BN913" s="44"/>
      <c r="BO913" s="44"/>
    </row>
    <row r="914" spans="2:67">
      <c r="B914" s="44"/>
      <c r="D914" s="44"/>
      <c r="E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>
        <f>COUNTIF($T$1:T914,T914)</f>
        <v>11</v>
      </c>
      <c r="Q914" s="44" t="str">
        <f t="shared" si="134"/>
        <v>11-KVDA-50</v>
      </c>
      <c r="R914" s="44" t="s">
        <v>57</v>
      </c>
      <c r="S914" s="44">
        <v>50</v>
      </c>
      <c r="T914" s="44" t="str">
        <f t="shared" si="133"/>
        <v>KVDA-50</v>
      </c>
      <c r="U914" s="44">
        <v>200</v>
      </c>
      <c r="V914" s="44" t="str">
        <f t="shared" si="135"/>
        <v>200,</v>
      </c>
      <c r="W914" s="44"/>
      <c r="X914" s="44"/>
      <c r="Y914" s="44"/>
      <c r="Z914" s="44" t="str">
        <f t="shared" si="130"/>
        <v>-</v>
      </c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L914" s="44"/>
      <c r="BM914" s="44"/>
      <c r="BN914" s="44"/>
      <c r="BO914" s="44"/>
    </row>
    <row r="915" spans="2:67">
      <c r="B915" s="44"/>
      <c r="D915" s="44"/>
      <c r="E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>
        <f>COUNTIF($T$1:T915,T915)</f>
        <v>12</v>
      </c>
      <c r="Q915" s="44" t="str">
        <f t="shared" si="134"/>
        <v>12-KVDA-50</v>
      </c>
      <c r="R915" s="44" t="s">
        <v>57</v>
      </c>
      <c r="S915" s="44">
        <v>50</v>
      </c>
      <c r="T915" s="44" t="str">
        <f t="shared" si="133"/>
        <v>KVDA-50</v>
      </c>
      <c r="U915" s="44">
        <v>250</v>
      </c>
      <c r="V915" s="44" t="str">
        <f t="shared" si="135"/>
        <v>250,</v>
      </c>
      <c r="W915" s="44"/>
      <c r="X915" s="44"/>
      <c r="Y915" s="44"/>
      <c r="Z915" s="44" t="str">
        <f t="shared" si="130"/>
        <v>-</v>
      </c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L915" s="44"/>
      <c r="BM915" s="44"/>
      <c r="BN915" s="44"/>
      <c r="BO915" s="44"/>
    </row>
    <row r="916" spans="2:67">
      <c r="B916" s="44"/>
      <c r="D916" s="44"/>
      <c r="E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>
        <f>COUNTIF($T$1:T916,T916)</f>
        <v>13</v>
      </c>
      <c r="Q916" s="44" t="str">
        <f t="shared" si="134"/>
        <v>13-KVDA-50</v>
      </c>
      <c r="R916" s="44" t="s">
        <v>57</v>
      </c>
      <c r="S916" s="44">
        <v>50</v>
      </c>
      <c r="T916" s="44" t="str">
        <f t="shared" si="133"/>
        <v>KVDA-50</v>
      </c>
      <c r="U916" s="44">
        <v>300</v>
      </c>
      <c r="V916" s="44" t="str">
        <f t="shared" si="135"/>
        <v>300</v>
      </c>
      <c r="W916" s="44"/>
      <c r="X916" s="44"/>
      <c r="Y916" s="44"/>
      <c r="Z916" s="44" t="str">
        <f t="shared" si="130"/>
        <v>-</v>
      </c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L916" s="44"/>
      <c r="BM916" s="44"/>
      <c r="BN916" s="44"/>
      <c r="BO916" s="44"/>
    </row>
    <row r="917" spans="2:67">
      <c r="B917" s="44"/>
      <c r="D917" s="44"/>
      <c r="E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>
        <f>COUNTIF($T$1:T917,T917)</f>
        <v>1</v>
      </c>
      <c r="Q917" s="44" t="str">
        <f t="shared" si="134"/>
        <v>1-KVDA-63</v>
      </c>
      <c r="R917" s="44" t="s">
        <v>57</v>
      </c>
      <c r="S917" s="44">
        <v>63</v>
      </c>
      <c r="T917" s="44" t="str">
        <f t="shared" si="133"/>
        <v>KVDA-63</v>
      </c>
      <c r="U917" s="44">
        <v>5</v>
      </c>
      <c r="V917" s="44" t="str">
        <f t="shared" si="135"/>
        <v>5,</v>
      </c>
      <c r="W917" s="44"/>
      <c r="X917" s="44"/>
      <c r="Y917" s="44"/>
      <c r="Z917" s="44" t="str">
        <f t="shared" si="130"/>
        <v>-</v>
      </c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L917" s="44"/>
      <c r="BM917" s="44"/>
      <c r="BN917" s="44"/>
      <c r="BO917" s="44"/>
    </row>
    <row r="918" spans="2:67">
      <c r="B918" s="44"/>
      <c r="D918" s="44"/>
      <c r="E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>
        <f>COUNTIF($T$1:T918,T918)</f>
        <v>2</v>
      </c>
      <c r="Q918" s="44" t="str">
        <f t="shared" si="134"/>
        <v>2-KVDA-63</v>
      </c>
      <c r="R918" s="44" t="s">
        <v>57</v>
      </c>
      <c r="S918" s="44">
        <v>63</v>
      </c>
      <c r="T918" s="44" t="str">
        <f t="shared" si="133"/>
        <v>KVDA-63</v>
      </c>
      <c r="U918" s="44">
        <v>10</v>
      </c>
      <c r="V918" s="44" t="str">
        <f t="shared" si="135"/>
        <v>10,</v>
      </c>
      <c r="W918" s="44"/>
      <c r="X918" s="44"/>
      <c r="Y918" s="44"/>
      <c r="Z918" s="44" t="str">
        <f t="shared" si="130"/>
        <v>-</v>
      </c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L918" s="44"/>
      <c r="BM918" s="44"/>
      <c r="BN918" s="44"/>
      <c r="BO918" s="44"/>
    </row>
    <row r="919" spans="2:67">
      <c r="B919" s="44"/>
      <c r="D919" s="44"/>
      <c r="E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>
        <f>COUNTIF($T$1:T919,T919)</f>
        <v>3</v>
      </c>
      <c r="Q919" s="44" t="str">
        <f t="shared" si="134"/>
        <v>3-KVDA-63</v>
      </c>
      <c r="R919" s="44" t="s">
        <v>57</v>
      </c>
      <c r="S919" s="44">
        <v>63</v>
      </c>
      <c r="T919" s="44" t="str">
        <f t="shared" si="133"/>
        <v>KVDA-63</v>
      </c>
      <c r="U919" s="44">
        <v>15</v>
      </c>
      <c r="V919" s="44" t="str">
        <f t="shared" si="135"/>
        <v>15,</v>
      </c>
      <c r="W919" s="44"/>
      <c r="X919" s="44"/>
      <c r="Y919" s="44"/>
      <c r="Z919" s="44" t="str">
        <f t="shared" si="130"/>
        <v>-</v>
      </c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L919" s="44"/>
      <c r="BM919" s="44"/>
      <c r="BN919" s="44"/>
      <c r="BO919" s="44"/>
    </row>
    <row r="920" spans="2:67">
      <c r="B920" s="44"/>
      <c r="D920" s="44"/>
      <c r="E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>
        <f>COUNTIF($T$1:T920,T920)</f>
        <v>4</v>
      </c>
      <c r="Q920" s="44" t="str">
        <f t="shared" si="134"/>
        <v>4-KVDA-63</v>
      </c>
      <c r="R920" s="44" t="s">
        <v>57</v>
      </c>
      <c r="S920" s="44">
        <v>63</v>
      </c>
      <c r="T920" s="44" t="str">
        <f t="shared" si="133"/>
        <v>KVDA-63</v>
      </c>
      <c r="U920" s="44">
        <v>25</v>
      </c>
      <c r="V920" s="44" t="str">
        <f t="shared" si="135"/>
        <v>25,</v>
      </c>
      <c r="W920" s="44"/>
      <c r="X920" s="44"/>
      <c r="Y920" s="44"/>
      <c r="Z920" s="44" t="str">
        <f t="shared" si="130"/>
        <v>-</v>
      </c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L920" s="44"/>
      <c r="BM920" s="44"/>
      <c r="BN920" s="44"/>
      <c r="BO920" s="44"/>
    </row>
    <row r="921" spans="2:67">
      <c r="B921" s="44"/>
      <c r="D921" s="44"/>
      <c r="E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>
        <f>COUNTIF($T$1:T921,T921)</f>
        <v>5</v>
      </c>
      <c r="Q921" s="44" t="str">
        <f t="shared" si="134"/>
        <v>5-KVDA-63</v>
      </c>
      <c r="R921" s="44" t="s">
        <v>57</v>
      </c>
      <c r="S921" s="44">
        <v>63</v>
      </c>
      <c r="T921" s="44" t="str">
        <f t="shared" si="133"/>
        <v>KVDA-63</v>
      </c>
      <c r="U921" s="44">
        <v>40</v>
      </c>
      <c r="V921" s="44" t="str">
        <f t="shared" si="135"/>
        <v>40,</v>
      </c>
      <c r="W921" s="44"/>
      <c r="X921" s="44"/>
      <c r="Y921" s="44"/>
      <c r="Z921" s="44" t="str">
        <f t="shared" si="130"/>
        <v>-</v>
      </c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L921" s="44"/>
      <c r="BM921" s="44"/>
      <c r="BN921" s="44"/>
      <c r="BO921" s="44"/>
    </row>
    <row r="922" spans="2:67">
      <c r="B922" s="44"/>
      <c r="D922" s="44"/>
      <c r="E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>
        <f>COUNTIF($T$1:T922,T922)</f>
        <v>6</v>
      </c>
      <c r="Q922" s="44" t="str">
        <f t="shared" si="134"/>
        <v>6-KVDA-63</v>
      </c>
      <c r="R922" s="44" t="s">
        <v>57</v>
      </c>
      <c r="S922" s="44">
        <v>63</v>
      </c>
      <c r="T922" s="44" t="str">
        <f t="shared" si="133"/>
        <v>KVDA-63</v>
      </c>
      <c r="U922" s="44">
        <v>50</v>
      </c>
      <c r="V922" s="44" t="str">
        <f t="shared" si="135"/>
        <v>50,</v>
      </c>
      <c r="W922" s="44"/>
      <c r="X922" s="44"/>
      <c r="Y922" s="44"/>
      <c r="Z922" s="44" t="str">
        <f t="shared" si="130"/>
        <v>-</v>
      </c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L922" s="44"/>
      <c r="BM922" s="44"/>
      <c r="BN922" s="44"/>
      <c r="BO922" s="44"/>
    </row>
    <row r="923" spans="2:67">
      <c r="B923" s="44"/>
      <c r="D923" s="44"/>
      <c r="E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>
        <f>COUNTIF($T$1:T923,T923)</f>
        <v>7</v>
      </c>
      <c r="Q923" s="44" t="str">
        <f t="shared" si="134"/>
        <v>7-KVDA-63</v>
      </c>
      <c r="R923" s="44" t="s">
        <v>57</v>
      </c>
      <c r="S923" s="44">
        <v>63</v>
      </c>
      <c r="T923" s="44" t="str">
        <f t="shared" si="133"/>
        <v>KVDA-63</v>
      </c>
      <c r="U923" s="44">
        <v>80</v>
      </c>
      <c r="V923" s="44" t="str">
        <f t="shared" si="135"/>
        <v>80,</v>
      </c>
      <c r="W923" s="44"/>
      <c r="X923" s="44"/>
      <c r="Y923" s="44"/>
      <c r="Z923" s="44" t="str">
        <f t="shared" si="130"/>
        <v>-</v>
      </c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L923" s="44"/>
      <c r="BM923" s="44"/>
      <c r="BN923" s="44"/>
      <c r="BO923" s="44"/>
    </row>
    <row r="924" spans="2:67">
      <c r="B924" s="44"/>
      <c r="D924" s="44"/>
      <c r="E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>
        <f>COUNTIF($T$1:T924,T924)</f>
        <v>8</v>
      </c>
      <c r="Q924" s="44" t="str">
        <f t="shared" si="134"/>
        <v>8-KVDA-63</v>
      </c>
      <c r="R924" s="44" t="s">
        <v>57</v>
      </c>
      <c r="S924" s="44">
        <v>63</v>
      </c>
      <c r="T924" s="44" t="str">
        <f t="shared" si="133"/>
        <v>KVDA-63</v>
      </c>
      <c r="U924" s="44">
        <v>100</v>
      </c>
      <c r="V924" s="44" t="str">
        <f t="shared" si="135"/>
        <v>100,</v>
      </c>
      <c r="W924" s="44"/>
      <c r="X924" s="44"/>
      <c r="Y924" s="44"/>
      <c r="Z924" s="44" t="str">
        <f t="shared" si="130"/>
        <v>-</v>
      </c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L924" s="44"/>
      <c r="BM924" s="44"/>
      <c r="BN924" s="44"/>
      <c r="BO924" s="44"/>
    </row>
    <row r="925" spans="2:67">
      <c r="B925" s="44"/>
      <c r="D925" s="44"/>
      <c r="E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>
        <f>COUNTIF($T$1:T925,T925)</f>
        <v>9</v>
      </c>
      <c r="Q925" s="44" t="str">
        <f t="shared" si="134"/>
        <v>9-KVDA-63</v>
      </c>
      <c r="R925" s="44" t="s">
        <v>57</v>
      </c>
      <c r="S925" s="44">
        <v>63</v>
      </c>
      <c r="T925" s="44" t="str">
        <f t="shared" si="133"/>
        <v>KVDA-63</v>
      </c>
      <c r="U925" s="44">
        <v>120</v>
      </c>
      <c r="V925" s="44" t="str">
        <f t="shared" si="135"/>
        <v>120,</v>
      </c>
      <c r="W925" s="44"/>
      <c r="X925" s="44"/>
      <c r="Y925" s="44"/>
      <c r="Z925" s="44" t="str">
        <f t="shared" ref="Z925:Z988" si="136">CONCATENATE(X925,"-",Y925)</f>
        <v>-</v>
      </c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L925" s="44"/>
      <c r="BM925" s="44"/>
      <c r="BN925" s="44"/>
      <c r="BO925" s="44"/>
    </row>
    <row r="926" spans="2:67">
      <c r="B926" s="44"/>
      <c r="D926" s="44"/>
      <c r="E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>
        <f>COUNTIF($T$1:T926,T926)</f>
        <v>10</v>
      </c>
      <c r="Q926" s="44" t="str">
        <f t="shared" si="134"/>
        <v>10-KVDA-63</v>
      </c>
      <c r="R926" s="44" t="s">
        <v>57</v>
      </c>
      <c r="S926" s="44">
        <v>63</v>
      </c>
      <c r="T926" s="44" t="str">
        <f t="shared" si="133"/>
        <v>KVDA-63</v>
      </c>
      <c r="U926" s="44">
        <v>160</v>
      </c>
      <c r="V926" s="44" t="str">
        <f t="shared" si="135"/>
        <v>160,</v>
      </c>
      <c r="W926" s="44"/>
      <c r="X926" s="44"/>
      <c r="Y926" s="44"/>
      <c r="Z926" s="44" t="str">
        <f t="shared" si="136"/>
        <v>-</v>
      </c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L926" s="44"/>
      <c r="BM926" s="44"/>
      <c r="BN926" s="44"/>
      <c r="BO926" s="44"/>
    </row>
    <row r="927" spans="2:67">
      <c r="B927" s="44"/>
      <c r="D927" s="44"/>
      <c r="E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>
        <f>COUNTIF($T$1:T927,T927)</f>
        <v>11</v>
      </c>
      <c r="Q927" s="44" t="str">
        <f t="shared" si="134"/>
        <v>11-KVDA-63</v>
      </c>
      <c r="R927" s="44" t="s">
        <v>57</v>
      </c>
      <c r="S927" s="44">
        <v>63</v>
      </c>
      <c r="T927" s="44" t="str">
        <f t="shared" si="133"/>
        <v>KVDA-63</v>
      </c>
      <c r="U927" s="44">
        <v>200</v>
      </c>
      <c r="V927" s="44" t="str">
        <f t="shared" si="135"/>
        <v>200,</v>
      </c>
      <c r="W927" s="44"/>
      <c r="X927" s="44"/>
      <c r="Y927" s="44"/>
      <c r="Z927" s="44" t="str">
        <f t="shared" si="136"/>
        <v>-</v>
      </c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L927" s="44"/>
      <c r="BM927" s="44"/>
      <c r="BN927" s="44"/>
      <c r="BO927" s="44"/>
    </row>
    <row r="928" spans="2:67">
      <c r="B928" s="44"/>
      <c r="D928" s="44"/>
      <c r="E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>
        <f>COUNTIF($T$1:T928,T928)</f>
        <v>12</v>
      </c>
      <c r="Q928" s="44" t="str">
        <f t="shared" si="134"/>
        <v>12-KVDA-63</v>
      </c>
      <c r="R928" s="44" t="s">
        <v>57</v>
      </c>
      <c r="S928" s="44">
        <v>63</v>
      </c>
      <c r="T928" s="44" t="str">
        <f t="shared" si="133"/>
        <v>KVDA-63</v>
      </c>
      <c r="U928" s="44">
        <v>250</v>
      </c>
      <c r="V928" s="44" t="str">
        <f t="shared" si="135"/>
        <v>250,</v>
      </c>
      <c r="W928" s="44"/>
      <c r="X928" s="44"/>
      <c r="Y928" s="44"/>
      <c r="Z928" s="44" t="str">
        <f t="shared" si="136"/>
        <v>-</v>
      </c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L928" s="44"/>
      <c r="BM928" s="44"/>
      <c r="BN928" s="44"/>
      <c r="BO928" s="44"/>
    </row>
    <row r="929" spans="2:67">
      <c r="B929" s="44"/>
      <c r="D929" s="44"/>
      <c r="E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>
        <f>COUNTIF($T$1:T929,T929)</f>
        <v>13</v>
      </c>
      <c r="Q929" s="44" t="str">
        <f t="shared" si="134"/>
        <v>13-KVDA-63</v>
      </c>
      <c r="R929" s="44" t="s">
        <v>57</v>
      </c>
      <c r="S929" s="44">
        <v>63</v>
      </c>
      <c r="T929" s="44" t="str">
        <f t="shared" si="133"/>
        <v>KVDA-63</v>
      </c>
      <c r="U929" s="44">
        <v>300</v>
      </c>
      <c r="V929" s="44" t="str">
        <f t="shared" si="135"/>
        <v>300</v>
      </c>
      <c r="W929" s="44"/>
      <c r="X929" s="44"/>
      <c r="Y929" s="44"/>
      <c r="Z929" s="44" t="str">
        <f t="shared" si="136"/>
        <v>-</v>
      </c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L929" s="44"/>
      <c r="BM929" s="44"/>
      <c r="BN929" s="44"/>
      <c r="BO929" s="44"/>
    </row>
    <row r="930" spans="2:67">
      <c r="B930" s="44"/>
      <c r="D930" s="44"/>
      <c r="E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>
        <f>COUNTIF($T$1:T930,T930)</f>
        <v>1</v>
      </c>
      <c r="Q930" s="44" t="str">
        <f t="shared" si="134"/>
        <v>1-KVDA-80</v>
      </c>
      <c r="R930" s="44" t="s">
        <v>57</v>
      </c>
      <c r="S930" s="44">
        <v>80</v>
      </c>
      <c r="T930" s="44" t="str">
        <f t="shared" si="133"/>
        <v>KVDA-80</v>
      </c>
      <c r="U930" s="44">
        <v>5</v>
      </c>
      <c r="V930" s="44" t="str">
        <f t="shared" si="135"/>
        <v>5,</v>
      </c>
      <c r="W930" s="44"/>
      <c r="X930" s="44"/>
      <c r="Y930" s="44"/>
      <c r="Z930" s="44" t="str">
        <f t="shared" si="136"/>
        <v>-</v>
      </c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L930" s="44"/>
      <c r="BM930" s="44"/>
      <c r="BN930" s="44"/>
      <c r="BO930" s="44"/>
    </row>
    <row r="931" spans="2:67">
      <c r="B931" s="44"/>
      <c r="D931" s="44"/>
      <c r="E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>
        <f>COUNTIF($T$1:T931,T931)</f>
        <v>2</v>
      </c>
      <c r="Q931" s="44" t="str">
        <f t="shared" si="134"/>
        <v>2-KVDA-80</v>
      </c>
      <c r="R931" s="44" t="s">
        <v>57</v>
      </c>
      <c r="S931" s="44">
        <v>80</v>
      </c>
      <c r="T931" s="44" t="str">
        <f t="shared" si="133"/>
        <v>KVDA-80</v>
      </c>
      <c r="U931" s="44">
        <v>10</v>
      </c>
      <c r="V931" s="44" t="str">
        <f t="shared" si="135"/>
        <v>10,</v>
      </c>
      <c r="W931" s="44"/>
      <c r="X931" s="44"/>
      <c r="Y931" s="44"/>
      <c r="Z931" s="44" t="str">
        <f t="shared" si="136"/>
        <v>-</v>
      </c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L931" s="44"/>
      <c r="BM931" s="44"/>
      <c r="BN931" s="44"/>
      <c r="BO931" s="44"/>
    </row>
    <row r="932" spans="2:67">
      <c r="B932" s="44"/>
      <c r="D932" s="44"/>
      <c r="E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>
        <f>COUNTIF($T$1:T932,T932)</f>
        <v>3</v>
      </c>
      <c r="Q932" s="44" t="str">
        <f t="shared" si="134"/>
        <v>3-KVDA-80</v>
      </c>
      <c r="R932" s="44" t="s">
        <v>57</v>
      </c>
      <c r="S932" s="44">
        <v>80</v>
      </c>
      <c r="T932" s="44" t="str">
        <f t="shared" si="133"/>
        <v>KVDA-80</v>
      </c>
      <c r="U932" s="44">
        <v>15</v>
      </c>
      <c r="V932" s="44" t="str">
        <f t="shared" si="135"/>
        <v>15,</v>
      </c>
      <c r="W932" s="44"/>
      <c r="X932" s="44"/>
      <c r="Y932" s="44"/>
      <c r="Z932" s="44" t="str">
        <f t="shared" si="136"/>
        <v>-</v>
      </c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L932" s="44"/>
      <c r="BM932" s="44"/>
      <c r="BN932" s="44"/>
      <c r="BO932" s="44"/>
    </row>
    <row r="933" spans="2:67">
      <c r="B933" s="44"/>
      <c r="D933" s="44"/>
      <c r="E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>
        <f>COUNTIF($T$1:T933,T933)</f>
        <v>4</v>
      </c>
      <c r="Q933" s="44" t="str">
        <f t="shared" si="134"/>
        <v>4-KVDA-80</v>
      </c>
      <c r="R933" s="44" t="s">
        <v>57</v>
      </c>
      <c r="S933" s="44">
        <v>80</v>
      </c>
      <c r="T933" s="44" t="str">
        <f t="shared" si="133"/>
        <v>KVDA-80</v>
      </c>
      <c r="U933" s="44">
        <v>25</v>
      </c>
      <c r="V933" s="44" t="str">
        <f t="shared" si="135"/>
        <v>25,</v>
      </c>
      <c r="W933" s="44"/>
      <c r="X933" s="44"/>
      <c r="Y933" s="44"/>
      <c r="Z933" s="44" t="str">
        <f t="shared" si="136"/>
        <v>-</v>
      </c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L933" s="44"/>
      <c r="BM933" s="44"/>
      <c r="BN933" s="44"/>
      <c r="BO933" s="44"/>
    </row>
    <row r="934" spans="2:67">
      <c r="B934" s="44"/>
      <c r="D934" s="44"/>
      <c r="E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>
        <f>COUNTIF($T$1:T934,T934)</f>
        <v>5</v>
      </c>
      <c r="Q934" s="44" t="str">
        <f t="shared" si="134"/>
        <v>5-KVDA-80</v>
      </c>
      <c r="R934" s="44" t="s">
        <v>57</v>
      </c>
      <c r="S934" s="44">
        <v>80</v>
      </c>
      <c r="T934" s="44" t="str">
        <f t="shared" si="133"/>
        <v>KVDA-80</v>
      </c>
      <c r="U934" s="44">
        <v>40</v>
      </c>
      <c r="V934" s="44" t="str">
        <f t="shared" si="135"/>
        <v>40,</v>
      </c>
      <c r="W934" s="44"/>
      <c r="X934" s="44"/>
      <c r="Y934" s="44"/>
      <c r="Z934" s="44" t="str">
        <f t="shared" si="136"/>
        <v>-</v>
      </c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L934" s="44"/>
      <c r="BM934" s="44"/>
      <c r="BN934" s="44"/>
      <c r="BO934" s="44"/>
    </row>
    <row r="935" spans="2:67">
      <c r="B935" s="44"/>
      <c r="D935" s="44"/>
      <c r="E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>
        <f>COUNTIF($T$1:T935,T935)</f>
        <v>6</v>
      </c>
      <c r="Q935" s="44" t="str">
        <f t="shared" si="134"/>
        <v>6-KVDA-80</v>
      </c>
      <c r="R935" s="44" t="s">
        <v>57</v>
      </c>
      <c r="S935" s="44">
        <v>80</v>
      </c>
      <c r="T935" s="44" t="str">
        <f t="shared" si="133"/>
        <v>KVDA-80</v>
      </c>
      <c r="U935" s="44">
        <v>50</v>
      </c>
      <c r="V935" s="44" t="str">
        <f t="shared" si="135"/>
        <v>50,</v>
      </c>
      <c r="W935" s="44"/>
      <c r="X935" s="44"/>
      <c r="Y935" s="44"/>
      <c r="Z935" s="44" t="str">
        <f t="shared" si="136"/>
        <v>-</v>
      </c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L935" s="44"/>
      <c r="BM935" s="44"/>
      <c r="BN935" s="44"/>
      <c r="BO935" s="44"/>
    </row>
    <row r="936" spans="2:67">
      <c r="B936" s="44"/>
      <c r="D936" s="44"/>
      <c r="E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>
        <f>COUNTIF($T$1:T936,T936)</f>
        <v>7</v>
      </c>
      <c r="Q936" s="44" t="str">
        <f t="shared" si="134"/>
        <v>7-KVDA-80</v>
      </c>
      <c r="R936" s="44" t="s">
        <v>57</v>
      </c>
      <c r="S936" s="44">
        <v>80</v>
      </c>
      <c r="T936" s="44" t="str">
        <f t="shared" si="133"/>
        <v>KVDA-80</v>
      </c>
      <c r="U936" s="44">
        <v>80</v>
      </c>
      <c r="V936" s="44" t="str">
        <f t="shared" si="135"/>
        <v>80,</v>
      </c>
      <c r="W936" s="44"/>
      <c r="X936" s="44"/>
      <c r="Y936" s="44"/>
      <c r="Z936" s="44" t="str">
        <f t="shared" si="136"/>
        <v>-</v>
      </c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L936" s="44"/>
      <c r="BM936" s="44"/>
      <c r="BN936" s="44"/>
      <c r="BO936" s="44"/>
    </row>
    <row r="937" spans="2:67">
      <c r="B937" s="44"/>
      <c r="D937" s="44"/>
      <c r="E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>
        <f>COUNTIF($T$1:T937,T937)</f>
        <v>8</v>
      </c>
      <c r="Q937" s="44" t="str">
        <f t="shared" si="134"/>
        <v>8-KVDA-80</v>
      </c>
      <c r="R937" s="44" t="s">
        <v>57</v>
      </c>
      <c r="S937" s="44">
        <v>80</v>
      </c>
      <c r="T937" s="44" t="str">
        <f t="shared" si="133"/>
        <v>KVDA-80</v>
      </c>
      <c r="U937" s="44">
        <v>100</v>
      </c>
      <c r="V937" s="44" t="str">
        <f t="shared" si="135"/>
        <v>100,</v>
      </c>
      <c r="W937" s="44"/>
      <c r="X937" s="44"/>
      <c r="Y937" s="44"/>
      <c r="Z937" s="44" t="str">
        <f t="shared" si="136"/>
        <v>-</v>
      </c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L937" s="44"/>
      <c r="BM937" s="44"/>
      <c r="BN937" s="44"/>
      <c r="BO937" s="44"/>
    </row>
    <row r="938" spans="2:67">
      <c r="B938" s="44"/>
      <c r="D938" s="44"/>
      <c r="E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>
        <f>COUNTIF($T$1:T938,T938)</f>
        <v>9</v>
      </c>
      <c r="Q938" s="44" t="str">
        <f t="shared" si="134"/>
        <v>9-KVDA-80</v>
      </c>
      <c r="R938" s="44" t="s">
        <v>57</v>
      </c>
      <c r="S938" s="44">
        <v>80</v>
      </c>
      <c r="T938" s="44" t="str">
        <f t="shared" si="133"/>
        <v>KVDA-80</v>
      </c>
      <c r="U938" s="44">
        <v>120</v>
      </c>
      <c r="V938" s="44" t="str">
        <f t="shared" si="135"/>
        <v>120,</v>
      </c>
      <c r="W938" s="44"/>
      <c r="X938" s="44"/>
      <c r="Y938" s="44"/>
      <c r="Z938" s="44" t="str">
        <f t="shared" si="136"/>
        <v>-</v>
      </c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L938" s="44"/>
      <c r="BM938" s="44"/>
      <c r="BN938" s="44"/>
      <c r="BO938" s="44"/>
    </row>
    <row r="939" spans="2:67">
      <c r="B939" s="44"/>
      <c r="D939" s="44"/>
      <c r="E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>
        <f>COUNTIF($T$1:T939,T939)</f>
        <v>10</v>
      </c>
      <c r="Q939" s="44" t="str">
        <f t="shared" si="134"/>
        <v>10-KVDA-80</v>
      </c>
      <c r="R939" s="44" t="s">
        <v>57</v>
      </c>
      <c r="S939" s="44">
        <v>80</v>
      </c>
      <c r="T939" s="44" t="str">
        <f t="shared" si="133"/>
        <v>KVDA-80</v>
      </c>
      <c r="U939" s="44">
        <v>160</v>
      </c>
      <c r="V939" s="44" t="str">
        <f t="shared" si="135"/>
        <v>160,</v>
      </c>
      <c r="W939" s="44"/>
      <c r="X939" s="44"/>
      <c r="Y939" s="44"/>
      <c r="Z939" s="44" t="str">
        <f t="shared" si="136"/>
        <v>-</v>
      </c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L939" s="44"/>
      <c r="BM939" s="44"/>
      <c r="BN939" s="44"/>
      <c r="BO939" s="44"/>
    </row>
    <row r="940" spans="2:67">
      <c r="B940" s="44"/>
      <c r="D940" s="44"/>
      <c r="E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>
        <f>COUNTIF($T$1:T940,T940)</f>
        <v>11</v>
      </c>
      <c r="Q940" s="44" t="str">
        <f t="shared" si="134"/>
        <v>11-KVDA-80</v>
      </c>
      <c r="R940" s="44" t="s">
        <v>57</v>
      </c>
      <c r="S940" s="44">
        <v>80</v>
      </c>
      <c r="T940" s="44" t="str">
        <f t="shared" si="133"/>
        <v>KVDA-80</v>
      </c>
      <c r="U940" s="44">
        <v>200</v>
      </c>
      <c r="V940" s="44" t="str">
        <f t="shared" si="135"/>
        <v>200,</v>
      </c>
      <c r="W940" s="44"/>
      <c r="X940" s="44"/>
      <c r="Y940" s="44"/>
      <c r="Z940" s="44" t="str">
        <f t="shared" si="136"/>
        <v>-</v>
      </c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L940" s="44"/>
      <c r="BM940" s="44"/>
      <c r="BN940" s="44"/>
      <c r="BO940" s="44"/>
    </row>
    <row r="941" spans="2:67">
      <c r="B941" s="44"/>
      <c r="D941" s="44"/>
      <c r="E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>
        <f>COUNTIF($T$1:T941,T941)</f>
        <v>12</v>
      </c>
      <c r="Q941" s="44" t="str">
        <f t="shared" si="134"/>
        <v>12-KVDA-80</v>
      </c>
      <c r="R941" s="44" t="s">
        <v>57</v>
      </c>
      <c r="S941" s="44">
        <v>80</v>
      </c>
      <c r="T941" s="44" t="str">
        <f t="shared" si="133"/>
        <v>KVDA-80</v>
      </c>
      <c r="U941" s="44">
        <v>250</v>
      </c>
      <c r="V941" s="44" t="str">
        <f t="shared" si="135"/>
        <v>250,</v>
      </c>
      <c r="W941" s="44"/>
      <c r="X941" s="44"/>
      <c r="Y941" s="44"/>
      <c r="Z941" s="44" t="str">
        <f t="shared" si="136"/>
        <v>-</v>
      </c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L941" s="44"/>
      <c r="BM941" s="44"/>
      <c r="BN941" s="44"/>
      <c r="BO941" s="44"/>
    </row>
    <row r="942" spans="2:67">
      <c r="B942" s="44"/>
      <c r="D942" s="44"/>
      <c r="E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>
        <f>COUNTIF($T$1:T942,T942)</f>
        <v>13</v>
      </c>
      <c r="Q942" s="44" t="str">
        <f t="shared" si="134"/>
        <v>13-KVDA-80</v>
      </c>
      <c r="R942" s="44" t="s">
        <v>57</v>
      </c>
      <c r="S942" s="44">
        <v>80</v>
      </c>
      <c r="T942" s="44" t="str">
        <f t="shared" si="133"/>
        <v>KVDA-80</v>
      </c>
      <c r="U942" s="44">
        <v>300</v>
      </c>
      <c r="V942" s="44" t="str">
        <f t="shared" si="135"/>
        <v>300,</v>
      </c>
      <c r="W942" s="44"/>
      <c r="X942" s="44"/>
      <c r="Y942" s="44"/>
      <c r="Z942" s="44" t="str">
        <f t="shared" si="136"/>
        <v>-</v>
      </c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L942" s="44"/>
      <c r="BM942" s="44"/>
      <c r="BN942" s="44"/>
      <c r="BO942" s="44"/>
    </row>
    <row r="943" spans="2:67">
      <c r="B943" s="44"/>
      <c r="D943" s="44"/>
      <c r="E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>
        <f>COUNTIF($T$1:T943,T943)</f>
        <v>14</v>
      </c>
      <c r="Q943" s="44" t="str">
        <f t="shared" si="134"/>
        <v>14-KVDA-80</v>
      </c>
      <c r="R943" s="44" t="s">
        <v>57</v>
      </c>
      <c r="S943" s="44">
        <v>80</v>
      </c>
      <c r="T943" s="44" t="str">
        <f t="shared" si="133"/>
        <v>KVDA-80</v>
      </c>
      <c r="U943" s="44">
        <v>320</v>
      </c>
      <c r="V943" s="44" t="str">
        <f t="shared" si="135"/>
        <v>320,</v>
      </c>
      <c r="W943" s="44"/>
      <c r="X943" s="44"/>
      <c r="Y943" s="44"/>
      <c r="Z943" s="44" t="str">
        <f t="shared" si="136"/>
        <v>-</v>
      </c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L943" s="44"/>
      <c r="BM943" s="44"/>
      <c r="BN943" s="44"/>
      <c r="BO943" s="44"/>
    </row>
    <row r="944" spans="2:67">
      <c r="B944" s="44"/>
      <c r="D944" s="44"/>
      <c r="E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>
        <f>COUNTIF($T$1:T944,T944)</f>
        <v>15</v>
      </c>
      <c r="Q944" s="44" t="str">
        <f t="shared" si="134"/>
        <v>15-KVDA-80</v>
      </c>
      <c r="R944" s="44" t="s">
        <v>57</v>
      </c>
      <c r="S944" s="44">
        <v>80</v>
      </c>
      <c r="T944" s="44" t="str">
        <f t="shared" si="133"/>
        <v>KVDA-80</v>
      </c>
      <c r="U944" s="44">
        <v>400</v>
      </c>
      <c r="V944" s="44" t="str">
        <f t="shared" si="135"/>
        <v>400</v>
      </c>
      <c r="W944" s="44"/>
      <c r="X944" s="44"/>
      <c r="Y944" s="44"/>
      <c r="Z944" s="44" t="str">
        <f t="shared" si="136"/>
        <v>-</v>
      </c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L944" s="44"/>
      <c r="BM944" s="44"/>
      <c r="BN944" s="44"/>
      <c r="BO944" s="44"/>
    </row>
    <row r="945" spans="2:67">
      <c r="B945" s="44"/>
      <c r="D945" s="44"/>
      <c r="E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>
        <f>COUNTIF($T$1:T945,T945)</f>
        <v>1</v>
      </c>
      <c r="Q945" s="44" t="str">
        <f t="shared" si="134"/>
        <v>1-KVDA-100</v>
      </c>
      <c r="R945" s="44" t="s">
        <v>57</v>
      </c>
      <c r="S945" s="44">
        <v>100</v>
      </c>
      <c r="T945" s="44" t="str">
        <f t="shared" si="133"/>
        <v>KVDA-100</v>
      </c>
      <c r="U945" s="44">
        <v>5</v>
      </c>
      <c r="V945" s="44" t="str">
        <f t="shared" si="135"/>
        <v>5,</v>
      </c>
      <c r="W945" s="44"/>
      <c r="X945" s="44"/>
      <c r="Y945" s="44"/>
      <c r="Z945" s="44" t="str">
        <f t="shared" si="136"/>
        <v>-</v>
      </c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L945" s="44"/>
      <c r="BM945" s="44"/>
      <c r="BN945" s="44"/>
      <c r="BO945" s="44"/>
    </row>
    <row r="946" spans="2:67">
      <c r="B946" s="44"/>
      <c r="D946" s="44"/>
      <c r="E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>
        <f>COUNTIF($T$1:T946,T946)</f>
        <v>2</v>
      </c>
      <c r="Q946" s="44" t="str">
        <f t="shared" si="134"/>
        <v>2-KVDA-100</v>
      </c>
      <c r="R946" s="44" t="s">
        <v>57</v>
      </c>
      <c r="S946" s="44">
        <v>100</v>
      </c>
      <c r="T946" s="44" t="str">
        <f t="shared" ref="T946:T1009" si="137">CONCATENATE(R946,IF(S946=0,"","-"),S946)</f>
        <v>KVDA-100</v>
      </c>
      <c r="U946" s="44">
        <v>10</v>
      </c>
      <c r="V946" s="44" t="str">
        <f t="shared" si="135"/>
        <v>10,</v>
      </c>
      <c r="W946" s="44"/>
      <c r="X946" s="44"/>
      <c r="Y946" s="44"/>
      <c r="Z946" s="44" t="str">
        <f t="shared" si="136"/>
        <v>-</v>
      </c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L946" s="44"/>
      <c r="BM946" s="44"/>
      <c r="BN946" s="44"/>
      <c r="BO946" s="44"/>
    </row>
    <row r="947" spans="2:67">
      <c r="B947" s="44"/>
      <c r="D947" s="44"/>
      <c r="E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>
        <f>COUNTIF($T$1:T947,T947)</f>
        <v>3</v>
      </c>
      <c r="Q947" s="44" t="str">
        <f t="shared" si="134"/>
        <v>3-KVDA-100</v>
      </c>
      <c r="R947" s="44" t="s">
        <v>57</v>
      </c>
      <c r="S947" s="44">
        <v>100</v>
      </c>
      <c r="T947" s="44" t="str">
        <f t="shared" si="137"/>
        <v>KVDA-100</v>
      </c>
      <c r="U947" s="44">
        <v>15</v>
      </c>
      <c r="V947" s="44" t="str">
        <f t="shared" si="135"/>
        <v>15,</v>
      </c>
      <c r="W947" s="44"/>
      <c r="X947" s="44"/>
      <c r="Y947" s="44"/>
      <c r="Z947" s="44" t="str">
        <f t="shared" si="136"/>
        <v>-</v>
      </c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L947" s="44"/>
      <c r="BM947" s="44"/>
      <c r="BN947" s="44"/>
      <c r="BO947" s="44"/>
    </row>
    <row r="948" spans="2:67">
      <c r="B948" s="44"/>
      <c r="D948" s="44"/>
      <c r="E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>
        <f>COUNTIF($T$1:T948,T948)</f>
        <v>4</v>
      </c>
      <c r="Q948" s="44" t="str">
        <f t="shared" si="134"/>
        <v>4-KVDA-100</v>
      </c>
      <c r="R948" s="44" t="s">
        <v>57</v>
      </c>
      <c r="S948" s="44">
        <v>100</v>
      </c>
      <c r="T948" s="44" t="str">
        <f t="shared" si="137"/>
        <v>KVDA-100</v>
      </c>
      <c r="U948" s="44">
        <v>25</v>
      </c>
      <c r="V948" s="44" t="str">
        <f t="shared" si="135"/>
        <v>25,</v>
      </c>
      <c r="W948" s="44"/>
      <c r="X948" s="44"/>
      <c r="Y948" s="44"/>
      <c r="Z948" s="44" t="str">
        <f t="shared" si="136"/>
        <v>-</v>
      </c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L948" s="44"/>
      <c r="BM948" s="44"/>
      <c r="BN948" s="44"/>
      <c r="BO948" s="44"/>
    </row>
    <row r="949" spans="2:67">
      <c r="B949" s="44"/>
      <c r="D949" s="44"/>
      <c r="E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>
        <f>COUNTIF($T$1:T949,T949)</f>
        <v>5</v>
      </c>
      <c r="Q949" s="44" t="str">
        <f t="shared" si="134"/>
        <v>5-KVDA-100</v>
      </c>
      <c r="R949" s="44" t="s">
        <v>57</v>
      </c>
      <c r="S949" s="44">
        <v>100</v>
      </c>
      <c r="T949" s="44" t="str">
        <f t="shared" si="137"/>
        <v>KVDA-100</v>
      </c>
      <c r="U949" s="44">
        <v>40</v>
      </c>
      <c r="V949" s="44" t="str">
        <f t="shared" si="135"/>
        <v>40,</v>
      </c>
      <c r="W949" s="44"/>
      <c r="X949" s="44"/>
      <c r="Y949" s="44"/>
      <c r="Z949" s="44" t="str">
        <f t="shared" si="136"/>
        <v>-</v>
      </c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L949" s="44"/>
      <c r="BM949" s="44"/>
      <c r="BN949" s="44"/>
      <c r="BO949" s="44"/>
    </row>
    <row r="950" spans="2:67">
      <c r="B950" s="44"/>
      <c r="D950" s="44"/>
      <c r="E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>
        <f>COUNTIF($T$1:T950,T950)</f>
        <v>6</v>
      </c>
      <c r="Q950" s="44" t="str">
        <f t="shared" si="134"/>
        <v>6-KVDA-100</v>
      </c>
      <c r="R950" s="44" t="s">
        <v>57</v>
      </c>
      <c r="S950" s="44">
        <v>100</v>
      </c>
      <c r="T950" s="44" t="str">
        <f t="shared" si="137"/>
        <v>KVDA-100</v>
      </c>
      <c r="U950" s="44">
        <v>50</v>
      </c>
      <c r="V950" s="44" t="str">
        <f t="shared" si="135"/>
        <v>50,</v>
      </c>
      <c r="W950" s="44"/>
      <c r="X950" s="44"/>
      <c r="Y950" s="44"/>
      <c r="Z950" s="44" t="str">
        <f t="shared" si="136"/>
        <v>-</v>
      </c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L950" s="44"/>
      <c r="BM950" s="44"/>
      <c r="BN950" s="44"/>
      <c r="BO950" s="44"/>
    </row>
    <row r="951" spans="2:67">
      <c r="B951" s="44"/>
      <c r="D951" s="44"/>
      <c r="E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>
        <f>COUNTIF($T$1:T951,T951)</f>
        <v>7</v>
      </c>
      <c r="Q951" s="44" t="str">
        <f t="shared" si="134"/>
        <v>7-KVDA-100</v>
      </c>
      <c r="R951" s="44" t="s">
        <v>57</v>
      </c>
      <c r="S951" s="44">
        <v>100</v>
      </c>
      <c r="T951" s="44" t="str">
        <f t="shared" si="137"/>
        <v>KVDA-100</v>
      </c>
      <c r="U951" s="44">
        <v>80</v>
      </c>
      <c r="V951" s="44" t="str">
        <f t="shared" si="135"/>
        <v>80,</v>
      </c>
      <c r="W951" s="44"/>
      <c r="X951" s="44"/>
      <c r="Y951" s="44"/>
      <c r="Z951" s="44" t="str">
        <f t="shared" si="136"/>
        <v>-</v>
      </c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L951" s="44"/>
      <c r="BM951" s="44"/>
      <c r="BN951" s="44"/>
      <c r="BO951" s="44"/>
    </row>
    <row r="952" spans="2:67">
      <c r="B952" s="44"/>
      <c r="D952" s="44"/>
      <c r="E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>
        <f>COUNTIF($T$1:T952,T952)</f>
        <v>8</v>
      </c>
      <c r="Q952" s="44" t="str">
        <f t="shared" si="134"/>
        <v>8-KVDA-100</v>
      </c>
      <c r="R952" s="44" t="s">
        <v>57</v>
      </c>
      <c r="S952" s="44">
        <v>100</v>
      </c>
      <c r="T952" s="44" t="str">
        <f t="shared" si="137"/>
        <v>KVDA-100</v>
      </c>
      <c r="U952" s="44">
        <v>100</v>
      </c>
      <c r="V952" s="44" t="str">
        <f t="shared" si="135"/>
        <v>100,</v>
      </c>
      <c r="W952" s="44"/>
      <c r="X952" s="44"/>
      <c r="Y952" s="44"/>
      <c r="Z952" s="44" t="str">
        <f t="shared" si="136"/>
        <v>-</v>
      </c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L952" s="44"/>
      <c r="BM952" s="44"/>
      <c r="BN952" s="44"/>
      <c r="BO952" s="44"/>
    </row>
    <row r="953" spans="2:67">
      <c r="B953" s="44"/>
      <c r="D953" s="44"/>
      <c r="E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>
        <f>COUNTIF($T$1:T953,T953)</f>
        <v>9</v>
      </c>
      <c r="Q953" s="44" t="str">
        <f t="shared" si="134"/>
        <v>9-KVDA-100</v>
      </c>
      <c r="R953" s="44" t="s">
        <v>57</v>
      </c>
      <c r="S953" s="44">
        <v>100</v>
      </c>
      <c r="T953" s="44" t="str">
        <f t="shared" si="137"/>
        <v>KVDA-100</v>
      </c>
      <c r="U953" s="44">
        <v>120</v>
      </c>
      <c r="V953" s="44" t="str">
        <f t="shared" si="135"/>
        <v>120,</v>
      </c>
      <c r="W953" s="44"/>
      <c r="X953" s="44"/>
      <c r="Y953" s="44"/>
      <c r="Z953" s="44" t="str">
        <f t="shared" si="136"/>
        <v>-</v>
      </c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L953" s="44"/>
      <c r="BM953" s="44"/>
      <c r="BN953" s="44"/>
      <c r="BO953" s="44"/>
    </row>
    <row r="954" spans="2:67">
      <c r="B954" s="44"/>
      <c r="D954" s="44"/>
      <c r="E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>
        <f>COUNTIF($T$1:T954,T954)</f>
        <v>10</v>
      </c>
      <c r="Q954" s="44" t="str">
        <f t="shared" si="134"/>
        <v>10-KVDA-100</v>
      </c>
      <c r="R954" s="44" t="s">
        <v>57</v>
      </c>
      <c r="S954" s="44">
        <v>100</v>
      </c>
      <c r="T954" s="44" t="str">
        <f t="shared" si="137"/>
        <v>KVDA-100</v>
      </c>
      <c r="U954" s="44">
        <v>160</v>
      </c>
      <c r="V954" s="44" t="str">
        <f t="shared" si="135"/>
        <v>160,</v>
      </c>
      <c r="W954" s="44"/>
      <c r="X954" s="44"/>
      <c r="Y954" s="44"/>
      <c r="Z954" s="44" t="str">
        <f t="shared" si="136"/>
        <v>-</v>
      </c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L954" s="44"/>
      <c r="BM954" s="44"/>
      <c r="BN954" s="44"/>
      <c r="BO954" s="44"/>
    </row>
    <row r="955" spans="2:67">
      <c r="B955" s="44"/>
      <c r="D955" s="44"/>
      <c r="E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>
        <f>COUNTIF($T$1:T955,T955)</f>
        <v>11</v>
      </c>
      <c r="Q955" s="44" t="str">
        <f t="shared" si="134"/>
        <v>11-KVDA-100</v>
      </c>
      <c r="R955" s="44" t="s">
        <v>57</v>
      </c>
      <c r="S955" s="44">
        <v>100</v>
      </c>
      <c r="T955" s="44" t="str">
        <f t="shared" si="137"/>
        <v>KVDA-100</v>
      </c>
      <c r="U955" s="44">
        <v>200</v>
      </c>
      <c r="V955" s="44" t="str">
        <f t="shared" si="135"/>
        <v>200,</v>
      </c>
      <c r="W955" s="44"/>
      <c r="X955" s="44"/>
      <c r="Y955" s="44"/>
      <c r="Z955" s="44" t="str">
        <f t="shared" si="136"/>
        <v>-</v>
      </c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L955" s="44"/>
      <c r="BM955" s="44"/>
      <c r="BN955" s="44"/>
      <c r="BO955" s="44"/>
    </row>
    <row r="956" spans="2:67">
      <c r="B956" s="44"/>
      <c r="D956" s="44"/>
      <c r="E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>
        <f>COUNTIF($T$1:T956,T956)</f>
        <v>12</v>
      </c>
      <c r="Q956" s="44" t="str">
        <f t="shared" si="134"/>
        <v>12-KVDA-100</v>
      </c>
      <c r="R956" s="44" t="s">
        <v>57</v>
      </c>
      <c r="S956" s="44">
        <v>100</v>
      </c>
      <c r="T956" s="44" t="str">
        <f t="shared" si="137"/>
        <v>KVDA-100</v>
      </c>
      <c r="U956" s="44">
        <v>250</v>
      </c>
      <c r="V956" s="44" t="str">
        <f t="shared" si="135"/>
        <v>250,</v>
      </c>
      <c r="W956" s="44"/>
      <c r="X956" s="44"/>
      <c r="Y956" s="44"/>
      <c r="Z956" s="44" t="str">
        <f t="shared" si="136"/>
        <v>-</v>
      </c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L956" s="44"/>
      <c r="BM956" s="44"/>
      <c r="BN956" s="44"/>
      <c r="BO956" s="44"/>
    </row>
    <row r="957" spans="2:67">
      <c r="B957" s="44"/>
      <c r="D957" s="44"/>
      <c r="E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>
        <f>COUNTIF($T$1:T957,T957)</f>
        <v>13</v>
      </c>
      <c r="Q957" s="44" t="str">
        <f t="shared" si="134"/>
        <v>13-KVDA-100</v>
      </c>
      <c r="R957" s="44" t="s">
        <v>57</v>
      </c>
      <c r="S957" s="44">
        <v>100</v>
      </c>
      <c r="T957" s="44" t="str">
        <f t="shared" si="137"/>
        <v>KVDA-100</v>
      </c>
      <c r="U957" s="44">
        <v>300</v>
      </c>
      <c r="V957" s="44" t="str">
        <f t="shared" si="135"/>
        <v>300,</v>
      </c>
      <c r="W957" s="44"/>
      <c r="X957" s="44"/>
      <c r="Y957" s="44"/>
      <c r="Z957" s="44" t="str">
        <f t="shared" si="136"/>
        <v>-</v>
      </c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L957" s="44"/>
      <c r="BM957" s="44"/>
      <c r="BN957" s="44"/>
      <c r="BO957" s="44"/>
    </row>
    <row r="958" spans="2:67">
      <c r="B958" s="44"/>
      <c r="D958" s="44"/>
      <c r="E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>
        <f>COUNTIF($T$1:T958,T958)</f>
        <v>14</v>
      </c>
      <c r="Q958" s="44" t="str">
        <f t="shared" si="134"/>
        <v>14-KVDA-100</v>
      </c>
      <c r="R958" s="44" t="s">
        <v>57</v>
      </c>
      <c r="S958" s="44">
        <v>100</v>
      </c>
      <c r="T958" s="44" t="str">
        <f t="shared" si="137"/>
        <v>KVDA-100</v>
      </c>
      <c r="U958" s="44">
        <v>320</v>
      </c>
      <c r="V958" s="44" t="str">
        <f t="shared" si="135"/>
        <v>320,</v>
      </c>
      <c r="W958" s="44"/>
      <c r="X958" s="44"/>
      <c r="Y958" s="44"/>
      <c r="Z958" s="44" t="str">
        <f t="shared" si="136"/>
        <v>-</v>
      </c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L958" s="44"/>
      <c r="BM958" s="44"/>
      <c r="BN958" s="44"/>
      <c r="BO958" s="44"/>
    </row>
    <row r="959" spans="2:67">
      <c r="B959" s="44"/>
      <c r="D959" s="44"/>
      <c r="E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>
        <f>COUNTIF($T$1:T959,T959)</f>
        <v>15</v>
      </c>
      <c r="Q959" s="44" t="str">
        <f t="shared" si="134"/>
        <v>15-KVDA-100</v>
      </c>
      <c r="R959" s="44" t="s">
        <v>57</v>
      </c>
      <c r="S959" s="44">
        <v>100</v>
      </c>
      <c r="T959" s="44" t="str">
        <f t="shared" si="137"/>
        <v>KVDA-100</v>
      </c>
      <c r="U959" s="44">
        <v>400</v>
      </c>
      <c r="V959" s="44" t="str">
        <f t="shared" si="135"/>
        <v>400</v>
      </c>
      <c r="W959" s="44"/>
      <c r="X959" s="44"/>
      <c r="Y959" s="44"/>
      <c r="Z959" s="44" t="str">
        <f t="shared" si="136"/>
        <v>-</v>
      </c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L959" s="44"/>
      <c r="BM959" s="44"/>
      <c r="BN959" s="44"/>
      <c r="BO959" s="44"/>
    </row>
    <row r="960" spans="2:67">
      <c r="B960" s="44"/>
      <c r="D960" s="44"/>
      <c r="E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>
        <f>COUNTIF($T$1:T960,T960)</f>
        <v>1</v>
      </c>
      <c r="Q960" s="44" t="str">
        <f t="shared" si="134"/>
        <v>1-KVNU-8</v>
      </c>
      <c r="R960" s="44" t="s">
        <v>9</v>
      </c>
      <c r="S960" s="44">
        <v>8</v>
      </c>
      <c r="T960" s="44" t="str">
        <f t="shared" si="137"/>
        <v>KVNU-8</v>
      </c>
      <c r="U960" s="44">
        <v>5</v>
      </c>
      <c r="V960" s="44" t="str">
        <f t="shared" si="135"/>
        <v>5,</v>
      </c>
      <c r="W960" s="44"/>
      <c r="X960" s="44"/>
      <c r="Y960" s="44"/>
      <c r="Z960" s="44" t="str">
        <f t="shared" si="136"/>
        <v>-</v>
      </c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L960" s="44"/>
      <c r="BM960" s="44"/>
      <c r="BN960" s="44"/>
      <c r="BO960" s="44"/>
    </row>
    <row r="961" spans="2:67">
      <c r="B961" s="44"/>
      <c r="D961" s="44"/>
      <c r="E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>
        <f>COUNTIF($T$1:T961,T961)</f>
        <v>2</v>
      </c>
      <c r="Q961" s="44" t="str">
        <f t="shared" si="134"/>
        <v>2-KVNU-8</v>
      </c>
      <c r="R961" s="44" t="s">
        <v>9</v>
      </c>
      <c r="S961" s="44">
        <v>8</v>
      </c>
      <c r="T961" s="44" t="str">
        <f t="shared" si="137"/>
        <v>KVNU-8</v>
      </c>
      <c r="U961" s="44">
        <v>10</v>
      </c>
      <c r="V961" s="44" t="str">
        <f t="shared" si="135"/>
        <v>10,</v>
      </c>
      <c r="W961" s="44"/>
      <c r="X961" s="44"/>
      <c r="Y961" s="44"/>
      <c r="Z961" s="44" t="str">
        <f t="shared" si="136"/>
        <v>-</v>
      </c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L961" s="44"/>
      <c r="BM961" s="44"/>
      <c r="BN961" s="44"/>
      <c r="BO961" s="44"/>
    </row>
    <row r="962" spans="2:67">
      <c r="B962" s="44"/>
      <c r="D962" s="44"/>
      <c r="E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>
        <f>COUNTIF($T$1:T962,T962)</f>
        <v>3</v>
      </c>
      <c r="Q962" s="44" t="str">
        <f t="shared" si="134"/>
        <v>3-KVNU-8</v>
      </c>
      <c r="R962" s="44" t="s">
        <v>9</v>
      </c>
      <c r="S962" s="44">
        <v>8</v>
      </c>
      <c r="T962" s="44" t="str">
        <f t="shared" si="137"/>
        <v>KVNU-8</v>
      </c>
      <c r="U962" s="44">
        <v>15</v>
      </c>
      <c r="V962" s="44" t="str">
        <f t="shared" si="135"/>
        <v>15,</v>
      </c>
      <c r="W962" s="44"/>
      <c r="X962" s="44"/>
      <c r="Y962" s="44"/>
      <c r="Z962" s="44" t="str">
        <f t="shared" si="136"/>
        <v>-</v>
      </c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L962" s="44"/>
      <c r="BM962" s="44"/>
      <c r="BN962" s="44"/>
      <c r="BO962" s="44"/>
    </row>
    <row r="963" spans="2:67">
      <c r="B963" s="44"/>
      <c r="D963" s="44"/>
      <c r="E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>
        <f>COUNTIF($T$1:T963,T963)</f>
        <v>4</v>
      </c>
      <c r="Q963" s="44" t="str">
        <f t="shared" ref="Q963:Q1026" si="138">CONCATENATE(P963,"-",T963)</f>
        <v>4-KVNU-8</v>
      </c>
      <c r="R963" s="44" t="s">
        <v>9</v>
      </c>
      <c r="S963" s="44">
        <v>8</v>
      </c>
      <c r="T963" s="44" t="str">
        <f t="shared" si="137"/>
        <v>KVNU-8</v>
      </c>
      <c r="U963" s="44">
        <v>25</v>
      </c>
      <c r="V963" s="44" t="str">
        <f t="shared" ref="V963:V1026" si="139">CONCATENATE(U963,IF(P963=COUNTIF(T:T,T963),"",","))</f>
        <v>25,</v>
      </c>
      <c r="W963" s="44"/>
      <c r="X963" s="44"/>
      <c r="Y963" s="44"/>
      <c r="Z963" s="44" t="str">
        <f t="shared" si="136"/>
        <v>-</v>
      </c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L963" s="44"/>
      <c r="BM963" s="44"/>
      <c r="BN963" s="44"/>
      <c r="BO963" s="44"/>
    </row>
    <row r="964" spans="2:67">
      <c r="B964" s="44"/>
      <c r="D964" s="44"/>
      <c r="E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>
        <f>COUNTIF($T$1:T964,T964)</f>
        <v>5</v>
      </c>
      <c r="Q964" s="44" t="str">
        <f t="shared" si="138"/>
        <v>5-KVNU-8</v>
      </c>
      <c r="R964" s="44" t="s">
        <v>9</v>
      </c>
      <c r="S964" s="44">
        <v>8</v>
      </c>
      <c r="T964" s="44" t="str">
        <f t="shared" si="137"/>
        <v>KVNU-8</v>
      </c>
      <c r="U964" s="44">
        <v>40</v>
      </c>
      <c r="V964" s="44" t="str">
        <f t="shared" si="139"/>
        <v>40,</v>
      </c>
      <c r="W964" s="44"/>
      <c r="X964" s="44"/>
      <c r="Y964" s="44"/>
      <c r="Z964" s="44" t="str">
        <f t="shared" si="136"/>
        <v>-</v>
      </c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L964" s="44"/>
      <c r="BM964" s="44"/>
      <c r="BN964" s="44"/>
      <c r="BO964" s="44"/>
    </row>
    <row r="965" spans="2:67">
      <c r="B965" s="44"/>
      <c r="D965" s="44"/>
      <c r="E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>
        <f>COUNTIF($T$1:T965,T965)</f>
        <v>6</v>
      </c>
      <c r="Q965" s="44" t="str">
        <f t="shared" si="138"/>
        <v>6-KVNU-8</v>
      </c>
      <c r="R965" s="44" t="s">
        <v>9</v>
      </c>
      <c r="S965" s="44">
        <v>8</v>
      </c>
      <c r="T965" s="44" t="str">
        <f t="shared" si="137"/>
        <v>KVNU-8</v>
      </c>
      <c r="U965" s="44">
        <v>50</v>
      </c>
      <c r="V965" s="44" t="str">
        <f t="shared" si="139"/>
        <v>50,</v>
      </c>
      <c r="W965" s="44"/>
      <c r="X965" s="44"/>
      <c r="Y965" s="44"/>
      <c r="Z965" s="44" t="str">
        <f t="shared" si="136"/>
        <v>-</v>
      </c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L965" s="44"/>
      <c r="BM965" s="44"/>
      <c r="BN965" s="44"/>
      <c r="BO965" s="44"/>
    </row>
    <row r="966" spans="2:67">
      <c r="B966" s="44"/>
      <c r="D966" s="44"/>
      <c r="E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>
        <f>COUNTIF($T$1:T966,T966)</f>
        <v>7</v>
      </c>
      <c r="Q966" s="44" t="str">
        <f t="shared" si="138"/>
        <v>7-KVNU-8</v>
      </c>
      <c r="R966" s="44" t="s">
        <v>9</v>
      </c>
      <c r="S966" s="44">
        <v>8</v>
      </c>
      <c r="T966" s="44" t="str">
        <f t="shared" si="137"/>
        <v>KVNU-8</v>
      </c>
      <c r="U966" s="44">
        <v>80</v>
      </c>
      <c r="V966" s="44" t="str">
        <f t="shared" si="139"/>
        <v>80,</v>
      </c>
      <c r="W966" s="44"/>
      <c r="X966" s="44"/>
      <c r="Y966" s="44"/>
      <c r="Z966" s="44" t="str">
        <f t="shared" si="136"/>
        <v>-</v>
      </c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L966" s="44"/>
      <c r="BM966" s="44"/>
      <c r="BN966" s="44"/>
      <c r="BO966" s="44"/>
    </row>
    <row r="967" spans="2:67">
      <c r="B967" s="44"/>
      <c r="D967" s="44"/>
      <c r="E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>
        <f>COUNTIF($T$1:T967,T967)</f>
        <v>8</v>
      </c>
      <c r="Q967" s="44" t="str">
        <f t="shared" si="138"/>
        <v>8-KVNU-8</v>
      </c>
      <c r="R967" s="44" t="s">
        <v>9</v>
      </c>
      <c r="S967" s="44">
        <v>8</v>
      </c>
      <c r="T967" s="44" t="str">
        <f t="shared" si="137"/>
        <v>KVNU-8</v>
      </c>
      <c r="U967" s="44">
        <v>100</v>
      </c>
      <c r="V967" s="44" t="str">
        <f t="shared" si="139"/>
        <v>100</v>
      </c>
      <c r="W967" s="44"/>
      <c r="X967" s="44"/>
      <c r="Y967" s="44"/>
      <c r="Z967" s="44" t="str">
        <f t="shared" si="136"/>
        <v>-</v>
      </c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L967" s="44"/>
      <c r="BM967" s="44"/>
      <c r="BN967" s="44"/>
      <c r="BO967" s="44"/>
    </row>
    <row r="968" spans="2:67">
      <c r="B968" s="44"/>
      <c r="D968" s="44"/>
      <c r="E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>
        <f>COUNTIF($T$1:T968,T968)</f>
        <v>1</v>
      </c>
      <c r="Q968" s="44" t="str">
        <f t="shared" si="138"/>
        <v>1-KVNU-10</v>
      </c>
      <c r="R968" s="44" t="s">
        <v>9</v>
      </c>
      <c r="S968" s="44">
        <v>10</v>
      </c>
      <c r="T968" s="44" t="str">
        <f t="shared" si="137"/>
        <v>KVNU-10</v>
      </c>
      <c r="U968" s="44">
        <v>5</v>
      </c>
      <c r="V968" s="44" t="str">
        <f t="shared" si="139"/>
        <v>5,</v>
      </c>
      <c r="W968" s="44"/>
      <c r="X968" s="44"/>
      <c r="Y968" s="44"/>
      <c r="Z968" s="44" t="str">
        <f t="shared" si="136"/>
        <v>-</v>
      </c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L968" s="44"/>
      <c r="BM968" s="44"/>
      <c r="BN968" s="44"/>
      <c r="BO968" s="44"/>
    </row>
    <row r="969" spans="2:67">
      <c r="B969" s="44"/>
      <c r="D969" s="44"/>
      <c r="E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>
        <f>COUNTIF($T$1:T969,T969)</f>
        <v>2</v>
      </c>
      <c r="Q969" s="44" t="str">
        <f t="shared" si="138"/>
        <v>2-KVNU-10</v>
      </c>
      <c r="R969" s="44" t="s">
        <v>9</v>
      </c>
      <c r="S969" s="44">
        <v>10</v>
      </c>
      <c r="T969" s="44" t="str">
        <f t="shared" si="137"/>
        <v>KVNU-10</v>
      </c>
      <c r="U969" s="44">
        <v>10</v>
      </c>
      <c r="V969" s="44" t="str">
        <f t="shared" si="139"/>
        <v>10,</v>
      </c>
      <c r="W969" s="44"/>
      <c r="X969" s="44"/>
      <c r="Y969" s="44"/>
      <c r="Z969" s="44" t="str">
        <f t="shared" si="136"/>
        <v>-</v>
      </c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L969" s="44"/>
      <c r="BM969" s="44"/>
      <c r="BN969" s="44"/>
      <c r="BO969" s="44"/>
    </row>
    <row r="970" spans="2:67">
      <c r="B970" s="44"/>
      <c r="D970" s="44"/>
      <c r="E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>
        <f>COUNTIF($T$1:T970,T970)</f>
        <v>3</v>
      </c>
      <c r="Q970" s="44" t="str">
        <f t="shared" si="138"/>
        <v>3-KVNU-10</v>
      </c>
      <c r="R970" s="44" t="s">
        <v>9</v>
      </c>
      <c r="S970" s="44">
        <v>10</v>
      </c>
      <c r="T970" s="44" t="str">
        <f t="shared" si="137"/>
        <v>KVNU-10</v>
      </c>
      <c r="U970" s="44">
        <v>15</v>
      </c>
      <c r="V970" s="44" t="str">
        <f t="shared" si="139"/>
        <v>15,</v>
      </c>
      <c r="W970" s="44"/>
      <c r="X970" s="44"/>
      <c r="Y970" s="44"/>
      <c r="Z970" s="44" t="str">
        <f t="shared" si="136"/>
        <v>-</v>
      </c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L970" s="44"/>
      <c r="BM970" s="44"/>
      <c r="BN970" s="44"/>
      <c r="BO970" s="44"/>
    </row>
    <row r="971" spans="2:67">
      <c r="B971" s="44"/>
      <c r="D971" s="44"/>
      <c r="E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>
        <f>COUNTIF($T$1:T971,T971)</f>
        <v>4</v>
      </c>
      <c r="Q971" s="44" t="str">
        <f t="shared" si="138"/>
        <v>4-KVNU-10</v>
      </c>
      <c r="R971" s="44" t="s">
        <v>9</v>
      </c>
      <c r="S971" s="44">
        <v>10</v>
      </c>
      <c r="T971" s="44" t="str">
        <f t="shared" si="137"/>
        <v>KVNU-10</v>
      </c>
      <c r="U971" s="44">
        <v>25</v>
      </c>
      <c r="V971" s="44" t="str">
        <f t="shared" si="139"/>
        <v>25,</v>
      </c>
      <c r="W971" s="44"/>
      <c r="X971" s="44"/>
      <c r="Y971" s="44"/>
      <c r="Z971" s="44" t="str">
        <f t="shared" si="136"/>
        <v>-</v>
      </c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L971" s="44"/>
      <c r="BM971" s="44"/>
      <c r="BN971" s="44"/>
      <c r="BO971" s="44"/>
    </row>
    <row r="972" spans="2:67">
      <c r="B972" s="44"/>
      <c r="D972" s="44"/>
      <c r="E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>
        <f>COUNTIF($T$1:T972,T972)</f>
        <v>5</v>
      </c>
      <c r="Q972" s="44" t="str">
        <f t="shared" si="138"/>
        <v>5-KVNU-10</v>
      </c>
      <c r="R972" s="44" t="s">
        <v>9</v>
      </c>
      <c r="S972" s="44">
        <v>10</v>
      </c>
      <c r="T972" s="44" t="str">
        <f t="shared" si="137"/>
        <v>KVNU-10</v>
      </c>
      <c r="U972" s="44">
        <v>40</v>
      </c>
      <c r="V972" s="44" t="str">
        <f t="shared" si="139"/>
        <v>40,</v>
      </c>
      <c r="W972" s="44"/>
      <c r="X972" s="44"/>
      <c r="Y972" s="44"/>
      <c r="Z972" s="44" t="str">
        <f t="shared" si="136"/>
        <v>-</v>
      </c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L972" s="44"/>
      <c r="BM972" s="44"/>
      <c r="BN972" s="44"/>
      <c r="BO972" s="44"/>
    </row>
    <row r="973" spans="2:67">
      <c r="B973" s="44"/>
      <c r="D973" s="44"/>
      <c r="E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>
        <f>COUNTIF($T$1:T973,T973)</f>
        <v>6</v>
      </c>
      <c r="Q973" s="44" t="str">
        <f t="shared" si="138"/>
        <v>6-KVNU-10</v>
      </c>
      <c r="R973" s="44" t="s">
        <v>9</v>
      </c>
      <c r="S973" s="44">
        <v>10</v>
      </c>
      <c r="T973" s="44" t="str">
        <f t="shared" si="137"/>
        <v>KVNU-10</v>
      </c>
      <c r="U973" s="44">
        <v>50</v>
      </c>
      <c r="V973" s="44" t="str">
        <f t="shared" si="139"/>
        <v>50,</v>
      </c>
      <c r="W973" s="44"/>
      <c r="X973" s="44"/>
      <c r="Y973" s="44"/>
      <c r="Z973" s="44" t="str">
        <f t="shared" si="136"/>
        <v>-</v>
      </c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L973" s="44"/>
      <c r="BM973" s="44"/>
      <c r="BN973" s="44"/>
      <c r="BO973" s="44"/>
    </row>
    <row r="974" spans="2:67">
      <c r="B974" s="44"/>
      <c r="D974" s="44"/>
      <c r="E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>
        <f>COUNTIF($T$1:T974,T974)</f>
        <v>7</v>
      </c>
      <c r="Q974" s="44" t="str">
        <f t="shared" si="138"/>
        <v>7-KVNU-10</v>
      </c>
      <c r="R974" s="44" t="s">
        <v>9</v>
      </c>
      <c r="S974" s="44">
        <v>10</v>
      </c>
      <c r="T974" s="44" t="str">
        <f t="shared" si="137"/>
        <v>KVNU-10</v>
      </c>
      <c r="U974" s="44">
        <v>80</v>
      </c>
      <c r="V974" s="44" t="str">
        <f t="shared" si="139"/>
        <v>80,</v>
      </c>
      <c r="W974" s="44"/>
      <c r="X974" s="44"/>
      <c r="Y974" s="44"/>
      <c r="Z974" s="44" t="str">
        <f t="shared" si="136"/>
        <v>-</v>
      </c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L974" s="44"/>
      <c r="BM974" s="44"/>
      <c r="BN974" s="44"/>
      <c r="BO974" s="44"/>
    </row>
    <row r="975" spans="2:67">
      <c r="B975" s="44"/>
      <c r="D975" s="44"/>
      <c r="E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>
        <f>COUNTIF($T$1:T975,T975)</f>
        <v>8</v>
      </c>
      <c r="Q975" s="44" t="str">
        <f t="shared" si="138"/>
        <v>8-KVNU-10</v>
      </c>
      <c r="R975" s="44" t="s">
        <v>9</v>
      </c>
      <c r="S975" s="44">
        <v>10</v>
      </c>
      <c r="T975" s="44" t="str">
        <f t="shared" si="137"/>
        <v>KVNU-10</v>
      </c>
      <c r="U975" s="44">
        <v>100</v>
      </c>
      <c r="V975" s="44" t="str">
        <f t="shared" si="139"/>
        <v>100</v>
      </c>
      <c r="W975" s="44"/>
      <c r="X975" s="44"/>
      <c r="Y975" s="44"/>
      <c r="Z975" s="44" t="str">
        <f t="shared" si="136"/>
        <v>-</v>
      </c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L975" s="44"/>
      <c r="BM975" s="44"/>
      <c r="BN975" s="44"/>
      <c r="BO975" s="44"/>
    </row>
    <row r="976" spans="2:67">
      <c r="B976" s="44"/>
      <c r="D976" s="44"/>
      <c r="E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>
        <f>COUNTIF($T$1:T976,T976)</f>
        <v>1</v>
      </c>
      <c r="Q976" s="44" t="str">
        <f t="shared" si="138"/>
        <v>1-KVNU-12</v>
      </c>
      <c r="R976" s="44" t="s">
        <v>9</v>
      </c>
      <c r="S976" s="44">
        <v>12</v>
      </c>
      <c r="T976" s="44" t="str">
        <f t="shared" si="137"/>
        <v>KVNU-12</v>
      </c>
      <c r="U976" s="44">
        <v>5</v>
      </c>
      <c r="V976" s="44" t="str">
        <f t="shared" si="139"/>
        <v>5,</v>
      </c>
      <c r="W976" s="44"/>
      <c r="X976" s="44"/>
      <c r="Y976" s="44"/>
      <c r="Z976" s="44" t="str">
        <f t="shared" si="136"/>
        <v>-</v>
      </c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L976" s="44"/>
      <c r="BM976" s="44"/>
      <c r="BN976" s="44"/>
      <c r="BO976" s="44"/>
    </row>
    <row r="977" spans="2:67">
      <c r="B977" s="44"/>
      <c r="D977" s="44"/>
      <c r="E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>
        <f>COUNTIF($T$1:T977,T977)</f>
        <v>2</v>
      </c>
      <c r="Q977" s="44" t="str">
        <f t="shared" si="138"/>
        <v>2-KVNU-12</v>
      </c>
      <c r="R977" s="44" t="s">
        <v>9</v>
      </c>
      <c r="S977" s="44">
        <v>12</v>
      </c>
      <c r="T977" s="44" t="str">
        <f t="shared" si="137"/>
        <v>KVNU-12</v>
      </c>
      <c r="U977" s="44">
        <v>10</v>
      </c>
      <c r="V977" s="44" t="str">
        <f t="shared" si="139"/>
        <v>10,</v>
      </c>
      <c r="W977" s="44"/>
      <c r="X977" s="44"/>
      <c r="Y977" s="44"/>
      <c r="Z977" s="44" t="str">
        <f t="shared" si="136"/>
        <v>-</v>
      </c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L977" s="44"/>
      <c r="BM977" s="44"/>
      <c r="BN977" s="44"/>
      <c r="BO977" s="44"/>
    </row>
    <row r="978" spans="2:67">
      <c r="B978" s="44"/>
      <c r="D978" s="44"/>
      <c r="E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>
        <f>COUNTIF($T$1:T978,T978)</f>
        <v>3</v>
      </c>
      <c r="Q978" s="44" t="str">
        <f t="shared" si="138"/>
        <v>3-KVNU-12</v>
      </c>
      <c r="R978" s="44" t="s">
        <v>9</v>
      </c>
      <c r="S978" s="44">
        <v>12</v>
      </c>
      <c r="T978" s="44" t="str">
        <f t="shared" si="137"/>
        <v>KVNU-12</v>
      </c>
      <c r="U978" s="44">
        <v>15</v>
      </c>
      <c r="V978" s="44" t="str">
        <f t="shared" si="139"/>
        <v>15,</v>
      </c>
      <c r="W978" s="44"/>
      <c r="X978" s="44"/>
      <c r="Y978" s="44"/>
      <c r="Z978" s="44" t="str">
        <f t="shared" si="136"/>
        <v>-</v>
      </c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L978" s="44"/>
      <c r="BM978" s="44"/>
      <c r="BN978" s="44"/>
      <c r="BO978" s="44"/>
    </row>
    <row r="979" spans="2:67">
      <c r="B979" s="44"/>
      <c r="D979" s="44"/>
      <c r="E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>
        <f>COUNTIF($T$1:T979,T979)</f>
        <v>4</v>
      </c>
      <c r="Q979" s="44" t="str">
        <f t="shared" si="138"/>
        <v>4-KVNU-12</v>
      </c>
      <c r="R979" s="44" t="s">
        <v>9</v>
      </c>
      <c r="S979" s="44">
        <v>12</v>
      </c>
      <c r="T979" s="44" t="str">
        <f t="shared" si="137"/>
        <v>KVNU-12</v>
      </c>
      <c r="U979" s="44">
        <v>25</v>
      </c>
      <c r="V979" s="44" t="str">
        <f t="shared" si="139"/>
        <v>25,</v>
      </c>
      <c r="W979" s="44"/>
      <c r="X979" s="44"/>
      <c r="Y979" s="44"/>
      <c r="Z979" s="44" t="str">
        <f t="shared" si="136"/>
        <v>-</v>
      </c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L979" s="44"/>
      <c r="BM979" s="44"/>
      <c r="BN979" s="44"/>
      <c r="BO979" s="44"/>
    </row>
    <row r="980" spans="2:67">
      <c r="B980" s="44"/>
      <c r="D980" s="44"/>
      <c r="E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>
        <f>COUNTIF($T$1:T980,T980)</f>
        <v>5</v>
      </c>
      <c r="Q980" s="44" t="str">
        <f t="shared" si="138"/>
        <v>5-KVNU-12</v>
      </c>
      <c r="R980" s="44" t="s">
        <v>9</v>
      </c>
      <c r="S980" s="44">
        <v>12</v>
      </c>
      <c r="T980" s="44" t="str">
        <f t="shared" si="137"/>
        <v>KVNU-12</v>
      </c>
      <c r="U980" s="44">
        <v>40</v>
      </c>
      <c r="V980" s="44" t="str">
        <f t="shared" si="139"/>
        <v>40,</v>
      </c>
      <c r="W980" s="44"/>
      <c r="X980" s="44"/>
      <c r="Y980" s="44"/>
      <c r="Z980" s="44" t="str">
        <f t="shared" si="136"/>
        <v>-</v>
      </c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L980" s="44"/>
      <c r="BM980" s="44"/>
      <c r="BN980" s="44"/>
      <c r="BO980" s="44"/>
    </row>
    <row r="981" spans="2:67">
      <c r="B981" s="44"/>
      <c r="D981" s="44"/>
      <c r="E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>
        <f>COUNTIF($T$1:T981,T981)</f>
        <v>6</v>
      </c>
      <c r="Q981" s="44" t="str">
        <f t="shared" si="138"/>
        <v>6-KVNU-12</v>
      </c>
      <c r="R981" s="44" t="s">
        <v>9</v>
      </c>
      <c r="S981" s="44">
        <v>12</v>
      </c>
      <c r="T981" s="44" t="str">
        <f t="shared" si="137"/>
        <v>KVNU-12</v>
      </c>
      <c r="U981" s="44">
        <v>50</v>
      </c>
      <c r="V981" s="44" t="str">
        <f t="shared" si="139"/>
        <v>50,</v>
      </c>
      <c r="W981" s="44"/>
      <c r="X981" s="44"/>
      <c r="Y981" s="44"/>
      <c r="Z981" s="44" t="str">
        <f t="shared" si="136"/>
        <v>-</v>
      </c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L981" s="44"/>
      <c r="BM981" s="44"/>
      <c r="BN981" s="44"/>
      <c r="BO981" s="44"/>
    </row>
    <row r="982" spans="2:67">
      <c r="B982" s="44"/>
      <c r="D982" s="44"/>
      <c r="E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>
        <f>COUNTIF($T$1:T982,T982)</f>
        <v>7</v>
      </c>
      <c r="Q982" s="44" t="str">
        <f t="shared" si="138"/>
        <v>7-KVNU-12</v>
      </c>
      <c r="R982" s="44" t="s">
        <v>9</v>
      </c>
      <c r="S982" s="44">
        <v>12</v>
      </c>
      <c r="T982" s="44" t="str">
        <f t="shared" si="137"/>
        <v>KVNU-12</v>
      </c>
      <c r="U982" s="44">
        <v>80</v>
      </c>
      <c r="V982" s="44" t="str">
        <f t="shared" si="139"/>
        <v>80,</v>
      </c>
      <c r="W982" s="44"/>
      <c r="X982" s="44"/>
      <c r="Y982" s="44"/>
      <c r="Z982" s="44" t="str">
        <f t="shared" si="136"/>
        <v>-</v>
      </c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L982" s="44"/>
      <c r="BM982" s="44"/>
      <c r="BN982" s="44"/>
      <c r="BO982" s="44"/>
    </row>
    <row r="983" spans="2:67">
      <c r="B983" s="44"/>
      <c r="D983" s="44"/>
      <c r="E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>
        <f>COUNTIF($T$1:T983,T983)</f>
        <v>8</v>
      </c>
      <c r="Q983" s="44" t="str">
        <f t="shared" si="138"/>
        <v>8-KVNU-12</v>
      </c>
      <c r="R983" s="44" t="s">
        <v>9</v>
      </c>
      <c r="S983" s="44">
        <v>12</v>
      </c>
      <c r="T983" s="44" t="str">
        <f t="shared" si="137"/>
        <v>KVNU-12</v>
      </c>
      <c r="U983" s="44">
        <v>100</v>
      </c>
      <c r="V983" s="44" t="str">
        <f t="shared" si="139"/>
        <v>100,</v>
      </c>
      <c r="W983" s="44"/>
      <c r="X983" s="44"/>
      <c r="Y983" s="44"/>
      <c r="Z983" s="44" t="str">
        <f t="shared" si="136"/>
        <v>-</v>
      </c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L983" s="44"/>
      <c r="BM983" s="44"/>
      <c r="BN983" s="44"/>
      <c r="BO983" s="44"/>
    </row>
    <row r="984" spans="2:67">
      <c r="B984" s="44"/>
      <c r="D984" s="44"/>
      <c r="E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>
        <f>COUNTIF($T$1:T984,T984)</f>
        <v>9</v>
      </c>
      <c r="Q984" s="44" t="str">
        <f t="shared" si="138"/>
        <v>9-KVNU-12</v>
      </c>
      <c r="R984" s="44" t="s">
        <v>9</v>
      </c>
      <c r="S984" s="44">
        <v>12</v>
      </c>
      <c r="T984" s="44" t="str">
        <f t="shared" si="137"/>
        <v>KVNU-12</v>
      </c>
      <c r="U984" s="44">
        <v>120</v>
      </c>
      <c r="V984" s="44" t="str">
        <f t="shared" si="139"/>
        <v>120,</v>
      </c>
      <c r="W984" s="44"/>
      <c r="X984" s="44"/>
      <c r="Y984" s="44"/>
      <c r="Z984" s="44" t="str">
        <f t="shared" si="136"/>
        <v>-</v>
      </c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L984" s="44"/>
      <c r="BM984" s="44"/>
      <c r="BN984" s="44"/>
      <c r="BO984" s="44"/>
    </row>
    <row r="985" spans="2:67">
      <c r="B985" s="44"/>
      <c r="D985" s="44"/>
      <c r="E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>
        <f>COUNTIF($T$1:T985,T985)</f>
        <v>10</v>
      </c>
      <c r="Q985" s="44" t="str">
        <f t="shared" si="138"/>
        <v>10-KVNU-12</v>
      </c>
      <c r="R985" s="44" t="s">
        <v>9</v>
      </c>
      <c r="S985" s="44">
        <v>12</v>
      </c>
      <c r="T985" s="44" t="str">
        <f t="shared" si="137"/>
        <v>KVNU-12</v>
      </c>
      <c r="U985" s="44">
        <v>160</v>
      </c>
      <c r="V985" s="44" t="str">
        <f t="shared" si="139"/>
        <v>160,</v>
      </c>
      <c r="W985" s="44"/>
      <c r="X985" s="44"/>
      <c r="Y985" s="44"/>
      <c r="Z985" s="44" t="str">
        <f t="shared" si="136"/>
        <v>-</v>
      </c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L985" s="44"/>
      <c r="BM985" s="44"/>
      <c r="BN985" s="44"/>
      <c r="BO985" s="44"/>
    </row>
    <row r="986" spans="2:67">
      <c r="B986" s="44"/>
      <c r="D986" s="44"/>
      <c r="E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>
        <f>COUNTIF($T$1:T986,T986)</f>
        <v>11</v>
      </c>
      <c r="Q986" s="44" t="str">
        <f t="shared" si="138"/>
        <v>11-KVNU-12</v>
      </c>
      <c r="R986" s="44" t="s">
        <v>9</v>
      </c>
      <c r="S986" s="44">
        <v>12</v>
      </c>
      <c r="T986" s="44" t="str">
        <f t="shared" si="137"/>
        <v>KVNU-12</v>
      </c>
      <c r="U986" s="44">
        <v>200</v>
      </c>
      <c r="V986" s="44" t="str">
        <f t="shared" si="139"/>
        <v>200</v>
      </c>
      <c r="W986" s="44"/>
      <c r="X986" s="44"/>
      <c r="Y986" s="44"/>
      <c r="Z986" s="44" t="str">
        <f t="shared" si="136"/>
        <v>-</v>
      </c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L986" s="44"/>
      <c r="BM986" s="44"/>
      <c r="BN986" s="44"/>
      <c r="BO986" s="44"/>
    </row>
    <row r="987" spans="2:67">
      <c r="B987" s="44"/>
      <c r="D987" s="44"/>
      <c r="E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>
        <f>COUNTIF($T$1:T987,T987)</f>
        <v>1</v>
      </c>
      <c r="Q987" s="44" t="str">
        <f t="shared" si="138"/>
        <v>1-KVNU-16</v>
      </c>
      <c r="R987" s="44" t="s">
        <v>9</v>
      </c>
      <c r="S987" s="44">
        <v>16</v>
      </c>
      <c r="T987" s="44" t="str">
        <f t="shared" si="137"/>
        <v>KVNU-16</v>
      </c>
      <c r="U987" s="44">
        <v>5</v>
      </c>
      <c r="V987" s="44" t="str">
        <f t="shared" si="139"/>
        <v>5,</v>
      </c>
      <c r="W987" s="44"/>
      <c r="X987" s="44"/>
      <c r="Y987" s="44"/>
      <c r="Z987" s="44" t="str">
        <f t="shared" si="136"/>
        <v>-</v>
      </c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L987" s="44"/>
      <c r="BM987" s="44"/>
      <c r="BN987" s="44"/>
      <c r="BO987" s="44"/>
    </row>
    <row r="988" spans="2:67">
      <c r="B988" s="44"/>
      <c r="D988" s="44"/>
      <c r="E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>
        <f>COUNTIF($T$1:T988,T988)</f>
        <v>2</v>
      </c>
      <c r="Q988" s="44" t="str">
        <f t="shared" si="138"/>
        <v>2-KVNU-16</v>
      </c>
      <c r="R988" s="44" t="s">
        <v>9</v>
      </c>
      <c r="S988" s="44">
        <v>16</v>
      </c>
      <c r="T988" s="44" t="str">
        <f t="shared" si="137"/>
        <v>KVNU-16</v>
      </c>
      <c r="U988" s="44">
        <v>10</v>
      </c>
      <c r="V988" s="44" t="str">
        <f t="shared" si="139"/>
        <v>10,</v>
      </c>
      <c r="W988" s="44"/>
      <c r="X988" s="44"/>
      <c r="Y988" s="44"/>
      <c r="Z988" s="44" t="str">
        <f t="shared" si="136"/>
        <v>-</v>
      </c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L988" s="44"/>
      <c r="BM988" s="44"/>
      <c r="BN988" s="44"/>
      <c r="BO988" s="44"/>
    </row>
    <row r="989" spans="2:67">
      <c r="B989" s="44"/>
      <c r="D989" s="44"/>
      <c r="E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>
        <f>COUNTIF($T$1:T989,T989)</f>
        <v>3</v>
      </c>
      <c r="Q989" s="44" t="str">
        <f t="shared" si="138"/>
        <v>3-KVNU-16</v>
      </c>
      <c r="R989" s="44" t="s">
        <v>9</v>
      </c>
      <c r="S989" s="44">
        <v>16</v>
      </c>
      <c r="T989" s="44" t="str">
        <f t="shared" si="137"/>
        <v>KVNU-16</v>
      </c>
      <c r="U989" s="44">
        <v>15</v>
      </c>
      <c r="V989" s="44" t="str">
        <f t="shared" si="139"/>
        <v>15,</v>
      </c>
      <c r="W989" s="44"/>
      <c r="X989" s="44"/>
      <c r="Y989" s="44"/>
      <c r="Z989" s="44" t="str">
        <f t="shared" ref="Z989:Z1052" si="140">CONCATENATE(X989,"-",Y989)</f>
        <v>-</v>
      </c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L989" s="44"/>
      <c r="BM989" s="44"/>
      <c r="BN989" s="44"/>
      <c r="BO989" s="44"/>
    </row>
    <row r="990" spans="2:67">
      <c r="B990" s="44"/>
      <c r="D990" s="44"/>
      <c r="E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>
        <f>COUNTIF($T$1:T990,T990)</f>
        <v>4</v>
      </c>
      <c r="Q990" s="44" t="str">
        <f t="shared" si="138"/>
        <v>4-KVNU-16</v>
      </c>
      <c r="R990" s="44" t="s">
        <v>9</v>
      </c>
      <c r="S990" s="44">
        <v>16</v>
      </c>
      <c r="T990" s="44" t="str">
        <f t="shared" si="137"/>
        <v>KVNU-16</v>
      </c>
      <c r="U990" s="44">
        <v>25</v>
      </c>
      <c r="V990" s="44" t="str">
        <f t="shared" si="139"/>
        <v>25,</v>
      </c>
      <c r="W990" s="44"/>
      <c r="X990" s="44"/>
      <c r="Y990" s="44"/>
      <c r="Z990" s="44" t="str">
        <f t="shared" si="140"/>
        <v>-</v>
      </c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L990" s="44"/>
      <c r="BM990" s="44"/>
      <c r="BN990" s="44"/>
      <c r="BO990" s="44"/>
    </row>
    <row r="991" spans="2:67">
      <c r="B991" s="44"/>
      <c r="D991" s="44"/>
      <c r="E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>
        <f>COUNTIF($T$1:T991,T991)</f>
        <v>5</v>
      </c>
      <c r="Q991" s="44" t="str">
        <f t="shared" si="138"/>
        <v>5-KVNU-16</v>
      </c>
      <c r="R991" s="44" t="s">
        <v>9</v>
      </c>
      <c r="S991" s="44">
        <v>16</v>
      </c>
      <c r="T991" s="44" t="str">
        <f t="shared" si="137"/>
        <v>KVNU-16</v>
      </c>
      <c r="U991" s="44">
        <v>40</v>
      </c>
      <c r="V991" s="44" t="str">
        <f t="shared" si="139"/>
        <v>40,</v>
      </c>
      <c r="W991" s="44"/>
      <c r="X991" s="44"/>
      <c r="Y991" s="44"/>
      <c r="Z991" s="44" t="str">
        <f t="shared" si="140"/>
        <v>-</v>
      </c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L991" s="44"/>
      <c r="BM991" s="44"/>
      <c r="BN991" s="44"/>
      <c r="BO991" s="44"/>
    </row>
    <row r="992" spans="2:67">
      <c r="B992" s="44"/>
      <c r="D992" s="44"/>
      <c r="E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>
        <f>COUNTIF($T$1:T992,T992)</f>
        <v>6</v>
      </c>
      <c r="Q992" s="44" t="str">
        <f t="shared" si="138"/>
        <v>6-KVNU-16</v>
      </c>
      <c r="R992" s="44" t="s">
        <v>9</v>
      </c>
      <c r="S992" s="44">
        <v>16</v>
      </c>
      <c r="T992" s="44" t="str">
        <f t="shared" si="137"/>
        <v>KVNU-16</v>
      </c>
      <c r="U992" s="44">
        <v>50</v>
      </c>
      <c r="V992" s="44" t="str">
        <f t="shared" si="139"/>
        <v>50,</v>
      </c>
      <c r="W992" s="44"/>
      <c r="X992" s="44"/>
      <c r="Y992" s="44"/>
      <c r="Z992" s="44" t="str">
        <f t="shared" si="140"/>
        <v>-</v>
      </c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L992" s="44"/>
      <c r="BM992" s="44"/>
      <c r="BN992" s="44"/>
      <c r="BO992" s="44"/>
    </row>
    <row r="993" spans="2:67">
      <c r="B993" s="44"/>
      <c r="D993" s="44"/>
      <c r="E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>
        <f>COUNTIF($T$1:T993,T993)</f>
        <v>7</v>
      </c>
      <c r="Q993" s="44" t="str">
        <f t="shared" si="138"/>
        <v>7-KVNU-16</v>
      </c>
      <c r="R993" s="44" t="s">
        <v>9</v>
      </c>
      <c r="S993" s="44">
        <v>16</v>
      </c>
      <c r="T993" s="44" t="str">
        <f t="shared" si="137"/>
        <v>KVNU-16</v>
      </c>
      <c r="U993" s="44">
        <v>80</v>
      </c>
      <c r="V993" s="44" t="str">
        <f t="shared" si="139"/>
        <v>80,</v>
      </c>
      <c r="W993" s="44"/>
      <c r="X993" s="44"/>
      <c r="Y993" s="44"/>
      <c r="Z993" s="44" t="str">
        <f t="shared" si="140"/>
        <v>-</v>
      </c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L993" s="44"/>
      <c r="BM993" s="44"/>
      <c r="BN993" s="44"/>
      <c r="BO993" s="44"/>
    </row>
    <row r="994" spans="2:67">
      <c r="B994" s="44"/>
      <c r="D994" s="44"/>
      <c r="E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>
        <f>COUNTIF($T$1:T994,T994)</f>
        <v>8</v>
      </c>
      <c r="Q994" s="44" t="str">
        <f t="shared" si="138"/>
        <v>8-KVNU-16</v>
      </c>
      <c r="R994" s="44" t="s">
        <v>9</v>
      </c>
      <c r="S994" s="44">
        <v>16</v>
      </c>
      <c r="T994" s="44" t="str">
        <f t="shared" si="137"/>
        <v>KVNU-16</v>
      </c>
      <c r="U994" s="44">
        <v>100</v>
      </c>
      <c r="V994" s="44" t="str">
        <f t="shared" si="139"/>
        <v>100,</v>
      </c>
      <c r="W994" s="44"/>
      <c r="X994" s="44"/>
      <c r="Y994" s="44"/>
      <c r="Z994" s="44" t="str">
        <f t="shared" si="140"/>
        <v>-</v>
      </c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L994" s="44"/>
      <c r="BM994" s="44"/>
      <c r="BN994" s="44"/>
      <c r="BO994" s="44"/>
    </row>
    <row r="995" spans="2:67">
      <c r="B995" s="44"/>
      <c r="D995" s="44"/>
      <c r="E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>
        <f>COUNTIF($T$1:T995,T995)</f>
        <v>9</v>
      </c>
      <c r="Q995" s="44" t="str">
        <f t="shared" si="138"/>
        <v>9-KVNU-16</v>
      </c>
      <c r="R995" s="44" t="s">
        <v>9</v>
      </c>
      <c r="S995" s="44">
        <v>16</v>
      </c>
      <c r="T995" s="44" t="str">
        <f t="shared" si="137"/>
        <v>KVNU-16</v>
      </c>
      <c r="U995" s="44">
        <v>120</v>
      </c>
      <c r="V995" s="44" t="str">
        <f t="shared" si="139"/>
        <v>120,</v>
      </c>
      <c r="W995" s="44"/>
      <c r="X995" s="44"/>
      <c r="Y995" s="44"/>
      <c r="Z995" s="44" t="str">
        <f t="shared" si="140"/>
        <v>-</v>
      </c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L995" s="44"/>
      <c r="BM995" s="44"/>
      <c r="BN995" s="44"/>
      <c r="BO995" s="44"/>
    </row>
    <row r="996" spans="2:67">
      <c r="B996" s="44"/>
      <c r="D996" s="44"/>
      <c r="E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>
        <f>COUNTIF($T$1:T996,T996)</f>
        <v>10</v>
      </c>
      <c r="Q996" s="44" t="str">
        <f t="shared" si="138"/>
        <v>10-KVNU-16</v>
      </c>
      <c r="R996" s="44" t="s">
        <v>9</v>
      </c>
      <c r="S996" s="44">
        <v>16</v>
      </c>
      <c r="T996" s="44" t="str">
        <f t="shared" si="137"/>
        <v>KVNU-16</v>
      </c>
      <c r="U996" s="44">
        <v>160</v>
      </c>
      <c r="V996" s="44" t="str">
        <f t="shared" si="139"/>
        <v>160,</v>
      </c>
      <c r="W996" s="44"/>
      <c r="X996" s="44"/>
      <c r="Y996" s="44"/>
      <c r="Z996" s="44" t="str">
        <f t="shared" si="140"/>
        <v>-</v>
      </c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L996" s="44"/>
      <c r="BM996" s="44"/>
      <c r="BN996" s="44"/>
      <c r="BO996" s="44"/>
    </row>
    <row r="997" spans="2:67">
      <c r="B997" s="44"/>
      <c r="D997" s="44"/>
      <c r="E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>
        <f>COUNTIF($T$1:T997,T997)</f>
        <v>11</v>
      </c>
      <c r="Q997" s="44" t="str">
        <f t="shared" si="138"/>
        <v>11-KVNU-16</v>
      </c>
      <c r="R997" s="44" t="s">
        <v>9</v>
      </c>
      <c r="S997" s="44">
        <v>16</v>
      </c>
      <c r="T997" s="44" t="str">
        <f t="shared" si="137"/>
        <v>KVNU-16</v>
      </c>
      <c r="U997" s="44">
        <v>200</v>
      </c>
      <c r="V997" s="44" t="str">
        <f t="shared" si="139"/>
        <v>200</v>
      </c>
      <c r="W997" s="44"/>
      <c r="X997" s="44"/>
      <c r="Y997" s="44"/>
      <c r="Z997" s="44" t="str">
        <f t="shared" si="140"/>
        <v>-</v>
      </c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L997" s="44"/>
      <c r="BM997" s="44"/>
      <c r="BN997" s="44"/>
      <c r="BO997" s="44"/>
    </row>
    <row r="998" spans="2:67">
      <c r="B998" s="44"/>
      <c r="D998" s="44"/>
      <c r="E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>
        <f>COUNTIF($T$1:T998,T998)</f>
        <v>1</v>
      </c>
      <c r="Q998" s="44" t="str">
        <f t="shared" si="138"/>
        <v>1-KVNU-20</v>
      </c>
      <c r="R998" s="44" t="s">
        <v>9</v>
      </c>
      <c r="S998" s="44">
        <v>20</v>
      </c>
      <c r="T998" s="44" t="str">
        <f t="shared" si="137"/>
        <v>KVNU-20</v>
      </c>
      <c r="U998" s="44">
        <v>5</v>
      </c>
      <c r="V998" s="44" t="str">
        <f t="shared" si="139"/>
        <v>5,</v>
      </c>
      <c r="W998" s="44"/>
      <c r="X998" s="44"/>
      <c r="Y998" s="44"/>
      <c r="Z998" s="44" t="str">
        <f t="shared" si="140"/>
        <v>-</v>
      </c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L998" s="44"/>
      <c r="BM998" s="44"/>
      <c r="BN998" s="44"/>
      <c r="BO998" s="44"/>
    </row>
    <row r="999" spans="2:67">
      <c r="B999" s="44"/>
      <c r="D999" s="44"/>
      <c r="E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>
        <f>COUNTIF($T$1:T999,T999)</f>
        <v>2</v>
      </c>
      <c r="Q999" s="44" t="str">
        <f t="shared" si="138"/>
        <v>2-KVNU-20</v>
      </c>
      <c r="R999" s="44" t="s">
        <v>9</v>
      </c>
      <c r="S999" s="44">
        <v>20</v>
      </c>
      <c r="T999" s="44" t="str">
        <f t="shared" si="137"/>
        <v>KVNU-20</v>
      </c>
      <c r="U999" s="44">
        <v>10</v>
      </c>
      <c r="V999" s="44" t="str">
        <f t="shared" si="139"/>
        <v>10,</v>
      </c>
      <c r="W999" s="44"/>
      <c r="X999" s="44"/>
      <c r="Y999" s="44"/>
      <c r="Z999" s="44" t="str">
        <f t="shared" si="140"/>
        <v>-</v>
      </c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L999" s="44"/>
      <c r="BM999" s="44"/>
      <c r="BN999" s="44"/>
      <c r="BO999" s="44"/>
    </row>
    <row r="1000" spans="2:67">
      <c r="B1000" s="44"/>
      <c r="D1000" s="44"/>
      <c r="E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>
        <f>COUNTIF($T$1:T1000,T1000)</f>
        <v>3</v>
      </c>
      <c r="Q1000" s="44" t="str">
        <f t="shared" si="138"/>
        <v>3-KVNU-20</v>
      </c>
      <c r="R1000" s="44" t="s">
        <v>9</v>
      </c>
      <c r="S1000" s="44">
        <v>20</v>
      </c>
      <c r="T1000" s="44" t="str">
        <f t="shared" si="137"/>
        <v>KVNU-20</v>
      </c>
      <c r="U1000" s="44">
        <v>15</v>
      </c>
      <c r="V1000" s="44" t="str">
        <f t="shared" si="139"/>
        <v>15,</v>
      </c>
      <c r="W1000" s="44"/>
      <c r="X1000" s="44"/>
      <c r="Y1000" s="44"/>
      <c r="Z1000" s="44" t="str">
        <f t="shared" si="140"/>
        <v>-</v>
      </c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L1000" s="44"/>
      <c r="BM1000" s="44"/>
      <c r="BN1000" s="44"/>
      <c r="BO1000" s="44"/>
    </row>
    <row r="1001" spans="2:67">
      <c r="B1001" s="44"/>
      <c r="D1001" s="44"/>
      <c r="E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>
        <f>COUNTIF($T$1:T1001,T1001)</f>
        <v>4</v>
      </c>
      <c r="Q1001" s="44" t="str">
        <f t="shared" si="138"/>
        <v>4-KVNU-20</v>
      </c>
      <c r="R1001" s="44" t="s">
        <v>9</v>
      </c>
      <c r="S1001" s="44">
        <v>20</v>
      </c>
      <c r="T1001" s="44" t="str">
        <f t="shared" si="137"/>
        <v>KVNU-20</v>
      </c>
      <c r="U1001" s="44">
        <v>25</v>
      </c>
      <c r="V1001" s="44" t="str">
        <f t="shared" si="139"/>
        <v>25,</v>
      </c>
      <c r="W1001" s="44"/>
      <c r="X1001" s="44"/>
      <c r="Y1001" s="44"/>
      <c r="Z1001" s="44" t="str">
        <f t="shared" si="140"/>
        <v>-</v>
      </c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L1001" s="44"/>
      <c r="BM1001" s="44"/>
      <c r="BN1001" s="44"/>
      <c r="BO1001" s="44"/>
    </row>
    <row r="1002" spans="2:67">
      <c r="B1002" s="44"/>
      <c r="D1002" s="44"/>
      <c r="E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>
        <f>COUNTIF($T$1:T1002,T1002)</f>
        <v>5</v>
      </c>
      <c r="Q1002" s="44" t="str">
        <f t="shared" si="138"/>
        <v>5-KVNU-20</v>
      </c>
      <c r="R1002" s="44" t="s">
        <v>9</v>
      </c>
      <c r="S1002" s="44">
        <v>20</v>
      </c>
      <c r="T1002" s="44" t="str">
        <f t="shared" si="137"/>
        <v>KVNU-20</v>
      </c>
      <c r="U1002" s="44">
        <v>40</v>
      </c>
      <c r="V1002" s="44" t="str">
        <f t="shared" si="139"/>
        <v>40,</v>
      </c>
      <c r="W1002" s="44"/>
      <c r="X1002" s="44"/>
      <c r="Y1002" s="44"/>
      <c r="Z1002" s="44" t="str">
        <f t="shared" si="140"/>
        <v>-</v>
      </c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L1002" s="44"/>
      <c r="BM1002" s="44"/>
      <c r="BN1002" s="44"/>
      <c r="BO1002" s="44"/>
    </row>
    <row r="1003" spans="2:67">
      <c r="B1003" s="44"/>
      <c r="D1003" s="44"/>
      <c r="E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>
        <f>COUNTIF($T$1:T1003,T1003)</f>
        <v>6</v>
      </c>
      <c r="Q1003" s="44" t="str">
        <f t="shared" si="138"/>
        <v>6-KVNU-20</v>
      </c>
      <c r="R1003" s="44" t="s">
        <v>9</v>
      </c>
      <c r="S1003" s="44">
        <v>20</v>
      </c>
      <c r="T1003" s="44" t="str">
        <f t="shared" si="137"/>
        <v>KVNU-20</v>
      </c>
      <c r="U1003" s="44">
        <v>50</v>
      </c>
      <c r="V1003" s="44" t="str">
        <f t="shared" si="139"/>
        <v>50,</v>
      </c>
      <c r="W1003" s="44"/>
      <c r="X1003" s="44"/>
      <c r="Y1003" s="44"/>
      <c r="Z1003" s="44" t="str">
        <f t="shared" si="140"/>
        <v>-</v>
      </c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L1003" s="44"/>
      <c r="BM1003" s="44"/>
      <c r="BN1003" s="44"/>
      <c r="BO1003" s="44"/>
    </row>
    <row r="1004" spans="2:67">
      <c r="B1004" s="44"/>
      <c r="D1004" s="44"/>
      <c r="E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>
        <f>COUNTIF($T$1:T1004,T1004)</f>
        <v>7</v>
      </c>
      <c r="Q1004" s="44" t="str">
        <f t="shared" si="138"/>
        <v>7-KVNU-20</v>
      </c>
      <c r="R1004" s="44" t="s">
        <v>9</v>
      </c>
      <c r="S1004" s="44">
        <v>20</v>
      </c>
      <c r="T1004" s="44" t="str">
        <f t="shared" si="137"/>
        <v>KVNU-20</v>
      </c>
      <c r="U1004" s="44">
        <v>80</v>
      </c>
      <c r="V1004" s="44" t="str">
        <f t="shared" si="139"/>
        <v>80,</v>
      </c>
      <c r="W1004" s="44"/>
      <c r="X1004" s="44"/>
      <c r="Y1004" s="44"/>
      <c r="Z1004" s="44" t="str">
        <f t="shared" si="140"/>
        <v>-</v>
      </c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L1004" s="44"/>
      <c r="BM1004" s="44"/>
      <c r="BN1004" s="44"/>
      <c r="BO1004" s="44"/>
    </row>
    <row r="1005" spans="2:67">
      <c r="B1005" s="44"/>
      <c r="D1005" s="44"/>
      <c r="E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>
        <f>COUNTIF($T$1:T1005,T1005)</f>
        <v>8</v>
      </c>
      <c r="Q1005" s="44" t="str">
        <f t="shared" si="138"/>
        <v>8-KVNU-20</v>
      </c>
      <c r="R1005" s="44" t="s">
        <v>9</v>
      </c>
      <c r="S1005" s="44">
        <v>20</v>
      </c>
      <c r="T1005" s="44" t="str">
        <f t="shared" si="137"/>
        <v>KVNU-20</v>
      </c>
      <c r="U1005" s="44">
        <v>100</v>
      </c>
      <c r="V1005" s="44" t="str">
        <f t="shared" si="139"/>
        <v>100,</v>
      </c>
      <c r="W1005" s="44"/>
      <c r="X1005" s="44"/>
      <c r="Y1005" s="44"/>
      <c r="Z1005" s="44" t="str">
        <f t="shared" si="140"/>
        <v>-</v>
      </c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L1005" s="44"/>
      <c r="BM1005" s="44"/>
      <c r="BN1005" s="44"/>
      <c r="BO1005" s="44"/>
    </row>
    <row r="1006" spans="2:67">
      <c r="B1006" s="44"/>
      <c r="D1006" s="44"/>
      <c r="E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>
        <f>COUNTIF($T$1:T1006,T1006)</f>
        <v>9</v>
      </c>
      <c r="Q1006" s="44" t="str">
        <f t="shared" si="138"/>
        <v>9-KVNU-20</v>
      </c>
      <c r="R1006" s="44" t="s">
        <v>9</v>
      </c>
      <c r="S1006" s="44">
        <v>20</v>
      </c>
      <c r="T1006" s="44" t="str">
        <f t="shared" si="137"/>
        <v>KVNU-20</v>
      </c>
      <c r="U1006" s="44">
        <v>120</v>
      </c>
      <c r="V1006" s="44" t="str">
        <f t="shared" si="139"/>
        <v>120,</v>
      </c>
      <c r="W1006" s="44"/>
      <c r="X1006" s="44"/>
      <c r="Y1006" s="44"/>
      <c r="Z1006" s="44" t="str">
        <f t="shared" si="140"/>
        <v>-</v>
      </c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L1006" s="44"/>
      <c r="BM1006" s="44"/>
      <c r="BN1006" s="44"/>
      <c r="BO1006" s="44"/>
    </row>
    <row r="1007" spans="2:67">
      <c r="B1007" s="44"/>
      <c r="D1007" s="44"/>
      <c r="E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>
        <f>COUNTIF($T$1:T1007,T1007)</f>
        <v>10</v>
      </c>
      <c r="Q1007" s="44" t="str">
        <f t="shared" si="138"/>
        <v>10-KVNU-20</v>
      </c>
      <c r="R1007" s="44" t="s">
        <v>9</v>
      </c>
      <c r="S1007" s="44">
        <v>20</v>
      </c>
      <c r="T1007" s="44" t="str">
        <f t="shared" si="137"/>
        <v>KVNU-20</v>
      </c>
      <c r="U1007" s="44">
        <v>160</v>
      </c>
      <c r="V1007" s="44" t="str">
        <f t="shared" si="139"/>
        <v>160,</v>
      </c>
      <c r="W1007" s="44"/>
      <c r="X1007" s="44"/>
      <c r="Y1007" s="44"/>
      <c r="Z1007" s="44" t="str">
        <f t="shared" si="140"/>
        <v>-</v>
      </c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L1007" s="44"/>
      <c r="BM1007" s="44"/>
      <c r="BN1007" s="44"/>
      <c r="BO1007" s="44"/>
    </row>
    <row r="1008" spans="2:67">
      <c r="B1008" s="44"/>
      <c r="D1008" s="44"/>
      <c r="E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>
        <f>COUNTIF($T$1:T1008,T1008)</f>
        <v>11</v>
      </c>
      <c r="Q1008" s="44" t="str">
        <f t="shared" si="138"/>
        <v>11-KVNU-20</v>
      </c>
      <c r="R1008" s="44" t="s">
        <v>9</v>
      </c>
      <c r="S1008" s="44">
        <v>20</v>
      </c>
      <c r="T1008" s="44" t="str">
        <f t="shared" si="137"/>
        <v>KVNU-20</v>
      </c>
      <c r="U1008" s="44">
        <v>200</v>
      </c>
      <c r="V1008" s="44" t="str">
        <f t="shared" si="139"/>
        <v>200,</v>
      </c>
      <c r="W1008" s="44"/>
      <c r="X1008" s="44"/>
      <c r="Y1008" s="44"/>
      <c r="Z1008" s="44" t="str">
        <f t="shared" si="140"/>
        <v>-</v>
      </c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L1008" s="44"/>
      <c r="BM1008" s="44"/>
      <c r="BN1008" s="44"/>
      <c r="BO1008" s="44"/>
    </row>
    <row r="1009" spans="2:67">
      <c r="B1009" s="44"/>
      <c r="D1009" s="44"/>
      <c r="E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>
        <f>COUNTIF($T$1:T1009,T1009)</f>
        <v>12</v>
      </c>
      <c r="Q1009" s="44" t="str">
        <f t="shared" si="138"/>
        <v>12-KVNU-20</v>
      </c>
      <c r="R1009" s="44" t="s">
        <v>9</v>
      </c>
      <c r="S1009" s="44">
        <v>20</v>
      </c>
      <c r="T1009" s="44" t="str">
        <f t="shared" si="137"/>
        <v>KVNU-20</v>
      </c>
      <c r="U1009" s="44">
        <v>250</v>
      </c>
      <c r="V1009" s="44" t="str">
        <f t="shared" si="139"/>
        <v>250,</v>
      </c>
      <c r="W1009" s="44"/>
      <c r="X1009" s="44"/>
      <c r="Y1009" s="44"/>
      <c r="Z1009" s="44" t="str">
        <f t="shared" si="140"/>
        <v>-</v>
      </c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L1009" s="44"/>
      <c r="BM1009" s="44"/>
      <c r="BN1009" s="44"/>
      <c r="BO1009" s="44"/>
    </row>
    <row r="1010" spans="2:67">
      <c r="B1010" s="44"/>
      <c r="D1010" s="44"/>
      <c r="E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>
        <f>COUNTIF($T$1:T1010,T1010)</f>
        <v>13</v>
      </c>
      <c r="Q1010" s="44" t="str">
        <f t="shared" si="138"/>
        <v>13-KVNU-20</v>
      </c>
      <c r="R1010" s="44" t="s">
        <v>9</v>
      </c>
      <c r="S1010" s="44">
        <v>20</v>
      </c>
      <c r="T1010" s="44" t="str">
        <f t="shared" ref="T1010:T1073" si="141">CONCATENATE(R1010,IF(S1010=0,"","-"),S1010)</f>
        <v>KVNU-20</v>
      </c>
      <c r="U1010" s="44">
        <v>300</v>
      </c>
      <c r="V1010" s="44" t="str">
        <f t="shared" si="139"/>
        <v>300,</v>
      </c>
      <c r="W1010" s="44"/>
      <c r="X1010" s="44"/>
      <c r="Y1010" s="44"/>
      <c r="Z1010" s="44" t="str">
        <f t="shared" si="140"/>
        <v>-</v>
      </c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L1010" s="44"/>
      <c r="BM1010" s="44"/>
      <c r="BN1010" s="44"/>
      <c r="BO1010" s="44"/>
    </row>
    <row r="1011" spans="2:67">
      <c r="B1011" s="44"/>
      <c r="D1011" s="44"/>
      <c r="E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>
        <f>COUNTIF($T$1:T1011,T1011)</f>
        <v>14</v>
      </c>
      <c r="Q1011" s="44" t="str">
        <f t="shared" si="138"/>
        <v>14-KVNU-20</v>
      </c>
      <c r="R1011" s="44" t="s">
        <v>9</v>
      </c>
      <c r="S1011" s="44">
        <v>20</v>
      </c>
      <c r="T1011" s="44" t="str">
        <f t="shared" si="141"/>
        <v>KVNU-20</v>
      </c>
      <c r="U1011" s="44">
        <v>320</v>
      </c>
      <c r="V1011" s="44" t="str">
        <f t="shared" si="139"/>
        <v>320</v>
      </c>
      <c r="W1011" s="44"/>
      <c r="X1011" s="44"/>
      <c r="Y1011" s="44"/>
      <c r="Z1011" s="44" t="str">
        <f t="shared" si="140"/>
        <v>-</v>
      </c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L1011" s="44"/>
      <c r="BM1011" s="44"/>
      <c r="BN1011" s="44"/>
      <c r="BO1011" s="44"/>
    </row>
    <row r="1012" spans="2:67">
      <c r="B1012" s="44"/>
      <c r="D1012" s="44"/>
      <c r="E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>
        <f>COUNTIF($T$1:T1012,T1012)</f>
        <v>1</v>
      </c>
      <c r="Q1012" s="44" t="str">
        <f t="shared" si="138"/>
        <v>1-KVNU-25</v>
      </c>
      <c r="R1012" s="44" t="s">
        <v>9</v>
      </c>
      <c r="S1012" s="44">
        <v>25</v>
      </c>
      <c r="T1012" s="44" t="str">
        <f t="shared" si="141"/>
        <v>KVNU-25</v>
      </c>
      <c r="U1012" s="44">
        <v>5</v>
      </c>
      <c r="V1012" s="44" t="str">
        <f t="shared" si="139"/>
        <v>5,</v>
      </c>
      <c r="W1012" s="44"/>
      <c r="X1012" s="44"/>
      <c r="Y1012" s="44"/>
      <c r="Z1012" s="44" t="str">
        <f t="shared" si="140"/>
        <v>-</v>
      </c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L1012" s="44"/>
      <c r="BM1012" s="44"/>
      <c r="BN1012" s="44"/>
      <c r="BO1012" s="44"/>
    </row>
    <row r="1013" spans="2:67">
      <c r="B1013" s="44"/>
      <c r="D1013" s="44"/>
      <c r="E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>
        <f>COUNTIF($T$1:T1013,T1013)</f>
        <v>2</v>
      </c>
      <c r="Q1013" s="44" t="str">
        <f t="shared" si="138"/>
        <v>2-KVNU-25</v>
      </c>
      <c r="R1013" s="44" t="s">
        <v>9</v>
      </c>
      <c r="S1013" s="44">
        <v>25</v>
      </c>
      <c r="T1013" s="44" t="str">
        <f t="shared" si="141"/>
        <v>KVNU-25</v>
      </c>
      <c r="U1013" s="44">
        <v>10</v>
      </c>
      <c r="V1013" s="44" t="str">
        <f t="shared" si="139"/>
        <v>10,</v>
      </c>
      <c r="W1013" s="44"/>
      <c r="X1013" s="44"/>
      <c r="Y1013" s="44"/>
      <c r="Z1013" s="44" t="str">
        <f t="shared" si="140"/>
        <v>-</v>
      </c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L1013" s="44"/>
      <c r="BM1013" s="44"/>
      <c r="BN1013" s="44"/>
      <c r="BO1013" s="44"/>
    </row>
    <row r="1014" spans="2:67">
      <c r="B1014" s="44"/>
      <c r="D1014" s="44"/>
      <c r="E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>
        <f>COUNTIF($T$1:T1014,T1014)</f>
        <v>3</v>
      </c>
      <c r="Q1014" s="44" t="str">
        <f t="shared" si="138"/>
        <v>3-KVNU-25</v>
      </c>
      <c r="R1014" s="44" t="s">
        <v>9</v>
      </c>
      <c r="S1014" s="44">
        <v>25</v>
      </c>
      <c r="T1014" s="44" t="str">
        <f t="shared" si="141"/>
        <v>KVNU-25</v>
      </c>
      <c r="U1014" s="44">
        <v>15</v>
      </c>
      <c r="V1014" s="44" t="str">
        <f t="shared" si="139"/>
        <v>15,</v>
      </c>
      <c r="W1014" s="44"/>
      <c r="X1014" s="44"/>
      <c r="Y1014" s="44"/>
      <c r="Z1014" s="44" t="str">
        <f t="shared" si="140"/>
        <v>-</v>
      </c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L1014" s="44"/>
      <c r="BM1014" s="44"/>
      <c r="BN1014" s="44"/>
      <c r="BO1014" s="44"/>
    </row>
    <row r="1015" spans="2:67">
      <c r="B1015" s="44"/>
      <c r="D1015" s="44"/>
      <c r="E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>
        <f>COUNTIF($T$1:T1015,T1015)</f>
        <v>4</v>
      </c>
      <c r="Q1015" s="44" t="str">
        <f t="shared" si="138"/>
        <v>4-KVNU-25</v>
      </c>
      <c r="R1015" s="44" t="s">
        <v>9</v>
      </c>
      <c r="S1015" s="44">
        <v>25</v>
      </c>
      <c r="T1015" s="44" t="str">
        <f t="shared" si="141"/>
        <v>KVNU-25</v>
      </c>
      <c r="U1015" s="44">
        <v>25</v>
      </c>
      <c r="V1015" s="44" t="str">
        <f t="shared" si="139"/>
        <v>25,</v>
      </c>
      <c r="W1015" s="44"/>
      <c r="X1015" s="44"/>
      <c r="Y1015" s="44"/>
      <c r="Z1015" s="44" t="str">
        <f t="shared" si="140"/>
        <v>-</v>
      </c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L1015" s="44"/>
      <c r="BM1015" s="44"/>
      <c r="BN1015" s="44"/>
      <c r="BO1015" s="44"/>
    </row>
    <row r="1016" spans="2:67">
      <c r="B1016" s="44"/>
      <c r="D1016" s="44"/>
      <c r="E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>
        <f>COUNTIF($T$1:T1016,T1016)</f>
        <v>5</v>
      </c>
      <c r="Q1016" s="44" t="str">
        <f t="shared" si="138"/>
        <v>5-KVNU-25</v>
      </c>
      <c r="R1016" s="44" t="s">
        <v>9</v>
      </c>
      <c r="S1016" s="44">
        <v>25</v>
      </c>
      <c r="T1016" s="44" t="str">
        <f t="shared" si="141"/>
        <v>KVNU-25</v>
      </c>
      <c r="U1016" s="44">
        <v>40</v>
      </c>
      <c r="V1016" s="44" t="str">
        <f t="shared" si="139"/>
        <v>40,</v>
      </c>
      <c r="W1016" s="44"/>
      <c r="X1016" s="44"/>
      <c r="Y1016" s="44"/>
      <c r="Z1016" s="44" t="str">
        <f t="shared" si="140"/>
        <v>-</v>
      </c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L1016" s="44"/>
      <c r="BM1016" s="44"/>
      <c r="BN1016" s="44"/>
      <c r="BO1016" s="44"/>
    </row>
    <row r="1017" spans="2:67">
      <c r="B1017" s="44"/>
      <c r="D1017" s="44"/>
      <c r="E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>
        <f>COUNTIF($T$1:T1017,T1017)</f>
        <v>6</v>
      </c>
      <c r="Q1017" s="44" t="str">
        <f t="shared" si="138"/>
        <v>6-KVNU-25</v>
      </c>
      <c r="R1017" s="44" t="s">
        <v>9</v>
      </c>
      <c r="S1017" s="44">
        <v>25</v>
      </c>
      <c r="T1017" s="44" t="str">
        <f t="shared" si="141"/>
        <v>KVNU-25</v>
      </c>
      <c r="U1017" s="44">
        <v>50</v>
      </c>
      <c r="V1017" s="44" t="str">
        <f t="shared" si="139"/>
        <v>50,</v>
      </c>
      <c r="W1017" s="44"/>
      <c r="X1017" s="44"/>
      <c r="Y1017" s="44"/>
      <c r="Z1017" s="44" t="str">
        <f t="shared" si="140"/>
        <v>-</v>
      </c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L1017" s="44"/>
      <c r="BM1017" s="44"/>
      <c r="BN1017" s="44"/>
      <c r="BO1017" s="44"/>
    </row>
    <row r="1018" spans="2:67">
      <c r="B1018" s="44"/>
      <c r="D1018" s="44"/>
      <c r="E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>
        <f>COUNTIF($T$1:T1018,T1018)</f>
        <v>7</v>
      </c>
      <c r="Q1018" s="44" t="str">
        <f t="shared" si="138"/>
        <v>7-KVNU-25</v>
      </c>
      <c r="R1018" s="44" t="s">
        <v>9</v>
      </c>
      <c r="S1018" s="44">
        <v>25</v>
      </c>
      <c r="T1018" s="44" t="str">
        <f t="shared" si="141"/>
        <v>KVNU-25</v>
      </c>
      <c r="U1018" s="44">
        <v>80</v>
      </c>
      <c r="V1018" s="44" t="str">
        <f t="shared" si="139"/>
        <v>80,</v>
      </c>
      <c r="W1018" s="44"/>
      <c r="X1018" s="44"/>
      <c r="Y1018" s="44"/>
      <c r="Z1018" s="44" t="str">
        <f t="shared" si="140"/>
        <v>-</v>
      </c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L1018" s="44"/>
      <c r="BM1018" s="44"/>
      <c r="BN1018" s="44"/>
      <c r="BO1018" s="44"/>
    </row>
    <row r="1019" spans="2:67">
      <c r="B1019" s="44"/>
      <c r="D1019" s="44"/>
      <c r="E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>
        <f>COUNTIF($T$1:T1019,T1019)</f>
        <v>8</v>
      </c>
      <c r="Q1019" s="44" t="str">
        <f t="shared" si="138"/>
        <v>8-KVNU-25</v>
      </c>
      <c r="R1019" s="44" t="s">
        <v>9</v>
      </c>
      <c r="S1019" s="44">
        <v>25</v>
      </c>
      <c r="T1019" s="44" t="str">
        <f t="shared" si="141"/>
        <v>KVNU-25</v>
      </c>
      <c r="U1019" s="44">
        <v>100</v>
      </c>
      <c r="V1019" s="44" t="str">
        <f t="shared" si="139"/>
        <v>100,</v>
      </c>
      <c r="W1019" s="44"/>
      <c r="X1019" s="44"/>
      <c r="Y1019" s="44"/>
      <c r="Z1019" s="44" t="str">
        <f t="shared" si="140"/>
        <v>-</v>
      </c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L1019" s="44"/>
      <c r="BM1019" s="44"/>
      <c r="BN1019" s="44"/>
      <c r="BO1019" s="44"/>
    </row>
    <row r="1020" spans="2:67">
      <c r="B1020" s="44"/>
      <c r="D1020" s="44"/>
      <c r="E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>
        <f>COUNTIF($T$1:T1020,T1020)</f>
        <v>9</v>
      </c>
      <c r="Q1020" s="44" t="str">
        <f t="shared" si="138"/>
        <v>9-KVNU-25</v>
      </c>
      <c r="R1020" s="44" t="s">
        <v>9</v>
      </c>
      <c r="S1020" s="44">
        <v>25</v>
      </c>
      <c r="T1020" s="44" t="str">
        <f t="shared" si="141"/>
        <v>KVNU-25</v>
      </c>
      <c r="U1020" s="44">
        <v>120</v>
      </c>
      <c r="V1020" s="44" t="str">
        <f t="shared" si="139"/>
        <v>120,</v>
      </c>
      <c r="W1020" s="44"/>
      <c r="X1020" s="44"/>
      <c r="Y1020" s="44"/>
      <c r="Z1020" s="44" t="str">
        <f t="shared" si="140"/>
        <v>-</v>
      </c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L1020" s="44"/>
      <c r="BM1020" s="44"/>
      <c r="BN1020" s="44"/>
      <c r="BO1020" s="44"/>
    </row>
    <row r="1021" spans="2:67">
      <c r="B1021" s="44"/>
      <c r="D1021" s="44"/>
      <c r="E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>
        <f>COUNTIF($T$1:T1021,T1021)</f>
        <v>10</v>
      </c>
      <c r="Q1021" s="44" t="str">
        <f t="shared" si="138"/>
        <v>10-KVNU-25</v>
      </c>
      <c r="R1021" s="44" t="s">
        <v>9</v>
      </c>
      <c r="S1021" s="44">
        <v>25</v>
      </c>
      <c r="T1021" s="44" t="str">
        <f t="shared" si="141"/>
        <v>KVNU-25</v>
      </c>
      <c r="U1021" s="44">
        <v>160</v>
      </c>
      <c r="V1021" s="44" t="str">
        <f t="shared" si="139"/>
        <v>160,</v>
      </c>
      <c r="W1021" s="44"/>
      <c r="X1021" s="44"/>
      <c r="Y1021" s="44"/>
      <c r="Z1021" s="44" t="str">
        <f t="shared" si="140"/>
        <v>-</v>
      </c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L1021" s="44"/>
      <c r="BM1021" s="44"/>
      <c r="BN1021" s="44"/>
      <c r="BO1021" s="44"/>
    </row>
    <row r="1022" spans="2:67">
      <c r="B1022" s="44"/>
      <c r="D1022" s="44"/>
      <c r="E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>
        <f>COUNTIF($T$1:T1022,T1022)</f>
        <v>11</v>
      </c>
      <c r="Q1022" s="44" t="str">
        <f t="shared" si="138"/>
        <v>11-KVNU-25</v>
      </c>
      <c r="R1022" s="44" t="s">
        <v>9</v>
      </c>
      <c r="S1022" s="44">
        <v>25</v>
      </c>
      <c r="T1022" s="44" t="str">
        <f t="shared" si="141"/>
        <v>KVNU-25</v>
      </c>
      <c r="U1022" s="44">
        <v>200</v>
      </c>
      <c r="V1022" s="44" t="str">
        <f t="shared" si="139"/>
        <v>200,</v>
      </c>
      <c r="W1022" s="44"/>
      <c r="X1022" s="44"/>
      <c r="Y1022" s="44"/>
      <c r="Z1022" s="44" t="str">
        <f t="shared" si="140"/>
        <v>-</v>
      </c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L1022" s="44"/>
      <c r="BM1022" s="44"/>
      <c r="BN1022" s="44"/>
      <c r="BO1022" s="44"/>
    </row>
    <row r="1023" spans="2:67">
      <c r="B1023" s="44"/>
      <c r="D1023" s="44"/>
      <c r="E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>
        <f>COUNTIF($T$1:T1023,T1023)</f>
        <v>12</v>
      </c>
      <c r="Q1023" s="44" t="str">
        <f t="shared" si="138"/>
        <v>12-KVNU-25</v>
      </c>
      <c r="R1023" s="44" t="s">
        <v>9</v>
      </c>
      <c r="S1023" s="44">
        <v>25</v>
      </c>
      <c r="T1023" s="44" t="str">
        <f t="shared" si="141"/>
        <v>KVNU-25</v>
      </c>
      <c r="U1023" s="44">
        <v>250</v>
      </c>
      <c r="V1023" s="44" t="str">
        <f t="shared" si="139"/>
        <v>250,</v>
      </c>
      <c r="W1023" s="44"/>
      <c r="X1023" s="44"/>
      <c r="Y1023" s="44"/>
      <c r="Z1023" s="44" t="str">
        <f t="shared" si="140"/>
        <v>-</v>
      </c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L1023" s="44"/>
      <c r="BM1023" s="44"/>
      <c r="BN1023" s="44"/>
      <c r="BO1023" s="44"/>
    </row>
    <row r="1024" spans="2:67">
      <c r="B1024" s="44"/>
      <c r="D1024" s="44"/>
      <c r="E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>
        <f>COUNTIF($T$1:T1024,T1024)</f>
        <v>13</v>
      </c>
      <c r="Q1024" s="44" t="str">
        <f t="shared" si="138"/>
        <v>13-KVNU-25</v>
      </c>
      <c r="R1024" s="44" t="s">
        <v>9</v>
      </c>
      <c r="S1024" s="44">
        <v>25</v>
      </c>
      <c r="T1024" s="44" t="str">
        <f t="shared" si="141"/>
        <v>KVNU-25</v>
      </c>
      <c r="U1024" s="44">
        <v>300</v>
      </c>
      <c r="V1024" s="44" t="str">
        <f t="shared" si="139"/>
        <v>300,</v>
      </c>
      <c r="W1024" s="44"/>
      <c r="X1024" s="44"/>
      <c r="Y1024" s="44"/>
      <c r="Z1024" s="44" t="str">
        <f t="shared" si="140"/>
        <v>-</v>
      </c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L1024" s="44"/>
      <c r="BM1024" s="44"/>
      <c r="BN1024" s="44"/>
      <c r="BO1024" s="44"/>
    </row>
    <row r="1025" spans="2:67">
      <c r="B1025" s="44"/>
      <c r="D1025" s="44"/>
      <c r="E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>
        <f>COUNTIF($T$1:T1025,T1025)</f>
        <v>14</v>
      </c>
      <c r="Q1025" s="44" t="str">
        <f t="shared" si="138"/>
        <v>14-KVNU-25</v>
      </c>
      <c r="R1025" s="44" t="s">
        <v>9</v>
      </c>
      <c r="S1025" s="44">
        <v>25</v>
      </c>
      <c r="T1025" s="44" t="str">
        <f t="shared" si="141"/>
        <v>KVNU-25</v>
      </c>
      <c r="U1025" s="44">
        <v>320</v>
      </c>
      <c r="V1025" s="44" t="str">
        <f t="shared" si="139"/>
        <v>320,</v>
      </c>
      <c r="W1025" s="44"/>
      <c r="X1025" s="44"/>
      <c r="Y1025" s="44"/>
      <c r="Z1025" s="44" t="str">
        <f t="shared" si="140"/>
        <v>-</v>
      </c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L1025" s="44"/>
      <c r="BM1025" s="44"/>
      <c r="BN1025" s="44"/>
      <c r="BO1025" s="44"/>
    </row>
    <row r="1026" spans="2:67">
      <c r="B1026" s="44"/>
      <c r="D1026" s="44"/>
      <c r="E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>
        <f>COUNTIF($T$1:T1026,T1026)</f>
        <v>15</v>
      </c>
      <c r="Q1026" s="44" t="str">
        <f t="shared" si="138"/>
        <v>15-KVNU-25</v>
      </c>
      <c r="R1026" s="44" t="s">
        <v>9</v>
      </c>
      <c r="S1026" s="44">
        <v>25</v>
      </c>
      <c r="T1026" s="44" t="str">
        <f t="shared" si="141"/>
        <v>KVNU-25</v>
      </c>
      <c r="U1026" s="44">
        <v>400</v>
      </c>
      <c r="V1026" s="44" t="str">
        <f t="shared" si="139"/>
        <v>400,</v>
      </c>
      <c r="W1026" s="44"/>
      <c r="X1026" s="44"/>
      <c r="Y1026" s="44"/>
      <c r="Z1026" s="44" t="str">
        <f t="shared" si="140"/>
        <v>-</v>
      </c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L1026" s="44"/>
      <c r="BM1026" s="44"/>
      <c r="BN1026" s="44"/>
      <c r="BO1026" s="44"/>
    </row>
    <row r="1027" spans="2:67">
      <c r="B1027" s="44"/>
      <c r="D1027" s="44"/>
      <c r="E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>
        <f>COUNTIF($T$1:T1027,T1027)</f>
        <v>16</v>
      </c>
      <c r="Q1027" s="44" t="str">
        <f t="shared" ref="Q1027:Q1090" si="142">CONCATENATE(P1027,"-",T1027)</f>
        <v>16-KVNU-25</v>
      </c>
      <c r="R1027" s="44" t="s">
        <v>9</v>
      </c>
      <c r="S1027" s="44">
        <v>25</v>
      </c>
      <c r="T1027" s="44" t="str">
        <f t="shared" si="141"/>
        <v>KVNU-25</v>
      </c>
      <c r="U1027" s="44">
        <v>500</v>
      </c>
      <c r="V1027" s="44" t="str">
        <f t="shared" ref="V1027:V1090" si="143">CONCATENATE(U1027,IF(P1027=COUNTIF(T:T,T1027),"",","))</f>
        <v>500</v>
      </c>
      <c r="W1027" s="44"/>
      <c r="X1027" s="44"/>
      <c r="Y1027" s="44"/>
      <c r="Z1027" s="44" t="str">
        <f t="shared" si="140"/>
        <v>-</v>
      </c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L1027" s="44"/>
      <c r="BM1027" s="44"/>
      <c r="BN1027" s="44"/>
      <c r="BO1027" s="44"/>
    </row>
    <row r="1028" spans="2:67">
      <c r="B1028" s="44"/>
      <c r="D1028" s="44"/>
      <c r="E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>
        <f>COUNTIF($T$1:T1028,T1028)</f>
        <v>1</v>
      </c>
      <c r="Q1028" s="44" t="str">
        <f t="shared" si="142"/>
        <v>1-KVNU-32</v>
      </c>
      <c r="R1028" s="44" t="s">
        <v>9</v>
      </c>
      <c r="S1028" s="44">
        <v>32</v>
      </c>
      <c r="T1028" s="44" t="str">
        <f t="shared" si="141"/>
        <v>KVNU-32</v>
      </c>
      <c r="U1028" s="44">
        <v>5</v>
      </c>
      <c r="V1028" s="44" t="str">
        <f t="shared" si="143"/>
        <v>5,</v>
      </c>
      <c r="W1028" s="44"/>
      <c r="X1028" s="44"/>
      <c r="Y1028" s="44"/>
      <c r="Z1028" s="44" t="str">
        <f t="shared" si="140"/>
        <v>-</v>
      </c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L1028" s="44"/>
      <c r="BM1028" s="44"/>
      <c r="BN1028" s="44"/>
      <c r="BO1028" s="44"/>
    </row>
    <row r="1029" spans="2:67">
      <c r="B1029" s="44"/>
      <c r="D1029" s="44"/>
      <c r="E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>
        <f>COUNTIF($T$1:T1029,T1029)</f>
        <v>2</v>
      </c>
      <c r="Q1029" s="44" t="str">
        <f t="shared" si="142"/>
        <v>2-KVNU-32</v>
      </c>
      <c r="R1029" s="44" t="s">
        <v>9</v>
      </c>
      <c r="S1029" s="44">
        <v>32</v>
      </c>
      <c r="T1029" s="44" t="str">
        <f t="shared" si="141"/>
        <v>KVNU-32</v>
      </c>
      <c r="U1029" s="44">
        <v>10</v>
      </c>
      <c r="V1029" s="44" t="str">
        <f t="shared" si="143"/>
        <v>10,</v>
      </c>
      <c r="W1029" s="44"/>
      <c r="X1029" s="44"/>
      <c r="Y1029" s="44"/>
      <c r="Z1029" s="44" t="str">
        <f t="shared" si="140"/>
        <v>-</v>
      </c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L1029" s="44"/>
      <c r="BM1029" s="44"/>
      <c r="BN1029" s="44"/>
      <c r="BO1029" s="44"/>
    </row>
    <row r="1030" spans="2:67">
      <c r="B1030" s="44"/>
      <c r="D1030" s="44"/>
      <c r="E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>
        <f>COUNTIF($T$1:T1030,T1030)</f>
        <v>3</v>
      </c>
      <c r="Q1030" s="44" t="str">
        <f t="shared" si="142"/>
        <v>3-KVNU-32</v>
      </c>
      <c r="R1030" s="44" t="s">
        <v>9</v>
      </c>
      <c r="S1030" s="44">
        <v>32</v>
      </c>
      <c r="T1030" s="44" t="str">
        <f t="shared" si="141"/>
        <v>KVNU-32</v>
      </c>
      <c r="U1030" s="44">
        <v>15</v>
      </c>
      <c r="V1030" s="44" t="str">
        <f t="shared" si="143"/>
        <v>15,</v>
      </c>
      <c r="W1030" s="44"/>
      <c r="X1030" s="44"/>
      <c r="Y1030" s="44"/>
      <c r="Z1030" s="44" t="str">
        <f t="shared" si="140"/>
        <v>-</v>
      </c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L1030" s="44"/>
      <c r="BM1030" s="44"/>
      <c r="BN1030" s="44"/>
      <c r="BO1030" s="44"/>
    </row>
    <row r="1031" spans="2:67">
      <c r="B1031" s="44"/>
      <c r="D1031" s="44"/>
      <c r="E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>
        <f>COUNTIF($T$1:T1031,T1031)</f>
        <v>4</v>
      </c>
      <c r="Q1031" s="44" t="str">
        <f t="shared" si="142"/>
        <v>4-KVNU-32</v>
      </c>
      <c r="R1031" s="44" t="s">
        <v>9</v>
      </c>
      <c r="S1031" s="44">
        <v>32</v>
      </c>
      <c r="T1031" s="44" t="str">
        <f t="shared" si="141"/>
        <v>KVNU-32</v>
      </c>
      <c r="U1031" s="44">
        <v>25</v>
      </c>
      <c r="V1031" s="44" t="str">
        <f t="shared" si="143"/>
        <v>25,</v>
      </c>
      <c r="W1031" s="44"/>
      <c r="X1031" s="44"/>
      <c r="Y1031" s="44"/>
      <c r="Z1031" s="44" t="str">
        <f t="shared" si="140"/>
        <v>-</v>
      </c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L1031" s="44"/>
      <c r="BM1031" s="44"/>
      <c r="BN1031" s="44"/>
      <c r="BO1031" s="44"/>
    </row>
    <row r="1032" spans="2:67">
      <c r="B1032" s="44"/>
      <c r="D1032" s="44"/>
      <c r="E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>
        <f>COUNTIF($T$1:T1032,T1032)</f>
        <v>5</v>
      </c>
      <c r="Q1032" s="44" t="str">
        <f t="shared" si="142"/>
        <v>5-KVNU-32</v>
      </c>
      <c r="R1032" s="44" t="s">
        <v>9</v>
      </c>
      <c r="S1032" s="44">
        <v>32</v>
      </c>
      <c r="T1032" s="44" t="str">
        <f t="shared" si="141"/>
        <v>KVNU-32</v>
      </c>
      <c r="U1032" s="44">
        <v>40</v>
      </c>
      <c r="V1032" s="44" t="str">
        <f t="shared" si="143"/>
        <v>40,</v>
      </c>
      <c r="W1032" s="44"/>
      <c r="X1032" s="44"/>
      <c r="Y1032" s="44"/>
      <c r="Z1032" s="44" t="str">
        <f t="shared" si="140"/>
        <v>-</v>
      </c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L1032" s="44"/>
      <c r="BM1032" s="44"/>
      <c r="BN1032" s="44"/>
      <c r="BO1032" s="44"/>
    </row>
    <row r="1033" spans="2:67">
      <c r="B1033" s="44"/>
      <c r="D1033" s="44"/>
      <c r="E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>
        <f>COUNTIF($T$1:T1033,T1033)</f>
        <v>6</v>
      </c>
      <c r="Q1033" s="44" t="str">
        <f t="shared" si="142"/>
        <v>6-KVNU-32</v>
      </c>
      <c r="R1033" s="44" t="s">
        <v>9</v>
      </c>
      <c r="S1033" s="44">
        <v>32</v>
      </c>
      <c r="T1033" s="44" t="str">
        <f t="shared" si="141"/>
        <v>KVNU-32</v>
      </c>
      <c r="U1033" s="44">
        <v>50</v>
      </c>
      <c r="V1033" s="44" t="str">
        <f t="shared" si="143"/>
        <v>50,</v>
      </c>
      <c r="W1033" s="44"/>
      <c r="X1033" s="44"/>
      <c r="Y1033" s="44"/>
      <c r="Z1033" s="44" t="str">
        <f t="shared" si="140"/>
        <v>-</v>
      </c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L1033" s="44"/>
      <c r="BM1033" s="44"/>
      <c r="BN1033" s="44"/>
      <c r="BO1033" s="44"/>
    </row>
    <row r="1034" spans="2:67">
      <c r="B1034" s="44"/>
      <c r="D1034" s="44"/>
      <c r="E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>
        <f>COUNTIF($T$1:T1034,T1034)</f>
        <v>7</v>
      </c>
      <c r="Q1034" s="44" t="str">
        <f t="shared" si="142"/>
        <v>7-KVNU-32</v>
      </c>
      <c r="R1034" s="44" t="s">
        <v>9</v>
      </c>
      <c r="S1034" s="44">
        <v>32</v>
      </c>
      <c r="T1034" s="44" t="str">
        <f t="shared" si="141"/>
        <v>KVNU-32</v>
      </c>
      <c r="U1034" s="44">
        <v>80</v>
      </c>
      <c r="V1034" s="44" t="str">
        <f t="shared" si="143"/>
        <v>80,</v>
      </c>
      <c r="W1034" s="44"/>
      <c r="X1034" s="44"/>
      <c r="Y1034" s="44"/>
      <c r="Z1034" s="44" t="str">
        <f t="shared" si="140"/>
        <v>-</v>
      </c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L1034" s="44"/>
      <c r="BM1034" s="44"/>
      <c r="BN1034" s="44"/>
      <c r="BO1034" s="44"/>
    </row>
    <row r="1035" spans="2:67">
      <c r="B1035" s="44"/>
      <c r="D1035" s="44"/>
      <c r="E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>
        <f>COUNTIF($T$1:T1035,T1035)</f>
        <v>8</v>
      </c>
      <c r="Q1035" s="44" t="str">
        <f t="shared" si="142"/>
        <v>8-KVNU-32</v>
      </c>
      <c r="R1035" s="44" t="s">
        <v>9</v>
      </c>
      <c r="S1035" s="44">
        <v>32</v>
      </c>
      <c r="T1035" s="44" t="str">
        <f t="shared" si="141"/>
        <v>KVNU-32</v>
      </c>
      <c r="U1035" s="44">
        <v>100</v>
      </c>
      <c r="V1035" s="44" t="str">
        <f t="shared" si="143"/>
        <v>100,</v>
      </c>
      <c r="W1035" s="44"/>
      <c r="X1035" s="44"/>
      <c r="Y1035" s="44"/>
      <c r="Z1035" s="44" t="str">
        <f t="shared" si="140"/>
        <v>-</v>
      </c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L1035" s="44"/>
      <c r="BM1035" s="44"/>
      <c r="BN1035" s="44"/>
      <c r="BO1035" s="44"/>
    </row>
    <row r="1036" spans="2:67">
      <c r="B1036" s="44"/>
      <c r="D1036" s="44"/>
      <c r="E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>
        <f>COUNTIF($T$1:T1036,T1036)</f>
        <v>9</v>
      </c>
      <c r="Q1036" s="44" t="str">
        <f t="shared" si="142"/>
        <v>9-KVNU-32</v>
      </c>
      <c r="R1036" s="44" t="s">
        <v>9</v>
      </c>
      <c r="S1036" s="44">
        <v>32</v>
      </c>
      <c r="T1036" s="44" t="str">
        <f t="shared" si="141"/>
        <v>KVNU-32</v>
      </c>
      <c r="U1036" s="44">
        <v>120</v>
      </c>
      <c r="V1036" s="44" t="str">
        <f t="shared" si="143"/>
        <v>120,</v>
      </c>
      <c r="W1036" s="44"/>
      <c r="X1036" s="44"/>
      <c r="Y1036" s="44"/>
      <c r="Z1036" s="44" t="str">
        <f t="shared" si="140"/>
        <v>-</v>
      </c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L1036" s="44"/>
      <c r="BM1036" s="44"/>
      <c r="BN1036" s="44"/>
      <c r="BO1036" s="44"/>
    </row>
    <row r="1037" spans="2:67">
      <c r="B1037" s="44"/>
      <c r="D1037" s="44"/>
      <c r="E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>
        <f>COUNTIF($T$1:T1037,T1037)</f>
        <v>10</v>
      </c>
      <c r="Q1037" s="44" t="str">
        <f t="shared" si="142"/>
        <v>10-KVNU-32</v>
      </c>
      <c r="R1037" s="44" t="s">
        <v>9</v>
      </c>
      <c r="S1037" s="44">
        <v>32</v>
      </c>
      <c r="T1037" s="44" t="str">
        <f t="shared" si="141"/>
        <v>KVNU-32</v>
      </c>
      <c r="U1037" s="44">
        <v>160</v>
      </c>
      <c r="V1037" s="44" t="str">
        <f t="shared" si="143"/>
        <v>160,</v>
      </c>
      <c r="W1037" s="44"/>
      <c r="X1037" s="44"/>
      <c r="Y1037" s="44"/>
      <c r="Z1037" s="44" t="str">
        <f t="shared" si="140"/>
        <v>-</v>
      </c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L1037" s="44"/>
      <c r="BM1037" s="44"/>
      <c r="BN1037" s="44"/>
      <c r="BO1037" s="44"/>
    </row>
    <row r="1038" spans="2:67">
      <c r="B1038" s="44"/>
      <c r="D1038" s="44"/>
      <c r="E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>
        <f>COUNTIF($T$1:T1038,T1038)</f>
        <v>11</v>
      </c>
      <c r="Q1038" s="44" t="str">
        <f t="shared" si="142"/>
        <v>11-KVNU-32</v>
      </c>
      <c r="R1038" s="44" t="s">
        <v>9</v>
      </c>
      <c r="S1038" s="44">
        <v>32</v>
      </c>
      <c r="T1038" s="44" t="str">
        <f t="shared" si="141"/>
        <v>KVNU-32</v>
      </c>
      <c r="U1038" s="44">
        <v>200</v>
      </c>
      <c r="V1038" s="44" t="str">
        <f t="shared" si="143"/>
        <v>200,</v>
      </c>
      <c r="W1038" s="44"/>
      <c r="X1038" s="44"/>
      <c r="Y1038" s="44"/>
      <c r="Z1038" s="44" t="str">
        <f t="shared" si="140"/>
        <v>-</v>
      </c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L1038" s="44"/>
      <c r="BM1038" s="44"/>
      <c r="BN1038" s="44"/>
      <c r="BO1038" s="44"/>
    </row>
    <row r="1039" spans="2:67">
      <c r="B1039" s="44"/>
      <c r="D1039" s="44"/>
      <c r="E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>
        <f>COUNTIF($T$1:T1039,T1039)</f>
        <v>12</v>
      </c>
      <c r="Q1039" s="44" t="str">
        <f t="shared" si="142"/>
        <v>12-KVNU-32</v>
      </c>
      <c r="R1039" s="44" t="s">
        <v>9</v>
      </c>
      <c r="S1039" s="44">
        <v>32</v>
      </c>
      <c r="T1039" s="44" t="str">
        <f t="shared" si="141"/>
        <v>KVNU-32</v>
      </c>
      <c r="U1039" s="44">
        <v>250</v>
      </c>
      <c r="V1039" s="44" t="str">
        <f t="shared" si="143"/>
        <v>250,</v>
      </c>
      <c r="W1039" s="44"/>
      <c r="X1039" s="44"/>
      <c r="Y1039" s="44"/>
      <c r="Z1039" s="44" t="str">
        <f t="shared" si="140"/>
        <v>-</v>
      </c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L1039" s="44"/>
      <c r="BM1039" s="44"/>
      <c r="BN1039" s="44"/>
      <c r="BO1039" s="44"/>
    </row>
    <row r="1040" spans="2:67">
      <c r="B1040" s="44"/>
      <c r="D1040" s="44"/>
      <c r="E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>
        <f>COUNTIF($T$1:T1040,T1040)</f>
        <v>13</v>
      </c>
      <c r="Q1040" s="44" t="str">
        <f t="shared" si="142"/>
        <v>13-KVNU-32</v>
      </c>
      <c r="R1040" s="44" t="s">
        <v>9</v>
      </c>
      <c r="S1040" s="44">
        <v>32</v>
      </c>
      <c r="T1040" s="44" t="str">
        <f t="shared" si="141"/>
        <v>KVNU-32</v>
      </c>
      <c r="U1040" s="44">
        <v>300</v>
      </c>
      <c r="V1040" s="44" t="str">
        <f t="shared" si="143"/>
        <v>300,</v>
      </c>
      <c r="W1040" s="44"/>
      <c r="X1040" s="44"/>
      <c r="Y1040" s="44"/>
      <c r="Z1040" s="44" t="str">
        <f t="shared" si="140"/>
        <v>-</v>
      </c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L1040" s="44"/>
      <c r="BM1040" s="44"/>
      <c r="BN1040" s="44"/>
      <c r="BO1040" s="44"/>
    </row>
    <row r="1041" spans="2:67">
      <c r="B1041" s="44"/>
      <c r="D1041" s="44"/>
      <c r="E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>
        <f>COUNTIF($T$1:T1041,T1041)</f>
        <v>14</v>
      </c>
      <c r="Q1041" s="44" t="str">
        <f t="shared" si="142"/>
        <v>14-KVNU-32</v>
      </c>
      <c r="R1041" s="44" t="s">
        <v>9</v>
      </c>
      <c r="S1041" s="44">
        <v>32</v>
      </c>
      <c r="T1041" s="44" t="str">
        <f t="shared" si="141"/>
        <v>KVNU-32</v>
      </c>
      <c r="U1041" s="44">
        <v>320</v>
      </c>
      <c r="V1041" s="44" t="str">
        <f t="shared" si="143"/>
        <v>320,</v>
      </c>
      <c r="W1041" s="44"/>
      <c r="X1041" s="44"/>
      <c r="Y1041" s="44"/>
      <c r="Z1041" s="44" t="str">
        <f t="shared" si="140"/>
        <v>-</v>
      </c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L1041" s="44"/>
      <c r="BM1041" s="44"/>
      <c r="BN1041" s="44"/>
      <c r="BO1041" s="44"/>
    </row>
    <row r="1042" spans="2:67">
      <c r="B1042" s="44"/>
      <c r="D1042" s="44"/>
      <c r="E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>
        <f>COUNTIF($T$1:T1042,T1042)</f>
        <v>15</v>
      </c>
      <c r="Q1042" s="44" t="str">
        <f t="shared" si="142"/>
        <v>15-KVNU-32</v>
      </c>
      <c r="R1042" s="44" t="s">
        <v>9</v>
      </c>
      <c r="S1042" s="44">
        <v>32</v>
      </c>
      <c r="T1042" s="44" t="str">
        <f t="shared" si="141"/>
        <v>KVNU-32</v>
      </c>
      <c r="U1042" s="44">
        <v>400</v>
      </c>
      <c r="V1042" s="44" t="str">
        <f t="shared" si="143"/>
        <v>400,</v>
      </c>
      <c r="W1042" s="44"/>
      <c r="X1042" s="44"/>
      <c r="Y1042" s="44"/>
      <c r="Z1042" s="44" t="str">
        <f t="shared" si="140"/>
        <v>-</v>
      </c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L1042" s="44"/>
      <c r="BM1042" s="44"/>
      <c r="BN1042" s="44"/>
      <c r="BO1042" s="44"/>
    </row>
    <row r="1043" spans="2:67">
      <c r="B1043" s="44"/>
      <c r="D1043" s="44"/>
      <c r="E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>
        <f>COUNTIF($T$1:T1043,T1043)</f>
        <v>16</v>
      </c>
      <c r="Q1043" s="44" t="str">
        <f t="shared" si="142"/>
        <v>16-KVNU-32</v>
      </c>
      <c r="R1043" s="44" t="s">
        <v>9</v>
      </c>
      <c r="S1043" s="44">
        <v>32</v>
      </c>
      <c r="T1043" s="44" t="str">
        <f t="shared" si="141"/>
        <v>KVNU-32</v>
      </c>
      <c r="U1043" s="44">
        <v>500</v>
      </c>
      <c r="V1043" s="44" t="str">
        <f t="shared" si="143"/>
        <v>500</v>
      </c>
      <c r="W1043" s="44"/>
      <c r="X1043" s="44"/>
      <c r="Y1043" s="44"/>
      <c r="Z1043" s="44" t="str">
        <f t="shared" si="140"/>
        <v>-</v>
      </c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L1043" s="44"/>
      <c r="BM1043" s="44"/>
      <c r="BN1043" s="44"/>
      <c r="BO1043" s="44"/>
    </row>
    <row r="1044" spans="2:67">
      <c r="B1044" s="44"/>
      <c r="D1044" s="44"/>
      <c r="E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>
        <f>COUNTIF($T$1:T1044,T1044)</f>
        <v>1</v>
      </c>
      <c r="Q1044" s="44" t="str">
        <f t="shared" si="142"/>
        <v>1-KVNU-40</v>
      </c>
      <c r="R1044" s="44" t="s">
        <v>9</v>
      </c>
      <c r="S1044" s="44">
        <v>40</v>
      </c>
      <c r="T1044" s="44" t="str">
        <f t="shared" si="141"/>
        <v>KVNU-40</v>
      </c>
      <c r="U1044" s="44">
        <v>5</v>
      </c>
      <c r="V1044" s="44" t="str">
        <f t="shared" si="143"/>
        <v>5,</v>
      </c>
      <c r="W1044" s="44"/>
      <c r="X1044" s="44"/>
      <c r="Y1044" s="44"/>
      <c r="Z1044" s="44" t="str">
        <f t="shared" si="140"/>
        <v>-</v>
      </c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L1044" s="44"/>
      <c r="BM1044" s="44"/>
      <c r="BN1044" s="44"/>
      <c r="BO1044" s="44"/>
    </row>
    <row r="1045" spans="2:67">
      <c r="B1045" s="44"/>
      <c r="D1045" s="44"/>
      <c r="E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>
        <f>COUNTIF($T$1:T1045,T1045)</f>
        <v>2</v>
      </c>
      <c r="Q1045" s="44" t="str">
        <f t="shared" si="142"/>
        <v>2-KVNU-40</v>
      </c>
      <c r="R1045" s="44" t="s">
        <v>9</v>
      </c>
      <c r="S1045" s="44">
        <v>40</v>
      </c>
      <c r="T1045" s="44" t="str">
        <f t="shared" si="141"/>
        <v>KVNU-40</v>
      </c>
      <c r="U1045" s="44">
        <v>10</v>
      </c>
      <c r="V1045" s="44" t="str">
        <f t="shared" si="143"/>
        <v>10,</v>
      </c>
      <c r="W1045" s="44"/>
      <c r="X1045" s="44"/>
      <c r="Y1045" s="44"/>
      <c r="Z1045" s="44" t="str">
        <f t="shared" si="140"/>
        <v>-</v>
      </c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L1045" s="44"/>
      <c r="BM1045" s="44"/>
      <c r="BN1045" s="44"/>
      <c r="BO1045" s="44"/>
    </row>
    <row r="1046" spans="2:67">
      <c r="B1046" s="44"/>
      <c r="D1046" s="44"/>
      <c r="E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>
        <f>COUNTIF($T$1:T1046,T1046)</f>
        <v>3</v>
      </c>
      <c r="Q1046" s="44" t="str">
        <f t="shared" si="142"/>
        <v>3-KVNU-40</v>
      </c>
      <c r="R1046" s="44" t="s">
        <v>9</v>
      </c>
      <c r="S1046" s="44">
        <v>40</v>
      </c>
      <c r="T1046" s="44" t="str">
        <f t="shared" si="141"/>
        <v>KVNU-40</v>
      </c>
      <c r="U1046" s="44">
        <v>15</v>
      </c>
      <c r="V1046" s="44" t="str">
        <f t="shared" si="143"/>
        <v>15,</v>
      </c>
      <c r="W1046" s="44"/>
      <c r="X1046" s="44"/>
      <c r="Y1046" s="44"/>
      <c r="Z1046" s="44" t="str">
        <f t="shared" si="140"/>
        <v>-</v>
      </c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L1046" s="44"/>
      <c r="BM1046" s="44"/>
      <c r="BN1046" s="44"/>
      <c r="BO1046" s="44"/>
    </row>
    <row r="1047" spans="2:67">
      <c r="B1047" s="44"/>
      <c r="D1047" s="44"/>
      <c r="E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>
        <f>COUNTIF($T$1:T1047,T1047)</f>
        <v>4</v>
      </c>
      <c r="Q1047" s="44" t="str">
        <f t="shared" si="142"/>
        <v>4-KVNU-40</v>
      </c>
      <c r="R1047" s="44" t="s">
        <v>9</v>
      </c>
      <c r="S1047" s="44">
        <v>40</v>
      </c>
      <c r="T1047" s="44" t="str">
        <f t="shared" si="141"/>
        <v>KVNU-40</v>
      </c>
      <c r="U1047" s="44">
        <v>25</v>
      </c>
      <c r="V1047" s="44" t="str">
        <f t="shared" si="143"/>
        <v>25,</v>
      </c>
      <c r="W1047" s="44"/>
      <c r="X1047" s="44"/>
      <c r="Y1047" s="44"/>
      <c r="Z1047" s="44" t="str">
        <f t="shared" si="140"/>
        <v>-</v>
      </c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L1047" s="44"/>
      <c r="BM1047" s="44"/>
      <c r="BN1047" s="44"/>
      <c r="BO1047" s="44"/>
    </row>
    <row r="1048" spans="2:67">
      <c r="B1048" s="44"/>
      <c r="D1048" s="44"/>
      <c r="E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>
        <f>COUNTIF($T$1:T1048,T1048)</f>
        <v>5</v>
      </c>
      <c r="Q1048" s="44" t="str">
        <f t="shared" si="142"/>
        <v>5-KVNU-40</v>
      </c>
      <c r="R1048" s="44" t="s">
        <v>9</v>
      </c>
      <c r="S1048" s="44">
        <v>40</v>
      </c>
      <c r="T1048" s="44" t="str">
        <f t="shared" si="141"/>
        <v>KVNU-40</v>
      </c>
      <c r="U1048" s="44">
        <v>40</v>
      </c>
      <c r="V1048" s="44" t="str">
        <f t="shared" si="143"/>
        <v>40,</v>
      </c>
      <c r="W1048" s="44"/>
      <c r="X1048" s="44"/>
      <c r="Y1048" s="44"/>
      <c r="Z1048" s="44" t="str">
        <f t="shared" si="140"/>
        <v>-</v>
      </c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L1048" s="44"/>
      <c r="BM1048" s="44"/>
      <c r="BN1048" s="44"/>
      <c r="BO1048" s="44"/>
    </row>
    <row r="1049" spans="2:67">
      <c r="B1049" s="44"/>
      <c r="D1049" s="44"/>
      <c r="E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>
        <f>COUNTIF($T$1:T1049,T1049)</f>
        <v>6</v>
      </c>
      <c r="Q1049" s="44" t="str">
        <f t="shared" si="142"/>
        <v>6-KVNU-40</v>
      </c>
      <c r="R1049" s="44" t="s">
        <v>9</v>
      </c>
      <c r="S1049" s="44">
        <v>40</v>
      </c>
      <c r="T1049" s="44" t="str">
        <f t="shared" si="141"/>
        <v>KVNU-40</v>
      </c>
      <c r="U1049" s="44">
        <v>50</v>
      </c>
      <c r="V1049" s="44" t="str">
        <f t="shared" si="143"/>
        <v>50,</v>
      </c>
      <c r="W1049" s="44"/>
      <c r="X1049" s="44"/>
      <c r="Y1049" s="44"/>
      <c r="Z1049" s="44" t="str">
        <f t="shared" si="140"/>
        <v>-</v>
      </c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L1049" s="44"/>
      <c r="BM1049" s="44"/>
      <c r="BN1049" s="44"/>
      <c r="BO1049" s="44"/>
    </row>
    <row r="1050" spans="2:67">
      <c r="B1050" s="44"/>
      <c r="D1050" s="44"/>
      <c r="E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>
        <f>COUNTIF($T$1:T1050,T1050)</f>
        <v>7</v>
      </c>
      <c r="Q1050" s="44" t="str">
        <f t="shared" si="142"/>
        <v>7-KVNU-40</v>
      </c>
      <c r="R1050" s="44" t="s">
        <v>9</v>
      </c>
      <c r="S1050" s="44">
        <v>40</v>
      </c>
      <c r="T1050" s="44" t="str">
        <f t="shared" si="141"/>
        <v>KVNU-40</v>
      </c>
      <c r="U1050" s="44">
        <v>80</v>
      </c>
      <c r="V1050" s="44" t="str">
        <f t="shared" si="143"/>
        <v>80,</v>
      </c>
      <c r="W1050" s="44"/>
      <c r="X1050" s="44"/>
      <c r="Y1050" s="44"/>
      <c r="Z1050" s="44" t="str">
        <f t="shared" si="140"/>
        <v>-</v>
      </c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L1050" s="44"/>
      <c r="BM1050" s="44"/>
      <c r="BN1050" s="44"/>
      <c r="BO1050" s="44"/>
    </row>
    <row r="1051" spans="2:67">
      <c r="B1051" s="44"/>
      <c r="D1051" s="44"/>
      <c r="E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>
        <f>COUNTIF($T$1:T1051,T1051)</f>
        <v>8</v>
      </c>
      <c r="Q1051" s="44" t="str">
        <f t="shared" si="142"/>
        <v>8-KVNU-40</v>
      </c>
      <c r="R1051" s="44" t="s">
        <v>9</v>
      </c>
      <c r="S1051" s="44">
        <v>40</v>
      </c>
      <c r="T1051" s="44" t="str">
        <f t="shared" si="141"/>
        <v>KVNU-40</v>
      </c>
      <c r="U1051" s="44">
        <v>100</v>
      </c>
      <c r="V1051" s="44" t="str">
        <f t="shared" si="143"/>
        <v>100,</v>
      </c>
      <c r="W1051" s="44"/>
      <c r="X1051" s="44"/>
      <c r="Y1051" s="44"/>
      <c r="Z1051" s="44" t="str">
        <f t="shared" si="140"/>
        <v>-</v>
      </c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L1051" s="44"/>
      <c r="BM1051" s="44"/>
      <c r="BN1051" s="44"/>
      <c r="BO1051" s="44"/>
    </row>
    <row r="1052" spans="2:67">
      <c r="B1052" s="44"/>
      <c r="D1052" s="44"/>
      <c r="E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>
        <f>COUNTIF($T$1:T1052,T1052)</f>
        <v>9</v>
      </c>
      <c r="Q1052" s="44" t="str">
        <f t="shared" si="142"/>
        <v>9-KVNU-40</v>
      </c>
      <c r="R1052" s="44" t="s">
        <v>9</v>
      </c>
      <c r="S1052" s="44">
        <v>40</v>
      </c>
      <c r="T1052" s="44" t="str">
        <f t="shared" si="141"/>
        <v>KVNU-40</v>
      </c>
      <c r="U1052" s="44">
        <v>120</v>
      </c>
      <c r="V1052" s="44" t="str">
        <f t="shared" si="143"/>
        <v>120,</v>
      </c>
      <c r="W1052" s="44"/>
      <c r="X1052" s="44"/>
      <c r="Y1052" s="44"/>
      <c r="Z1052" s="44" t="str">
        <f t="shared" si="140"/>
        <v>-</v>
      </c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L1052" s="44"/>
      <c r="BM1052" s="44"/>
      <c r="BN1052" s="44"/>
      <c r="BO1052" s="44"/>
    </row>
    <row r="1053" spans="2:67">
      <c r="B1053" s="44"/>
      <c r="D1053" s="44"/>
      <c r="E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>
        <f>COUNTIF($T$1:T1053,T1053)</f>
        <v>10</v>
      </c>
      <c r="Q1053" s="44" t="str">
        <f t="shared" si="142"/>
        <v>10-KVNU-40</v>
      </c>
      <c r="R1053" s="44" t="s">
        <v>9</v>
      </c>
      <c r="S1053" s="44">
        <v>40</v>
      </c>
      <c r="T1053" s="44" t="str">
        <f t="shared" si="141"/>
        <v>KVNU-40</v>
      </c>
      <c r="U1053" s="44">
        <v>160</v>
      </c>
      <c r="V1053" s="44" t="str">
        <f t="shared" si="143"/>
        <v>160,</v>
      </c>
      <c r="W1053" s="44"/>
      <c r="X1053" s="44"/>
      <c r="Y1053" s="44"/>
      <c r="Z1053" s="44" t="str">
        <f t="shared" ref="Z1053:Z1116" si="144">CONCATENATE(X1053,"-",Y1053)</f>
        <v>-</v>
      </c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L1053" s="44"/>
      <c r="BM1053" s="44"/>
      <c r="BN1053" s="44"/>
      <c r="BO1053" s="44"/>
    </row>
    <row r="1054" spans="2:67">
      <c r="B1054" s="44"/>
      <c r="D1054" s="44"/>
      <c r="E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>
        <f>COUNTIF($T$1:T1054,T1054)</f>
        <v>11</v>
      </c>
      <c r="Q1054" s="44" t="str">
        <f t="shared" si="142"/>
        <v>11-KVNU-40</v>
      </c>
      <c r="R1054" s="44" t="s">
        <v>9</v>
      </c>
      <c r="S1054" s="44">
        <v>40</v>
      </c>
      <c r="T1054" s="44" t="str">
        <f t="shared" si="141"/>
        <v>KVNU-40</v>
      </c>
      <c r="U1054" s="44">
        <v>200</v>
      </c>
      <c r="V1054" s="44" t="str">
        <f t="shared" si="143"/>
        <v>200,</v>
      </c>
      <c r="W1054" s="44"/>
      <c r="X1054" s="44"/>
      <c r="Y1054" s="44"/>
      <c r="Z1054" s="44" t="str">
        <f t="shared" si="144"/>
        <v>-</v>
      </c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L1054" s="44"/>
      <c r="BM1054" s="44"/>
      <c r="BN1054" s="44"/>
      <c r="BO1054" s="44"/>
    </row>
    <row r="1055" spans="2:67">
      <c r="B1055" s="44"/>
      <c r="D1055" s="44"/>
      <c r="E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>
        <f>COUNTIF($T$1:T1055,T1055)</f>
        <v>12</v>
      </c>
      <c r="Q1055" s="44" t="str">
        <f t="shared" si="142"/>
        <v>12-KVNU-40</v>
      </c>
      <c r="R1055" s="44" t="s">
        <v>9</v>
      </c>
      <c r="S1055" s="44">
        <v>40</v>
      </c>
      <c r="T1055" s="44" t="str">
        <f t="shared" si="141"/>
        <v>KVNU-40</v>
      </c>
      <c r="U1055" s="44">
        <v>250</v>
      </c>
      <c r="V1055" s="44" t="str">
        <f t="shared" si="143"/>
        <v>250,</v>
      </c>
      <c r="W1055" s="44"/>
      <c r="X1055" s="44"/>
      <c r="Y1055" s="44"/>
      <c r="Z1055" s="44" t="str">
        <f t="shared" si="144"/>
        <v>-</v>
      </c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L1055" s="44"/>
      <c r="BM1055" s="44"/>
      <c r="BN1055" s="44"/>
      <c r="BO1055" s="44"/>
    </row>
    <row r="1056" spans="2:67">
      <c r="B1056" s="44"/>
      <c r="D1056" s="44"/>
      <c r="E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>
        <f>COUNTIF($T$1:T1056,T1056)</f>
        <v>13</v>
      </c>
      <c r="Q1056" s="44" t="str">
        <f t="shared" si="142"/>
        <v>13-KVNU-40</v>
      </c>
      <c r="R1056" s="44" t="s">
        <v>9</v>
      </c>
      <c r="S1056" s="44">
        <v>40</v>
      </c>
      <c r="T1056" s="44" t="str">
        <f t="shared" si="141"/>
        <v>KVNU-40</v>
      </c>
      <c r="U1056" s="44">
        <v>300</v>
      </c>
      <c r="V1056" s="44" t="str">
        <f t="shared" si="143"/>
        <v>300,</v>
      </c>
      <c r="W1056" s="44"/>
      <c r="X1056" s="44"/>
      <c r="Y1056" s="44"/>
      <c r="Z1056" s="44" t="str">
        <f t="shared" si="144"/>
        <v>-</v>
      </c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L1056" s="44"/>
      <c r="BM1056" s="44"/>
      <c r="BN1056" s="44"/>
      <c r="BO1056" s="44"/>
    </row>
    <row r="1057" spans="2:67">
      <c r="B1057" s="44"/>
      <c r="D1057" s="44"/>
      <c r="E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>
        <f>COUNTIF($T$1:T1057,T1057)</f>
        <v>14</v>
      </c>
      <c r="Q1057" s="44" t="str">
        <f t="shared" si="142"/>
        <v>14-KVNU-40</v>
      </c>
      <c r="R1057" s="44" t="s">
        <v>9</v>
      </c>
      <c r="S1057" s="44">
        <v>40</v>
      </c>
      <c r="T1057" s="44" t="str">
        <f t="shared" si="141"/>
        <v>KVNU-40</v>
      </c>
      <c r="U1057" s="44">
        <v>320</v>
      </c>
      <c r="V1057" s="44" t="str">
        <f t="shared" si="143"/>
        <v>320,</v>
      </c>
      <c r="W1057" s="44"/>
      <c r="X1057" s="44"/>
      <c r="Y1057" s="44"/>
      <c r="Z1057" s="44" t="str">
        <f t="shared" si="144"/>
        <v>-</v>
      </c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L1057" s="44"/>
      <c r="BM1057" s="44"/>
      <c r="BN1057" s="44"/>
      <c r="BO1057" s="44"/>
    </row>
    <row r="1058" spans="2:67">
      <c r="B1058" s="44"/>
      <c r="D1058" s="44"/>
      <c r="E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>
        <f>COUNTIF($T$1:T1058,T1058)</f>
        <v>15</v>
      </c>
      <c r="Q1058" s="44" t="str">
        <f t="shared" si="142"/>
        <v>15-KVNU-40</v>
      </c>
      <c r="R1058" s="44" t="s">
        <v>9</v>
      </c>
      <c r="S1058" s="44">
        <v>40</v>
      </c>
      <c r="T1058" s="44" t="str">
        <f t="shared" si="141"/>
        <v>KVNU-40</v>
      </c>
      <c r="U1058" s="44">
        <v>400</v>
      </c>
      <c r="V1058" s="44" t="str">
        <f t="shared" si="143"/>
        <v>400,</v>
      </c>
      <c r="W1058" s="44"/>
      <c r="X1058" s="44"/>
      <c r="Y1058" s="44"/>
      <c r="Z1058" s="44" t="str">
        <f t="shared" si="144"/>
        <v>-</v>
      </c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L1058" s="44"/>
      <c r="BM1058" s="44"/>
      <c r="BN1058" s="44"/>
      <c r="BO1058" s="44"/>
    </row>
    <row r="1059" spans="2:67">
      <c r="B1059" s="44"/>
      <c r="D1059" s="44"/>
      <c r="E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>
        <f>COUNTIF($T$1:T1059,T1059)</f>
        <v>16</v>
      </c>
      <c r="Q1059" s="44" t="str">
        <f t="shared" si="142"/>
        <v>16-KVNU-40</v>
      </c>
      <c r="R1059" s="44" t="s">
        <v>9</v>
      </c>
      <c r="S1059" s="44">
        <v>40</v>
      </c>
      <c r="T1059" s="44" t="str">
        <f t="shared" si="141"/>
        <v>KVNU-40</v>
      </c>
      <c r="U1059" s="44">
        <v>500</v>
      </c>
      <c r="V1059" s="44" t="str">
        <f t="shared" si="143"/>
        <v>500</v>
      </c>
      <c r="W1059" s="44"/>
      <c r="X1059" s="44"/>
      <c r="Y1059" s="44"/>
      <c r="Z1059" s="44" t="str">
        <f t="shared" si="144"/>
        <v>-</v>
      </c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L1059" s="44"/>
      <c r="BM1059" s="44"/>
      <c r="BN1059" s="44"/>
      <c r="BO1059" s="44"/>
    </row>
    <row r="1060" spans="2:67">
      <c r="B1060" s="44"/>
      <c r="D1060" s="44"/>
      <c r="E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>
        <f>COUNTIF($T$1:T1060,T1060)</f>
        <v>1</v>
      </c>
      <c r="Q1060" s="44" t="str">
        <f t="shared" si="142"/>
        <v>1-KVNU-50</v>
      </c>
      <c r="R1060" s="44" t="s">
        <v>9</v>
      </c>
      <c r="S1060" s="44">
        <v>50</v>
      </c>
      <c r="T1060" s="44" t="str">
        <f t="shared" si="141"/>
        <v>KVNU-50</v>
      </c>
      <c r="U1060" s="44">
        <v>5</v>
      </c>
      <c r="V1060" s="44" t="str">
        <f t="shared" si="143"/>
        <v>5,</v>
      </c>
      <c r="W1060" s="44"/>
      <c r="X1060" s="44"/>
      <c r="Y1060" s="44"/>
      <c r="Z1060" s="44" t="str">
        <f t="shared" si="144"/>
        <v>-</v>
      </c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L1060" s="44"/>
      <c r="BM1060" s="44"/>
      <c r="BN1060" s="44"/>
      <c r="BO1060" s="44"/>
    </row>
    <row r="1061" spans="2:67">
      <c r="B1061" s="44"/>
      <c r="D1061" s="44"/>
      <c r="E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>
        <f>COUNTIF($T$1:T1061,T1061)</f>
        <v>2</v>
      </c>
      <c r="Q1061" s="44" t="str">
        <f t="shared" si="142"/>
        <v>2-KVNU-50</v>
      </c>
      <c r="R1061" s="44" t="s">
        <v>9</v>
      </c>
      <c r="S1061" s="44">
        <v>50</v>
      </c>
      <c r="T1061" s="44" t="str">
        <f t="shared" si="141"/>
        <v>KVNU-50</v>
      </c>
      <c r="U1061" s="44">
        <v>10</v>
      </c>
      <c r="V1061" s="44" t="str">
        <f t="shared" si="143"/>
        <v>10,</v>
      </c>
      <c r="W1061" s="44"/>
      <c r="X1061" s="44"/>
      <c r="Y1061" s="44"/>
      <c r="Z1061" s="44" t="str">
        <f t="shared" si="144"/>
        <v>-</v>
      </c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L1061" s="44"/>
      <c r="BM1061" s="44"/>
      <c r="BN1061" s="44"/>
      <c r="BO1061" s="44"/>
    </row>
    <row r="1062" spans="2:67">
      <c r="B1062" s="44"/>
      <c r="D1062" s="44"/>
      <c r="E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>
        <f>COUNTIF($T$1:T1062,T1062)</f>
        <v>3</v>
      </c>
      <c r="Q1062" s="44" t="str">
        <f t="shared" si="142"/>
        <v>3-KVNU-50</v>
      </c>
      <c r="R1062" s="44" t="s">
        <v>9</v>
      </c>
      <c r="S1062" s="44">
        <v>50</v>
      </c>
      <c r="T1062" s="44" t="str">
        <f t="shared" si="141"/>
        <v>KVNU-50</v>
      </c>
      <c r="U1062" s="44">
        <v>15</v>
      </c>
      <c r="V1062" s="44" t="str">
        <f t="shared" si="143"/>
        <v>15,</v>
      </c>
      <c r="W1062" s="44"/>
      <c r="X1062" s="44"/>
      <c r="Y1062" s="44"/>
      <c r="Z1062" s="44" t="str">
        <f t="shared" si="144"/>
        <v>-</v>
      </c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L1062" s="44"/>
      <c r="BM1062" s="44"/>
      <c r="BN1062" s="44"/>
      <c r="BO1062" s="44"/>
    </row>
    <row r="1063" spans="2:67">
      <c r="B1063" s="44"/>
      <c r="D1063" s="44"/>
      <c r="E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>
        <f>COUNTIF($T$1:T1063,T1063)</f>
        <v>4</v>
      </c>
      <c r="Q1063" s="44" t="str">
        <f t="shared" si="142"/>
        <v>4-KVNU-50</v>
      </c>
      <c r="R1063" s="44" t="s">
        <v>9</v>
      </c>
      <c r="S1063" s="44">
        <v>50</v>
      </c>
      <c r="T1063" s="44" t="str">
        <f t="shared" si="141"/>
        <v>KVNU-50</v>
      </c>
      <c r="U1063" s="44">
        <v>25</v>
      </c>
      <c r="V1063" s="44" t="str">
        <f t="shared" si="143"/>
        <v>25,</v>
      </c>
      <c r="W1063" s="44"/>
      <c r="X1063" s="44"/>
      <c r="Y1063" s="44"/>
      <c r="Z1063" s="44" t="str">
        <f t="shared" si="144"/>
        <v>-</v>
      </c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L1063" s="44"/>
      <c r="BM1063" s="44"/>
      <c r="BN1063" s="44"/>
      <c r="BO1063" s="44"/>
    </row>
    <row r="1064" spans="2:67">
      <c r="B1064" s="44"/>
      <c r="D1064" s="44"/>
      <c r="E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>
        <f>COUNTIF($T$1:T1064,T1064)</f>
        <v>5</v>
      </c>
      <c r="Q1064" s="44" t="str">
        <f t="shared" si="142"/>
        <v>5-KVNU-50</v>
      </c>
      <c r="R1064" s="44" t="s">
        <v>9</v>
      </c>
      <c r="S1064" s="44">
        <v>50</v>
      </c>
      <c r="T1064" s="44" t="str">
        <f t="shared" si="141"/>
        <v>KVNU-50</v>
      </c>
      <c r="U1064" s="44">
        <v>40</v>
      </c>
      <c r="V1064" s="44" t="str">
        <f t="shared" si="143"/>
        <v>40,</v>
      </c>
      <c r="W1064" s="44"/>
      <c r="X1064" s="44"/>
      <c r="Y1064" s="44"/>
      <c r="Z1064" s="44" t="str">
        <f t="shared" si="144"/>
        <v>-</v>
      </c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L1064" s="44"/>
      <c r="BM1064" s="44"/>
      <c r="BN1064" s="44"/>
      <c r="BO1064" s="44"/>
    </row>
    <row r="1065" spans="2:67">
      <c r="B1065" s="44"/>
      <c r="D1065" s="44"/>
      <c r="E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>
        <f>COUNTIF($T$1:T1065,T1065)</f>
        <v>6</v>
      </c>
      <c r="Q1065" s="44" t="str">
        <f t="shared" si="142"/>
        <v>6-KVNU-50</v>
      </c>
      <c r="R1065" s="44" t="s">
        <v>9</v>
      </c>
      <c r="S1065" s="44">
        <v>50</v>
      </c>
      <c r="T1065" s="44" t="str">
        <f t="shared" si="141"/>
        <v>KVNU-50</v>
      </c>
      <c r="U1065" s="44">
        <v>50</v>
      </c>
      <c r="V1065" s="44" t="str">
        <f t="shared" si="143"/>
        <v>50,</v>
      </c>
      <c r="W1065" s="44"/>
      <c r="X1065" s="44"/>
      <c r="Y1065" s="44"/>
      <c r="Z1065" s="44" t="str">
        <f t="shared" si="144"/>
        <v>-</v>
      </c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L1065" s="44"/>
      <c r="BM1065" s="44"/>
      <c r="BN1065" s="44"/>
      <c r="BO1065" s="44"/>
    </row>
    <row r="1066" spans="2:67">
      <c r="B1066" s="44"/>
      <c r="D1066" s="44"/>
      <c r="E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>
        <f>COUNTIF($T$1:T1066,T1066)</f>
        <v>7</v>
      </c>
      <c r="Q1066" s="44" t="str">
        <f t="shared" si="142"/>
        <v>7-KVNU-50</v>
      </c>
      <c r="R1066" s="44" t="s">
        <v>9</v>
      </c>
      <c r="S1066" s="44">
        <v>50</v>
      </c>
      <c r="T1066" s="44" t="str">
        <f t="shared" si="141"/>
        <v>KVNU-50</v>
      </c>
      <c r="U1066" s="44">
        <v>80</v>
      </c>
      <c r="V1066" s="44" t="str">
        <f t="shared" si="143"/>
        <v>80,</v>
      </c>
      <c r="W1066" s="44"/>
      <c r="X1066" s="44"/>
      <c r="Y1066" s="44"/>
      <c r="Z1066" s="44" t="str">
        <f t="shared" si="144"/>
        <v>-</v>
      </c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L1066" s="44"/>
      <c r="BM1066" s="44"/>
      <c r="BN1066" s="44"/>
      <c r="BO1066" s="44"/>
    </row>
    <row r="1067" spans="2:67">
      <c r="B1067" s="44"/>
      <c r="D1067" s="44"/>
      <c r="E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>
        <f>COUNTIF($T$1:T1067,T1067)</f>
        <v>8</v>
      </c>
      <c r="Q1067" s="44" t="str">
        <f t="shared" si="142"/>
        <v>8-KVNU-50</v>
      </c>
      <c r="R1067" s="44" t="s">
        <v>9</v>
      </c>
      <c r="S1067" s="44">
        <v>50</v>
      </c>
      <c r="T1067" s="44" t="str">
        <f t="shared" si="141"/>
        <v>KVNU-50</v>
      </c>
      <c r="U1067" s="44">
        <v>100</v>
      </c>
      <c r="V1067" s="44" t="str">
        <f t="shared" si="143"/>
        <v>100,</v>
      </c>
      <c r="W1067" s="44"/>
      <c r="X1067" s="44"/>
      <c r="Y1067" s="44"/>
      <c r="Z1067" s="44" t="str">
        <f t="shared" si="144"/>
        <v>-</v>
      </c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L1067" s="44"/>
      <c r="BM1067" s="44"/>
      <c r="BN1067" s="44"/>
      <c r="BO1067" s="44"/>
    </row>
    <row r="1068" spans="2:67">
      <c r="B1068" s="44"/>
      <c r="D1068" s="44"/>
      <c r="E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>
        <f>COUNTIF($T$1:T1068,T1068)</f>
        <v>9</v>
      </c>
      <c r="Q1068" s="44" t="str">
        <f t="shared" si="142"/>
        <v>9-KVNU-50</v>
      </c>
      <c r="R1068" s="44" t="s">
        <v>9</v>
      </c>
      <c r="S1068" s="44">
        <v>50</v>
      </c>
      <c r="T1068" s="44" t="str">
        <f t="shared" si="141"/>
        <v>KVNU-50</v>
      </c>
      <c r="U1068" s="44">
        <v>120</v>
      </c>
      <c r="V1068" s="44" t="str">
        <f t="shared" si="143"/>
        <v>120,</v>
      </c>
      <c r="W1068" s="44"/>
      <c r="X1068" s="44"/>
      <c r="Y1068" s="44"/>
      <c r="Z1068" s="44" t="str">
        <f t="shared" si="144"/>
        <v>-</v>
      </c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L1068" s="44"/>
      <c r="BM1068" s="44"/>
      <c r="BN1068" s="44"/>
      <c r="BO1068" s="44"/>
    </row>
    <row r="1069" spans="2:67">
      <c r="B1069" s="44"/>
      <c r="D1069" s="44"/>
      <c r="E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>
        <f>COUNTIF($T$1:T1069,T1069)</f>
        <v>10</v>
      </c>
      <c r="Q1069" s="44" t="str">
        <f t="shared" si="142"/>
        <v>10-KVNU-50</v>
      </c>
      <c r="R1069" s="44" t="s">
        <v>9</v>
      </c>
      <c r="S1069" s="44">
        <v>50</v>
      </c>
      <c r="T1069" s="44" t="str">
        <f t="shared" si="141"/>
        <v>KVNU-50</v>
      </c>
      <c r="U1069" s="44">
        <v>160</v>
      </c>
      <c r="V1069" s="44" t="str">
        <f t="shared" si="143"/>
        <v>160,</v>
      </c>
      <c r="W1069" s="44"/>
      <c r="X1069" s="44"/>
      <c r="Y1069" s="44"/>
      <c r="Z1069" s="44" t="str">
        <f t="shared" si="144"/>
        <v>-</v>
      </c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L1069" s="44"/>
      <c r="BM1069" s="44"/>
      <c r="BN1069" s="44"/>
      <c r="BO1069" s="44"/>
    </row>
    <row r="1070" spans="2:67">
      <c r="B1070" s="44"/>
      <c r="D1070" s="44"/>
      <c r="E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>
        <f>COUNTIF($T$1:T1070,T1070)</f>
        <v>11</v>
      </c>
      <c r="Q1070" s="44" t="str">
        <f t="shared" si="142"/>
        <v>11-KVNU-50</v>
      </c>
      <c r="R1070" s="44" t="s">
        <v>9</v>
      </c>
      <c r="S1070" s="44">
        <v>50</v>
      </c>
      <c r="T1070" s="44" t="str">
        <f t="shared" si="141"/>
        <v>KVNU-50</v>
      </c>
      <c r="U1070" s="44">
        <v>200</v>
      </c>
      <c r="V1070" s="44" t="str">
        <f t="shared" si="143"/>
        <v>200,</v>
      </c>
      <c r="W1070" s="44"/>
      <c r="X1070" s="44"/>
      <c r="Y1070" s="44"/>
      <c r="Z1070" s="44" t="str">
        <f t="shared" si="144"/>
        <v>-</v>
      </c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L1070" s="44"/>
      <c r="BM1070" s="44"/>
      <c r="BN1070" s="44"/>
      <c r="BO1070" s="44"/>
    </row>
    <row r="1071" spans="2:67">
      <c r="B1071" s="44"/>
      <c r="D1071" s="44"/>
      <c r="E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>
        <f>COUNTIF($T$1:T1071,T1071)</f>
        <v>12</v>
      </c>
      <c r="Q1071" s="44" t="str">
        <f t="shared" si="142"/>
        <v>12-KVNU-50</v>
      </c>
      <c r="R1071" s="44" t="s">
        <v>9</v>
      </c>
      <c r="S1071" s="44">
        <v>50</v>
      </c>
      <c r="T1071" s="44" t="str">
        <f t="shared" si="141"/>
        <v>KVNU-50</v>
      </c>
      <c r="U1071" s="44">
        <v>250</v>
      </c>
      <c r="V1071" s="44" t="str">
        <f t="shared" si="143"/>
        <v>250,</v>
      </c>
      <c r="W1071" s="44"/>
      <c r="X1071" s="44"/>
      <c r="Y1071" s="44"/>
      <c r="Z1071" s="44" t="str">
        <f t="shared" si="144"/>
        <v>-</v>
      </c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L1071" s="44"/>
      <c r="BM1071" s="44"/>
      <c r="BN1071" s="44"/>
      <c r="BO1071" s="44"/>
    </row>
    <row r="1072" spans="2:67">
      <c r="B1072" s="44"/>
      <c r="D1072" s="44"/>
      <c r="E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>
        <f>COUNTIF($T$1:T1072,T1072)</f>
        <v>13</v>
      </c>
      <c r="Q1072" s="44" t="str">
        <f t="shared" si="142"/>
        <v>13-KVNU-50</v>
      </c>
      <c r="R1072" s="44" t="s">
        <v>9</v>
      </c>
      <c r="S1072" s="44">
        <v>50</v>
      </c>
      <c r="T1072" s="44" t="str">
        <f t="shared" si="141"/>
        <v>KVNU-50</v>
      </c>
      <c r="U1072" s="44">
        <v>300</v>
      </c>
      <c r="V1072" s="44" t="str">
        <f t="shared" si="143"/>
        <v>300,</v>
      </c>
      <c r="W1072" s="44"/>
      <c r="X1072" s="44"/>
      <c r="Y1072" s="44"/>
      <c r="Z1072" s="44" t="str">
        <f t="shared" si="144"/>
        <v>-</v>
      </c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L1072" s="44"/>
      <c r="BM1072" s="44"/>
      <c r="BN1072" s="44"/>
      <c r="BO1072" s="44"/>
    </row>
    <row r="1073" spans="2:67">
      <c r="B1073" s="44"/>
      <c r="D1073" s="44"/>
      <c r="E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>
        <f>COUNTIF($T$1:T1073,T1073)</f>
        <v>14</v>
      </c>
      <c r="Q1073" s="44" t="str">
        <f t="shared" si="142"/>
        <v>14-KVNU-50</v>
      </c>
      <c r="R1073" s="44" t="s">
        <v>9</v>
      </c>
      <c r="S1073" s="44">
        <v>50</v>
      </c>
      <c r="T1073" s="44" t="str">
        <f t="shared" si="141"/>
        <v>KVNU-50</v>
      </c>
      <c r="U1073" s="44">
        <v>320</v>
      </c>
      <c r="V1073" s="44" t="str">
        <f t="shared" si="143"/>
        <v>320,</v>
      </c>
      <c r="W1073" s="44"/>
      <c r="X1073" s="44"/>
      <c r="Y1073" s="44"/>
      <c r="Z1073" s="44" t="str">
        <f t="shared" si="144"/>
        <v>-</v>
      </c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L1073" s="44"/>
      <c r="BM1073" s="44"/>
      <c r="BN1073" s="44"/>
      <c r="BO1073" s="44"/>
    </row>
    <row r="1074" spans="2:67">
      <c r="B1074" s="44"/>
      <c r="D1074" s="44"/>
      <c r="E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>
        <f>COUNTIF($T$1:T1074,T1074)</f>
        <v>15</v>
      </c>
      <c r="Q1074" s="44" t="str">
        <f t="shared" si="142"/>
        <v>15-KVNU-50</v>
      </c>
      <c r="R1074" s="44" t="s">
        <v>9</v>
      </c>
      <c r="S1074" s="44">
        <v>50</v>
      </c>
      <c r="T1074" s="44" t="str">
        <f t="shared" ref="T1074:T1102" si="145">CONCATENATE(R1074,IF(S1074=0,"","-"),S1074)</f>
        <v>KVNU-50</v>
      </c>
      <c r="U1074" s="44">
        <v>400</v>
      </c>
      <c r="V1074" s="44" t="str">
        <f t="shared" si="143"/>
        <v>400,</v>
      </c>
      <c r="W1074" s="44"/>
      <c r="X1074" s="44"/>
      <c r="Y1074" s="44"/>
      <c r="Z1074" s="44" t="str">
        <f t="shared" si="144"/>
        <v>-</v>
      </c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L1074" s="44"/>
      <c r="BM1074" s="44"/>
      <c r="BN1074" s="44"/>
      <c r="BO1074" s="44"/>
    </row>
    <row r="1075" spans="2:67">
      <c r="B1075" s="44"/>
      <c r="D1075" s="44"/>
      <c r="E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>
        <f>COUNTIF($T$1:T1075,T1075)</f>
        <v>16</v>
      </c>
      <c r="Q1075" s="44" t="str">
        <f t="shared" si="142"/>
        <v>16-KVNU-50</v>
      </c>
      <c r="R1075" s="44" t="s">
        <v>9</v>
      </c>
      <c r="S1075" s="44">
        <v>50</v>
      </c>
      <c r="T1075" s="44" t="str">
        <f t="shared" si="145"/>
        <v>KVNU-50</v>
      </c>
      <c r="U1075" s="44">
        <v>500</v>
      </c>
      <c r="V1075" s="44" t="str">
        <f t="shared" si="143"/>
        <v>500</v>
      </c>
      <c r="W1075" s="44"/>
      <c r="X1075" s="44"/>
      <c r="Y1075" s="44"/>
      <c r="Z1075" s="44" t="str">
        <f t="shared" si="144"/>
        <v>-</v>
      </c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L1075" s="44"/>
      <c r="BM1075" s="44"/>
      <c r="BN1075" s="44"/>
      <c r="BO1075" s="44"/>
    </row>
    <row r="1076" spans="2:67">
      <c r="B1076" s="44"/>
      <c r="D1076" s="44"/>
      <c r="E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>
        <f>COUNTIF($T$1:T1076,T1076)</f>
        <v>1</v>
      </c>
      <c r="Q1076" s="44" t="str">
        <f t="shared" si="142"/>
        <v>1-KVNU-63</v>
      </c>
      <c r="R1076" s="44" t="s">
        <v>9</v>
      </c>
      <c r="S1076" s="44">
        <v>63</v>
      </c>
      <c r="T1076" s="44" t="str">
        <f t="shared" si="145"/>
        <v>KVNU-63</v>
      </c>
      <c r="U1076" s="44">
        <v>5</v>
      </c>
      <c r="V1076" s="44" t="str">
        <f t="shared" si="143"/>
        <v>5,</v>
      </c>
      <c r="W1076" s="44"/>
      <c r="X1076" s="44"/>
      <c r="Y1076" s="44"/>
      <c r="Z1076" s="44" t="str">
        <f t="shared" si="144"/>
        <v>-</v>
      </c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L1076" s="44"/>
      <c r="BM1076" s="44"/>
      <c r="BN1076" s="44"/>
      <c r="BO1076" s="44"/>
    </row>
    <row r="1077" spans="2:67">
      <c r="B1077" s="44"/>
      <c r="D1077" s="44"/>
      <c r="E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>
        <f>COUNTIF($T$1:T1077,T1077)</f>
        <v>2</v>
      </c>
      <c r="Q1077" s="44" t="str">
        <f t="shared" si="142"/>
        <v>2-KVNU-63</v>
      </c>
      <c r="R1077" s="44" t="s">
        <v>9</v>
      </c>
      <c r="S1077" s="44">
        <v>63</v>
      </c>
      <c r="T1077" s="44" t="str">
        <f t="shared" si="145"/>
        <v>KVNU-63</v>
      </c>
      <c r="U1077" s="44">
        <v>10</v>
      </c>
      <c r="V1077" s="44" t="str">
        <f t="shared" si="143"/>
        <v>10,</v>
      </c>
      <c r="W1077" s="44"/>
      <c r="X1077" s="44"/>
      <c r="Y1077" s="44"/>
      <c r="Z1077" s="44" t="str">
        <f t="shared" si="144"/>
        <v>-</v>
      </c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L1077" s="44"/>
      <c r="BM1077" s="44"/>
      <c r="BN1077" s="44"/>
      <c r="BO1077" s="44"/>
    </row>
    <row r="1078" spans="2:67">
      <c r="B1078" s="44"/>
      <c r="D1078" s="44"/>
      <c r="E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>
        <f>COUNTIF($T$1:T1078,T1078)</f>
        <v>3</v>
      </c>
      <c r="Q1078" s="44" t="str">
        <f t="shared" si="142"/>
        <v>3-KVNU-63</v>
      </c>
      <c r="R1078" s="44" t="s">
        <v>9</v>
      </c>
      <c r="S1078" s="44">
        <v>63</v>
      </c>
      <c r="T1078" s="44" t="str">
        <f t="shared" si="145"/>
        <v>KVNU-63</v>
      </c>
      <c r="U1078" s="44">
        <v>15</v>
      </c>
      <c r="V1078" s="44" t="str">
        <f t="shared" si="143"/>
        <v>15,</v>
      </c>
      <c r="W1078" s="44"/>
      <c r="X1078" s="44"/>
      <c r="Y1078" s="44"/>
      <c r="Z1078" s="44" t="str">
        <f t="shared" si="144"/>
        <v>-</v>
      </c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L1078" s="44"/>
      <c r="BM1078" s="44"/>
      <c r="BN1078" s="44"/>
      <c r="BO1078" s="44"/>
    </row>
    <row r="1079" spans="2:67">
      <c r="B1079" s="44"/>
      <c r="D1079" s="44"/>
      <c r="E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>
        <f>COUNTIF($T$1:T1079,T1079)</f>
        <v>4</v>
      </c>
      <c r="Q1079" s="44" t="str">
        <f t="shared" si="142"/>
        <v>4-KVNU-63</v>
      </c>
      <c r="R1079" s="44" t="s">
        <v>9</v>
      </c>
      <c r="S1079" s="44">
        <v>63</v>
      </c>
      <c r="T1079" s="44" t="str">
        <f t="shared" si="145"/>
        <v>KVNU-63</v>
      </c>
      <c r="U1079" s="44">
        <v>25</v>
      </c>
      <c r="V1079" s="44" t="str">
        <f t="shared" si="143"/>
        <v>25,</v>
      </c>
      <c r="W1079" s="44"/>
      <c r="X1079" s="44"/>
      <c r="Y1079" s="44"/>
      <c r="Z1079" s="44" t="str">
        <f t="shared" si="144"/>
        <v>-</v>
      </c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L1079" s="44"/>
      <c r="BM1079" s="44"/>
      <c r="BN1079" s="44"/>
      <c r="BO1079" s="44"/>
    </row>
    <row r="1080" spans="2:67">
      <c r="B1080" s="44"/>
      <c r="D1080" s="44"/>
      <c r="E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>
        <f>COUNTIF($T$1:T1080,T1080)</f>
        <v>5</v>
      </c>
      <c r="Q1080" s="44" t="str">
        <f t="shared" si="142"/>
        <v>5-KVNU-63</v>
      </c>
      <c r="R1080" s="44" t="s">
        <v>9</v>
      </c>
      <c r="S1080" s="44">
        <v>63</v>
      </c>
      <c r="T1080" s="44" t="str">
        <f t="shared" si="145"/>
        <v>KVNU-63</v>
      </c>
      <c r="U1080" s="44">
        <v>40</v>
      </c>
      <c r="V1080" s="44" t="str">
        <f t="shared" si="143"/>
        <v>40,</v>
      </c>
      <c r="W1080" s="44"/>
      <c r="X1080" s="44"/>
      <c r="Y1080" s="44"/>
      <c r="Z1080" s="44" t="str">
        <f t="shared" si="144"/>
        <v>-</v>
      </c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L1080" s="44"/>
      <c r="BM1080" s="44"/>
      <c r="BN1080" s="44"/>
      <c r="BO1080" s="44"/>
    </row>
    <row r="1081" spans="2:67">
      <c r="B1081" s="44"/>
      <c r="D1081" s="44"/>
      <c r="E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>
        <f>COUNTIF($T$1:T1081,T1081)</f>
        <v>6</v>
      </c>
      <c r="Q1081" s="44" t="str">
        <f t="shared" si="142"/>
        <v>6-KVNU-63</v>
      </c>
      <c r="R1081" s="44" t="s">
        <v>9</v>
      </c>
      <c r="S1081" s="44">
        <v>63</v>
      </c>
      <c r="T1081" s="44" t="str">
        <f t="shared" si="145"/>
        <v>KVNU-63</v>
      </c>
      <c r="U1081" s="44">
        <v>50</v>
      </c>
      <c r="V1081" s="44" t="str">
        <f t="shared" si="143"/>
        <v>50,</v>
      </c>
      <c r="W1081" s="44"/>
      <c r="X1081" s="44"/>
      <c r="Y1081" s="44"/>
      <c r="Z1081" s="44" t="str">
        <f t="shared" si="144"/>
        <v>-</v>
      </c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L1081" s="44"/>
      <c r="BM1081" s="44"/>
      <c r="BN1081" s="44"/>
      <c r="BO1081" s="44"/>
    </row>
    <row r="1082" spans="2:67">
      <c r="B1082" s="44"/>
      <c r="D1082" s="44"/>
      <c r="E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>
        <f>COUNTIF($T$1:T1082,T1082)</f>
        <v>7</v>
      </c>
      <c r="Q1082" s="44" t="str">
        <f t="shared" si="142"/>
        <v>7-KVNU-63</v>
      </c>
      <c r="R1082" s="44" t="s">
        <v>9</v>
      </c>
      <c r="S1082" s="44">
        <v>63</v>
      </c>
      <c r="T1082" s="44" t="str">
        <f t="shared" si="145"/>
        <v>KVNU-63</v>
      </c>
      <c r="U1082" s="44">
        <v>80</v>
      </c>
      <c r="V1082" s="44" t="str">
        <f t="shared" si="143"/>
        <v>80,</v>
      </c>
      <c r="W1082" s="44"/>
      <c r="X1082" s="44"/>
      <c r="Y1082" s="44"/>
      <c r="Z1082" s="44" t="str">
        <f t="shared" si="144"/>
        <v>-</v>
      </c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L1082" s="44"/>
      <c r="BM1082" s="44"/>
      <c r="BN1082" s="44"/>
      <c r="BO1082" s="44"/>
    </row>
    <row r="1083" spans="2:67">
      <c r="B1083" s="44"/>
      <c r="D1083" s="44"/>
      <c r="E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>
        <f>COUNTIF($T$1:T1083,T1083)</f>
        <v>8</v>
      </c>
      <c r="Q1083" s="44" t="str">
        <f t="shared" si="142"/>
        <v>8-KVNU-63</v>
      </c>
      <c r="R1083" s="44" t="s">
        <v>9</v>
      </c>
      <c r="S1083" s="44">
        <v>63</v>
      </c>
      <c r="T1083" s="44" t="str">
        <f t="shared" si="145"/>
        <v>KVNU-63</v>
      </c>
      <c r="U1083" s="44">
        <v>100</v>
      </c>
      <c r="V1083" s="44" t="str">
        <f t="shared" si="143"/>
        <v>100,</v>
      </c>
      <c r="W1083" s="44"/>
      <c r="X1083" s="44"/>
      <c r="Y1083" s="44"/>
      <c r="Z1083" s="44" t="str">
        <f t="shared" si="144"/>
        <v>-</v>
      </c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L1083" s="44"/>
      <c r="BM1083" s="44"/>
      <c r="BN1083" s="44"/>
      <c r="BO1083" s="44"/>
    </row>
    <row r="1084" spans="2:67">
      <c r="B1084" s="44"/>
      <c r="D1084" s="44"/>
      <c r="E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>
        <f>COUNTIF($T$1:T1084,T1084)</f>
        <v>9</v>
      </c>
      <c r="Q1084" s="44" t="str">
        <f t="shared" si="142"/>
        <v>9-KVNU-63</v>
      </c>
      <c r="R1084" s="44" t="s">
        <v>9</v>
      </c>
      <c r="S1084" s="44">
        <v>63</v>
      </c>
      <c r="T1084" s="44" t="str">
        <f t="shared" si="145"/>
        <v>KVNU-63</v>
      </c>
      <c r="U1084" s="44">
        <v>120</v>
      </c>
      <c r="V1084" s="44" t="str">
        <f t="shared" si="143"/>
        <v>120,</v>
      </c>
      <c r="W1084" s="44"/>
      <c r="X1084" s="44"/>
      <c r="Y1084" s="44"/>
      <c r="Z1084" s="44" t="str">
        <f t="shared" si="144"/>
        <v>-</v>
      </c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L1084" s="44"/>
      <c r="BM1084" s="44"/>
      <c r="BN1084" s="44"/>
      <c r="BO1084" s="44"/>
    </row>
    <row r="1085" spans="2:67">
      <c r="B1085" s="44"/>
      <c r="D1085" s="44"/>
      <c r="E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>
        <f>COUNTIF($T$1:T1085,T1085)</f>
        <v>10</v>
      </c>
      <c r="Q1085" s="44" t="str">
        <f t="shared" si="142"/>
        <v>10-KVNU-63</v>
      </c>
      <c r="R1085" s="44" t="s">
        <v>9</v>
      </c>
      <c r="S1085" s="44">
        <v>63</v>
      </c>
      <c r="T1085" s="44" t="str">
        <f t="shared" si="145"/>
        <v>KVNU-63</v>
      </c>
      <c r="U1085" s="44">
        <v>160</v>
      </c>
      <c r="V1085" s="44" t="str">
        <f t="shared" si="143"/>
        <v>160,</v>
      </c>
      <c r="W1085" s="44"/>
      <c r="X1085" s="44"/>
      <c r="Y1085" s="44"/>
      <c r="Z1085" s="44" t="str">
        <f t="shared" si="144"/>
        <v>-</v>
      </c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L1085" s="44"/>
      <c r="BM1085" s="44"/>
      <c r="BN1085" s="44"/>
      <c r="BO1085" s="44"/>
    </row>
    <row r="1086" spans="2:67">
      <c r="B1086" s="44"/>
      <c r="D1086" s="44"/>
      <c r="E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>
        <f>COUNTIF($T$1:T1086,T1086)</f>
        <v>11</v>
      </c>
      <c r="Q1086" s="44" t="str">
        <f t="shared" si="142"/>
        <v>11-KVNU-63</v>
      </c>
      <c r="R1086" s="44" t="s">
        <v>9</v>
      </c>
      <c r="S1086" s="44">
        <v>63</v>
      </c>
      <c r="T1086" s="44" t="str">
        <f t="shared" si="145"/>
        <v>KVNU-63</v>
      </c>
      <c r="U1086" s="44">
        <v>200</v>
      </c>
      <c r="V1086" s="44" t="str">
        <f t="shared" si="143"/>
        <v>200,</v>
      </c>
      <c r="W1086" s="44"/>
      <c r="X1086" s="44"/>
      <c r="Y1086" s="44"/>
      <c r="Z1086" s="44" t="str">
        <f t="shared" si="144"/>
        <v>-</v>
      </c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L1086" s="44"/>
      <c r="BM1086" s="44"/>
      <c r="BN1086" s="44"/>
      <c r="BO1086" s="44"/>
    </row>
    <row r="1087" spans="2:67">
      <c r="B1087" s="44"/>
      <c r="D1087" s="44"/>
      <c r="E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>
        <f>COUNTIF($T$1:T1087,T1087)</f>
        <v>12</v>
      </c>
      <c r="Q1087" s="44" t="str">
        <f t="shared" si="142"/>
        <v>12-KVNU-63</v>
      </c>
      <c r="R1087" s="44" t="s">
        <v>9</v>
      </c>
      <c r="S1087" s="44">
        <v>63</v>
      </c>
      <c r="T1087" s="44" t="str">
        <f t="shared" si="145"/>
        <v>KVNU-63</v>
      </c>
      <c r="U1087" s="44">
        <v>250</v>
      </c>
      <c r="V1087" s="44" t="str">
        <f t="shared" si="143"/>
        <v>250,</v>
      </c>
      <c r="W1087" s="44"/>
      <c r="X1087" s="44"/>
      <c r="Y1087" s="44"/>
      <c r="Z1087" s="44" t="str">
        <f t="shared" si="144"/>
        <v>-</v>
      </c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L1087" s="44"/>
      <c r="BM1087" s="44"/>
      <c r="BN1087" s="44"/>
      <c r="BO1087" s="44"/>
    </row>
    <row r="1088" spans="2:67">
      <c r="B1088" s="44"/>
      <c r="D1088" s="44"/>
      <c r="E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>
        <f>COUNTIF($T$1:T1088,T1088)</f>
        <v>13</v>
      </c>
      <c r="Q1088" s="44" t="str">
        <f t="shared" si="142"/>
        <v>13-KVNU-63</v>
      </c>
      <c r="R1088" s="44" t="s">
        <v>9</v>
      </c>
      <c r="S1088" s="44">
        <v>63</v>
      </c>
      <c r="T1088" s="44" t="str">
        <f t="shared" si="145"/>
        <v>KVNU-63</v>
      </c>
      <c r="U1088" s="44">
        <v>300</v>
      </c>
      <c r="V1088" s="44" t="str">
        <f t="shared" si="143"/>
        <v>300,</v>
      </c>
      <c r="W1088" s="44"/>
      <c r="X1088" s="44"/>
      <c r="Y1088" s="44"/>
      <c r="Z1088" s="44" t="str">
        <f t="shared" si="144"/>
        <v>-</v>
      </c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L1088" s="44"/>
      <c r="BM1088" s="44"/>
      <c r="BN1088" s="44"/>
      <c r="BO1088" s="44"/>
    </row>
    <row r="1089" spans="2:67">
      <c r="B1089" s="44"/>
      <c r="D1089" s="44"/>
      <c r="E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>
        <f>COUNTIF($T$1:T1089,T1089)</f>
        <v>14</v>
      </c>
      <c r="Q1089" s="44" t="str">
        <f t="shared" si="142"/>
        <v>14-KVNU-63</v>
      </c>
      <c r="R1089" s="44" t="s">
        <v>9</v>
      </c>
      <c r="S1089" s="44">
        <v>63</v>
      </c>
      <c r="T1089" s="44" t="str">
        <f t="shared" si="145"/>
        <v>KVNU-63</v>
      </c>
      <c r="U1089" s="44">
        <v>320</v>
      </c>
      <c r="V1089" s="44" t="str">
        <f t="shared" si="143"/>
        <v>320,</v>
      </c>
      <c r="W1089" s="44"/>
      <c r="X1089" s="44"/>
      <c r="Y1089" s="44"/>
      <c r="Z1089" s="44" t="str">
        <f t="shared" si="144"/>
        <v>-</v>
      </c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L1089" s="44"/>
      <c r="BM1089" s="44"/>
      <c r="BN1089" s="44"/>
      <c r="BO1089" s="44"/>
    </row>
    <row r="1090" spans="2:67">
      <c r="B1090" s="44"/>
      <c r="D1090" s="44"/>
      <c r="E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>
        <f>COUNTIF($T$1:T1090,T1090)</f>
        <v>15</v>
      </c>
      <c r="Q1090" s="44" t="str">
        <f t="shared" si="142"/>
        <v>15-KVNU-63</v>
      </c>
      <c r="R1090" s="44" t="s">
        <v>9</v>
      </c>
      <c r="S1090" s="44">
        <v>63</v>
      </c>
      <c r="T1090" s="44" t="str">
        <f t="shared" si="145"/>
        <v>KVNU-63</v>
      </c>
      <c r="U1090" s="44">
        <v>400</v>
      </c>
      <c r="V1090" s="44" t="str">
        <f t="shared" si="143"/>
        <v>400,</v>
      </c>
      <c r="W1090" s="44"/>
      <c r="X1090" s="44"/>
      <c r="Y1090" s="44"/>
      <c r="Z1090" s="44" t="str">
        <f t="shared" si="144"/>
        <v>-</v>
      </c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L1090" s="44"/>
      <c r="BM1090" s="44"/>
      <c r="BN1090" s="44"/>
      <c r="BO1090" s="44"/>
    </row>
    <row r="1091" spans="2:67">
      <c r="B1091" s="44"/>
      <c r="D1091" s="44"/>
      <c r="E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>
        <f>COUNTIF($T$1:T1091,T1091)</f>
        <v>16</v>
      </c>
      <c r="Q1091" s="44" t="str">
        <f t="shared" ref="Q1091:Q1154" si="146">CONCATENATE(P1091,"-",T1091)</f>
        <v>16-KVNU-63</v>
      </c>
      <c r="R1091" s="44" t="s">
        <v>9</v>
      </c>
      <c r="S1091" s="44">
        <v>63</v>
      </c>
      <c r="T1091" s="44" t="str">
        <f t="shared" si="145"/>
        <v>KVNU-63</v>
      </c>
      <c r="U1091" s="44">
        <v>500</v>
      </c>
      <c r="V1091" s="44" t="str">
        <f t="shared" ref="V1091:V1154" si="147">CONCATENATE(U1091,IF(P1091=COUNTIF(T:T,T1091),"",","))</f>
        <v>500</v>
      </c>
      <c r="W1091" s="44"/>
      <c r="X1091" s="44"/>
      <c r="Y1091" s="44"/>
      <c r="Z1091" s="44" t="str">
        <f t="shared" si="144"/>
        <v>-</v>
      </c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L1091" s="44"/>
      <c r="BM1091" s="44"/>
      <c r="BN1091" s="44"/>
      <c r="BO1091" s="44"/>
    </row>
    <row r="1092" spans="2:67">
      <c r="B1092" s="44"/>
      <c r="D1092" s="44"/>
      <c r="E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>
        <f>COUNTIF($T$1:T1092,T1092)</f>
        <v>1</v>
      </c>
      <c r="Q1092" s="44" t="str">
        <f t="shared" si="146"/>
        <v>1-KVMAL-16</v>
      </c>
      <c r="R1092" s="44" t="s">
        <v>17</v>
      </c>
      <c r="S1092" s="44">
        <v>16</v>
      </c>
      <c r="T1092" s="44" t="str">
        <f t="shared" si="145"/>
        <v>KVMAL-16</v>
      </c>
      <c r="U1092" s="44">
        <v>5</v>
      </c>
      <c r="V1092" s="44" t="str">
        <f t="shared" si="147"/>
        <v>5,</v>
      </c>
      <c r="W1092" s="44"/>
      <c r="X1092" s="44"/>
      <c r="Y1092" s="44"/>
      <c r="Z1092" s="44" t="str">
        <f t="shared" si="144"/>
        <v>-</v>
      </c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L1092" s="44"/>
      <c r="BM1092" s="44"/>
      <c r="BN1092" s="44"/>
      <c r="BO1092" s="44"/>
    </row>
    <row r="1093" spans="2:67">
      <c r="B1093" s="44"/>
      <c r="D1093" s="44"/>
      <c r="E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>
        <f>COUNTIF($T$1:T1093,T1093)</f>
        <v>2</v>
      </c>
      <c r="Q1093" s="44" t="str">
        <f t="shared" si="146"/>
        <v>2-KVMAL-16</v>
      </c>
      <c r="R1093" s="44" t="s">
        <v>17</v>
      </c>
      <c r="S1093" s="44">
        <v>16</v>
      </c>
      <c r="T1093" s="44" t="str">
        <f t="shared" si="145"/>
        <v>KVMAL-16</v>
      </c>
      <c r="U1093" s="44">
        <v>10</v>
      </c>
      <c r="V1093" s="44" t="str">
        <f t="shared" si="147"/>
        <v>10,</v>
      </c>
      <c r="W1093" s="44"/>
      <c r="X1093" s="44"/>
      <c r="Y1093" s="44"/>
      <c r="Z1093" s="44" t="str">
        <f t="shared" si="144"/>
        <v>-</v>
      </c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L1093" s="44"/>
      <c r="BM1093" s="44"/>
      <c r="BN1093" s="44"/>
      <c r="BO1093" s="44"/>
    </row>
    <row r="1094" spans="2:67">
      <c r="B1094" s="44"/>
      <c r="D1094" s="44"/>
      <c r="E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>
        <f>COUNTIF($T$1:T1094,T1094)</f>
        <v>3</v>
      </c>
      <c r="Q1094" s="44" t="str">
        <f t="shared" si="146"/>
        <v>3-KVMAL-16</v>
      </c>
      <c r="R1094" s="44" t="s">
        <v>17</v>
      </c>
      <c r="S1094" s="44">
        <v>16</v>
      </c>
      <c r="T1094" s="44" t="str">
        <f t="shared" si="145"/>
        <v>KVMAL-16</v>
      </c>
      <c r="U1094" s="44">
        <v>15</v>
      </c>
      <c r="V1094" s="44" t="str">
        <f t="shared" si="147"/>
        <v>15,</v>
      </c>
      <c r="W1094" s="44"/>
      <c r="X1094" s="44"/>
      <c r="Y1094" s="44"/>
      <c r="Z1094" s="44" t="str">
        <f t="shared" si="144"/>
        <v>-</v>
      </c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L1094" s="44"/>
      <c r="BM1094" s="44"/>
      <c r="BN1094" s="44"/>
      <c r="BO1094" s="44"/>
    </row>
    <row r="1095" spans="2:67">
      <c r="B1095" s="44"/>
      <c r="D1095" s="44"/>
      <c r="E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>
        <f>COUNTIF($T$1:T1095,T1095)</f>
        <v>4</v>
      </c>
      <c r="Q1095" s="44" t="str">
        <f t="shared" si="146"/>
        <v>4-KVMAL-16</v>
      </c>
      <c r="R1095" s="44" t="s">
        <v>17</v>
      </c>
      <c r="S1095" s="44">
        <v>16</v>
      </c>
      <c r="T1095" s="44" t="str">
        <f t="shared" si="145"/>
        <v>KVMAL-16</v>
      </c>
      <c r="U1095" s="44">
        <v>25</v>
      </c>
      <c r="V1095" s="44" t="str">
        <f t="shared" si="147"/>
        <v>25,</v>
      </c>
      <c r="W1095" s="44"/>
      <c r="X1095" s="44"/>
      <c r="Y1095" s="44"/>
      <c r="Z1095" s="44" t="str">
        <f t="shared" si="144"/>
        <v>-</v>
      </c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L1095" s="44"/>
      <c r="BM1095" s="44"/>
      <c r="BN1095" s="44"/>
      <c r="BO1095" s="44"/>
    </row>
    <row r="1096" spans="2:67">
      <c r="B1096" s="44"/>
      <c r="D1096" s="44"/>
      <c r="E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>
        <f>COUNTIF($T$1:T1096,T1096)</f>
        <v>5</v>
      </c>
      <c r="Q1096" s="44" t="str">
        <f t="shared" si="146"/>
        <v>5-KVMAL-16</v>
      </c>
      <c r="R1096" s="44" t="s">
        <v>17</v>
      </c>
      <c r="S1096" s="44">
        <v>16</v>
      </c>
      <c r="T1096" s="44" t="str">
        <f t="shared" si="145"/>
        <v>KVMAL-16</v>
      </c>
      <c r="U1096" s="44">
        <v>40</v>
      </c>
      <c r="V1096" s="44" t="str">
        <f t="shared" si="147"/>
        <v>40,</v>
      </c>
      <c r="W1096" s="44"/>
      <c r="X1096" s="44"/>
      <c r="Y1096" s="44"/>
      <c r="Z1096" s="44" t="str">
        <f t="shared" si="144"/>
        <v>-</v>
      </c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L1096" s="44"/>
      <c r="BM1096" s="44"/>
      <c r="BN1096" s="44"/>
      <c r="BO1096" s="44"/>
    </row>
    <row r="1097" spans="2:67">
      <c r="B1097" s="44"/>
      <c r="D1097" s="44"/>
      <c r="E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>
        <f>COUNTIF($T$1:T1097,T1097)</f>
        <v>6</v>
      </c>
      <c r="Q1097" s="44" t="str">
        <f t="shared" si="146"/>
        <v>6-KVMAL-16</v>
      </c>
      <c r="R1097" s="44" t="s">
        <v>17</v>
      </c>
      <c r="S1097" s="44">
        <v>16</v>
      </c>
      <c r="T1097" s="44" t="str">
        <f t="shared" si="145"/>
        <v>KVMAL-16</v>
      </c>
      <c r="U1097" s="44">
        <v>50</v>
      </c>
      <c r="V1097" s="44" t="str">
        <f t="shared" si="147"/>
        <v>50,</v>
      </c>
      <c r="W1097" s="44"/>
      <c r="X1097" s="44"/>
      <c r="Y1097" s="44"/>
      <c r="Z1097" s="44" t="str">
        <f t="shared" si="144"/>
        <v>-</v>
      </c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L1097" s="44"/>
      <c r="BM1097" s="44"/>
      <c r="BN1097" s="44"/>
      <c r="BO1097" s="44"/>
    </row>
    <row r="1098" spans="2:67">
      <c r="B1098" s="44"/>
      <c r="D1098" s="44"/>
      <c r="E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>
        <f>COUNTIF($T$1:T1098,T1098)</f>
        <v>7</v>
      </c>
      <c r="Q1098" s="44" t="str">
        <f t="shared" si="146"/>
        <v>7-KVMAL-16</v>
      </c>
      <c r="R1098" s="44" t="s">
        <v>17</v>
      </c>
      <c r="S1098" s="44">
        <v>16</v>
      </c>
      <c r="T1098" s="44" t="str">
        <f t="shared" si="145"/>
        <v>KVMAL-16</v>
      </c>
      <c r="U1098" s="44">
        <v>80</v>
      </c>
      <c r="V1098" s="44" t="str">
        <f t="shared" si="147"/>
        <v>80,</v>
      </c>
      <c r="W1098" s="44"/>
      <c r="X1098" s="44"/>
      <c r="Y1098" s="44"/>
      <c r="Z1098" s="44" t="str">
        <f t="shared" si="144"/>
        <v>-</v>
      </c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L1098" s="44"/>
      <c r="BM1098" s="44"/>
      <c r="BN1098" s="44"/>
      <c r="BO1098" s="44"/>
    </row>
    <row r="1099" spans="2:67">
      <c r="B1099" s="44"/>
      <c r="D1099" s="44"/>
      <c r="E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>
        <f>COUNTIF($T$1:T1099,T1099)</f>
        <v>8</v>
      </c>
      <c r="Q1099" s="44" t="str">
        <f t="shared" si="146"/>
        <v>8-KVMAL-16</v>
      </c>
      <c r="R1099" s="44" t="s">
        <v>17</v>
      </c>
      <c r="S1099" s="44">
        <v>16</v>
      </c>
      <c r="T1099" s="44" t="str">
        <f t="shared" si="145"/>
        <v>KVMAL-16</v>
      </c>
      <c r="U1099" s="44">
        <v>100</v>
      </c>
      <c r="V1099" s="44" t="str">
        <f t="shared" si="147"/>
        <v>100,</v>
      </c>
      <c r="W1099" s="44"/>
      <c r="X1099" s="44"/>
      <c r="Y1099" s="44"/>
      <c r="Z1099" s="44" t="str">
        <f t="shared" si="144"/>
        <v>-</v>
      </c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L1099" s="44"/>
      <c r="BM1099" s="44"/>
      <c r="BN1099" s="44"/>
      <c r="BO1099" s="44"/>
    </row>
    <row r="1100" spans="2:67">
      <c r="B1100" s="44"/>
      <c r="D1100" s="44"/>
      <c r="E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>
        <f>COUNTIF($T$1:T1100,T1100)</f>
        <v>9</v>
      </c>
      <c r="Q1100" s="44" t="str">
        <f t="shared" si="146"/>
        <v>9-KVMAL-16</v>
      </c>
      <c r="R1100" s="44" t="s">
        <v>17</v>
      </c>
      <c r="S1100" s="44">
        <v>16</v>
      </c>
      <c r="T1100" s="44" t="str">
        <f t="shared" si="145"/>
        <v>KVMAL-16</v>
      </c>
      <c r="U1100" s="44">
        <v>120</v>
      </c>
      <c r="V1100" s="44" t="str">
        <f t="shared" si="147"/>
        <v>120,</v>
      </c>
      <c r="W1100" s="44"/>
      <c r="X1100" s="44"/>
      <c r="Y1100" s="44"/>
      <c r="Z1100" s="44" t="str">
        <f t="shared" si="144"/>
        <v>-</v>
      </c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L1100" s="44"/>
      <c r="BM1100" s="44"/>
      <c r="BN1100" s="44"/>
      <c r="BO1100" s="44"/>
    </row>
    <row r="1101" spans="2:67">
      <c r="B1101" s="44"/>
      <c r="D1101" s="44"/>
      <c r="E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>
        <f>COUNTIF($T$1:T1101,T1101)</f>
        <v>10</v>
      </c>
      <c r="Q1101" s="44" t="str">
        <f t="shared" si="146"/>
        <v>10-KVMAL-16</v>
      </c>
      <c r="R1101" s="44" t="s">
        <v>17</v>
      </c>
      <c r="S1101" s="44">
        <v>16</v>
      </c>
      <c r="T1101" s="44" t="str">
        <f t="shared" si="145"/>
        <v>KVMAL-16</v>
      </c>
      <c r="U1101" s="44">
        <v>160</v>
      </c>
      <c r="V1101" s="44" t="str">
        <f t="shared" si="147"/>
        <v>160,</v>
      </c>
      <c r="W1101" s="44"/>
      <c r="X1101" s="44"/>
      <c r="Y1101" s="44"/>
      <c r="Z1101" s="44" t="str">
        <f t="shared" si="144"/>
        <v>-</v>
      </c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L1101" s="44"/>
      <c r="BM1101" s="44"/>
      <c r="BN1101" s="44"/>
      <c r="BO1101" s="44"/>
    </row>
    <row r="1102" spans="2:67">
      <c r="B1102" s="44"/>
      <c r="D1102" s="44"/>
      <c r="E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>
        <f>COUNTIF($T$1:T1102,T1102)</f>
        <v>11</v>
      </c>
      <c r="Q1102" s="44" t="str">
        <f t="shared" si="146"/>
        <v>11-KVMAL-16</v>
      </c>
      <c r="R1102" s="44" t="s">
        <v>17</v>
      </c>
      <c r="S1102" s="44">
        <v>16</v>
      </c>
      <c r="T1102" s="44" t="str">
        <f t="shared" si="145"/>
        <v>KVMAL-16</v>
      </c>
      <c r="U1102" s="44">
        <v>200</v>
      </c>
      <c r="V1102" s="44" t="str">
        <f t="shared" si="147"/>
        <v>200</v>
      </c>
      <c r="W1102" s="44"/>
      <c r="X1102" s="44"/>
      <c r="Y1102" s="44"/>
      <c r="Z1102" s="44" t="str">
        <f t="shared" si="144"/>
        <v>-</v>
      </c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L1102" s="44"/>
      <c r="BM1102" s="44"/>
      <c r="BN1102" s="44"/>
      <c r="BO1102" s="44"/>
    </row>
    <row r="1103" spans="2:67">
      <c r="B1103" s="44"/>
      <c r="D1103" s="44"/>
      <c r="E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>
        <f>COUNTIF($T$1:T1103,T1103)</f>
        <v>1</v>
      </c>
      <c r="Q1103" s="44" t="str">
        <f t="shared" si="146"/>
        <v>1-KVMAL-20</v>
      </c>
      <c r="R1103" s="44" t="s">
        <v>17</v>
      </c>
      <c r="S1103" s="44">
        <v>20</v>
      </c>
      <c r="T1103" s="44" t="str">
        <f>CONCATENATE(R1103,IF(S1103=0,"","-"),S1103)</f>
        <v>KVMAL-20</v>
      </c>
      <c r="U1103" s="44">
        <v>5</v>
      </c>
      <c r="V1103" s="44" t="str">
        <f t="shared" si="147"/>
        <v>5,</v>
      </c>
      <c r="W1103" s="44"/>
      <c r="X1103" s="44"/>
      <c r="Y1103" s="44"/>
      <c r="Z1103" s="44" t="str">
        <f t="shared" si="144"/>
        <v>-</v>
      </c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L1103" s="44"/>
      <c r="BM1103" s="44"/>
      <c r="BN1103" s="44"/>
      <c r="BO1103" s="44"/>
    </row>
    <row r="1104" spans="2:67">
      <c r="B1104" s="44"/>
      <c r="D1104" s="44"/>
      <c r="E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>
        <f>COUNTIF($T$1:T1104,T1104)</f>
        <v>2</v>
      </c>
      <c r="Q1104" s="44" t="str">
        <f t="shared" si="146"/>
        <v>2-KVMAL-20</v>
      </c>
      <c r="R1104" s="44" t="s">
        <v>17</v>
      </c>
      <c r="S1104" s="44">
        <v>20</v>
      </c>
      <c r="T1104" s="44" t="str">
        <f>CONCATENATE(R1104,IF(S1104=0,"","-"),S1104)</f>
        <v>KVMAL-20</v>
      </c>
      <c r="U1104" s="44">
        <v>10</v>
      </c>
      <c r="V1104" s="44" t="str">
        <f t="shared" si="147"/>
        <v>10,</v>
      </c>
      <c r="W1104" s="44"/>
      <c r="X1104" s="44"/>
      <c r="Y1104" s="44"/>
      <c r="Z1104" s="44" t="str">
        <f t="shared" si="144"/>
        <v>-</v>
      </c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L1104" s="44"/>
      <c r="BM1104" s="44"/>
      <c r="BN1104" s="44"/>
      <c r="BO1104" s="44"/>
    </row>
    <row r="1105" spans="2:67">
      <c r="B1105" s="44"/>
      <c r="D1105" s="44"/>
      <c r="E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>
        <f>COUNTIF($T$1:T1105,T1105)</f>
        <v>3</v>
      </c>
      <c r="Q1105" s="44" t="str">
        <f t="shared" si="146"/>
        <v>3-KVMAL-20</v>
      </c>
      <c r="R1105" s="44" t="s">
        <v>17</v>
      </c>
      <c r="S1105" s="44">
        <v>20</v>
      </c>
      <c r="T1105" s="44" t="str">
        <f t="shared" ref="T1105:T1113" si="148">CONCATENATE(R1105,IF(S1105=0,"","-"),S1105)</f>
        <v>KVMAL-20</v>
      </c>
      <c r="U1105" s="44">
        <v>15</v>
      </c>
      <c r="V1105" s="44" t="str">
        <f t="shared" si="147"/>
        <v>15,</v>
      </c>
      <c r="W1105" s="44"/>
      <c r="X1105" s="44"/>
      <c r="Y1105" s="44"/>
      <c r="Z1105" s="44" t="str">
        <f t="shared" si="144"/>
        <v>-</v>
      </c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L1105" s="44"/>
      <c r="BM1105" s="44"/>
      <c r="BN1105" s="44"/>
      <c r="BO1105" s="44"/>
    </row>
    <row r="1106" spans="2:67">
      <c r="B1106" s="44"/>
      <c r="D1106" s="44"/>
      <c r="E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>
        <f>COUNTIF($T$1:T1106,T1106)</f>
        <v>4</v>
      </c>
      <c r="Q1106" s="44" t="str">
        <f t="shared" si="146"/>
        <v>4-KVMAL-20</v>
      </c>
      <c r="R1106" s="44" t="s">
        <v>17</v>
      </c>
      <c r="S1106" s="44">
        <v>20</v>
      </c>
      <c r="T1106" s="44" t="str">
        <f t="shared" si="148"/>
        <v>KVMAL-20</v>
      </c>
      <c r="U1106" s="44">
        <v>25</v>
      </c>
      <c r="V1106" s="44" t="str">
        <f t="shared" si="147"/>
        <v>25,</v>
      </c>
      <c r="W1106" s="44"/>
      <c r="X1106" s="44"/>
      <c r="Y1106" s="44"/>
      <c r="Z1106" s="44" t="str">
        <f t="shared" si="144"/>
        <v>-</v>
      </c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L1106" s="44"/>
      <c r="BM1106" s="44"/>
      <c r="BN1106" s="44"/>
      <c r="BO1106" s="44"/>
    </row>
    <row r="1107" spans="2:67">
      <c r="B1107" s="44"/>
      <c r="D1107" s="44"/>
      <c r="E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>
        <f>COUNTIF($T$1:T1107,T1107)</f>
        <v>5</v>
      </c>
      <c r="Q1107" s="44" t="str">
        <f t="shared" si="146"/>
        <v>5-KVMAL-20</v>
      </c>
      <c r="R1107" s="44" t="s">
        <v>17</v>
      </c>
      <c r="S1107" s="44">
        <v>20</v>
      </c>
      <c r="T1107" s="44" t="str">
        <f t="shared" si="148"/>
        <v>KVMAL-20</v>
      </c>
      <c r="U1107" s="44">
        <v>40</v>
      </c>
      <c r="V1107" s="44" t="str">
        <f t="shared" si="147"/>
        <v>40,</v>
      </c>
      <c r="W1107" s="44"/>
      <c r="X1107" s="44"/>
      <c r="Y1107" s="44"/>
      <c r="Z1107" s="44" t="str">
        <f t="shared" si="144"/>
        <v>-</v>
      </c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L1107" s="44"/>
      <c r="BM1107" s="44"/>
      <c r="BN1107" s="44"/>
      <c r="BO1107" s="44"/>
    </row>
    <row r="1108" spans="2:67">
      <c r="B1108" s="44"/>
      <c r="D1108" s="44"/>
      <c r="E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>
        <f>COUNTIF($T$1:T1108,T1108)</f>
        <v>6</v>
      </c>
      <c r="Q1108" s="44" t="str">
        <f t="shared" si="146"/>
        <v>6-KVMAL-20</v>
      </c>
      <c r="R1108" s="44" t="s">
        <v>17</v>
      </c>
      <c r="S1108" s="44">
        <v>20</v>
      </c>
      <c r="T1108" s="44" t="str">
        <f t="shared" si="148"/>
        <v>KVMAL-20</v>
      </c>
      <c r="U1108" s="44">
        <v>50</v>
      </c>
      <c r="V1108" s="44" t="str">
        <f t="shared" si="147"/>
        <v>50,</v>
      </c>
      <c r="W1108" s="44"/>
      <c r="X1108" s="44"/>
      <c r="Y1108" s="44"/>
      <c r="Z1108" s="44" t="str">
        <f t="shared" si="144"/>
        <v>-</v>
      </c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L1108" s="44"/>
      <c r="BM1108" s="44"/>
      <c r="BN1108" s="44"/>
      <c r="BO1108" s="44"/>
    </row>
    <row r="1109" spans="2:67">
      <c r="B1109" s="44"/>
      <c r="D1109" s="44"/>
      <c r="E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>
        <f>COUNTIF($T$1:T1109,T1109)</f>
        <v>7</v>
      </c>
      <c r="Q1109" s="44" t="str">
        <f t="shared" si="146"/>
        <v>7-KVMAL-20</v>
      </c>
      <c r="R1109" s="44" t="s">
        <v>17</v>
      </c>
      <c r="S1109" s="44">
        <v>20</v>
      </c>
      <c r="T1109" s="44" t="str">
        <f t="shared" si="148"/>
        <v>KVMAL-20</v>
      </c>
      <c r="U1109" s="44">
        <v>80</v>
      </c>
      <c r="V1109" s="44" t="str">
        <f t="shared" si="147"/>
        <v>80,</v>
      </c>
      <c r="W1109" s="44"/>
      <c r="X1109" s="44"/>
      <c r="Y1109" s="44"/>
      <c r="Z1109" s="44" t="str">
        <f t="shared" si="144"/>
        <v>-</v>
      </c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L1109" s="44"/>
      <c r="BM1109" s="44"/>
      <c r="BN1109" s="44"/>
      <c r="BO1109" s="44"/>
    </row>
    <row r="1110" spans="2:67">
      <c r="B1110" s="44"/>
      <c r="D1110" s="44"/>
      <c r="E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>
        <f>COUNTIF($T$1:T1110,T1110)</f>
        <v>8</v>
      </c>
      <c r="Q1110" s="44" t="str">
        <f t="shared" si="146"/>
        <v>8-KVMAL-20</v>
      </c>
      <c r="R1110" s="44" t="s">
        <v>17</v>
      </c>
      <c r="S1110" s="44">
        <v>20</v>
      </c>
      <c r="T1110" s="44" t="str">
        <f t="shared" si="148"/>
        <v>KVMAL-20</v>
      </c>
      <c r="U1110" s="44">
        <v>100</v>
      </c>
      <c r="V1110" s="44" t="str">
        <f t="shared" si="147"/>
        <v>100,</v>
      </c>
      <c r="W1110" s="44"/>
      <c r="X1110" s="44"/>
      <c r="Y1110" s="44"/>
      <c r="Z1110" s="44" t="str">
        <f t="shared" si="144"/>
        <v>-</v>
      </c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L1110" s="44"/>
      <c r="BM1110" s="44"/>
      <c r="BN1110" s="44"/>
      <c r="BO1110" s="44"/>
    </row>
    <row r="1111" spans="2:67">
      <c r="B1111" s="44"/>
      <c r="D1111" s="44"/>
      <c r="E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>
        <f>COUNTIF($T$1:T1111,T1111)</f>
        <v>9</v>
      </c>
      <c r="Q1111" s="44" t="str">
        <f t="shared" si="146"/>
        <v>9-KVMAL-20</v>
      </c>
      <c r="R1111" s="44" t="s">
        <v>17</v>
      </c>
      <c r="S1111" s="44">
        <v>20</v>
      </c>
      <c r="T1111" s="44" t="str">
        <f t="shared" si="148"/>
        <v>KVMAL-20</v>
      </c>
      <c r="U1111" s="44">
        <v>120</v>
      </c>
      <c r="V1111" s="44" t="str">
        <f t="shared" si="147"/>
        <v>120,</v>
      </c>
      <c r="W1111" s="44"/>
      <c r="X1111" s="44"/>
      <c r="Y1111" s="44"/>
      <c r="Z1111" s="44" t="str">
        <f t="shared" si="144"/>
        <v>-</v>
      </c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L1111" s="44"/>
      <c r="BM1111" s="44"/>
      <c r="BN1111" s="44"/>
      <c r="BO1111" s="44"/>
    </row>
    <row r="1112" spans="2:67">
      <c r="B1112" s="44"/>
      <c r="D1112" s="44"/>
      <c r="E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>
        <f>COUNTIF($T$1:T1112,T1112)</f>
        <v>10</v>
      </c>
      <c r="Q1112" s="44" t="str">
        <f t="shared" si="146"/>
        <v>10-KVMAL-20</v>
      </c>
      <c r="R1112" s="44" t="s">
        <v>17</v>
      </c>
      <c r="S1112" s="44">
        <v>20</v>
      </c>
      <c r="T1112" s="44" t="str">
        <f t="shared" si="148"/>
        <v>KVMAL-20</v>
      </c>
      <c r="U1112" s="44">
        <v>160</v>
      </c>
      <c r="V1112" s="44" t="str">
        <f t="shared" si="147"/>
        <v>160,</v>
      </c>
      <c r="W1112" s="44"/>
      <c r="X1112" s="44"/>
      <c r="Y1112" s="44"/>
      <c r="Z1112" s="44" t="str">
        <f t="shared" si="144"/>
        <v>-</v>
      </c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L1112" s="44"/>
      <c r="BM1112" s="44"/>
      <c r="BN1112" s="44"/>
      <c r="BO1112" s="44"/>
    </row>
    <row r="1113" spans="2:67">
      <c r="B1113" s="44"/>
      <c r="D1113" s="44"/>
      <c r="E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>
        <f>COUNTIF($T$1:T1113,T1113)</f>
        <v>11</v>
      </c>
      <c r="Q1113" s="44" t="str">
        <f t="shared" si="146"/>
        <v>11-KVMAL-20</v>
      </c>
      <c r="R1113" s="44" t="s">
        <v>17</v>
      </c>
      <c r="S1113" s="44">
        <v>20</v>
      </c>
      <c r="T1113" s="44" t="str">
        <f t="shared" si="148"/>
        <v>KVMAL-20</v>
      </c>
      <c r="U1113" s="44">
        <v>200</v>
      </c>
      <c r="V1113" s="44" t="str">
        <f t="shared" si="147"/>
        <v>200</v>
      </c>
      <c r="W1113" s="44"/>
      <c r="X1113" s="44"/>
      <c r="Y1113" s="44"/>
      <c r="Z1113" s="44" t="str">
        <f t="shared" si="144"/>
        <v>-</v>
      </c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L1113" s="44"/>
      <c r="BM1113" s="44"/>
      <c r="BN1113" s="44"/>
      <c r="BO1113" s="44"/>
    </row>
    <row r="1114" spans="2:67">
      <c r="B1114" s="44"/>
      <c r="D1114" s="44"/>
      <c r="E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>
        <f>COUNTIF($T$1:T1114,T1114)</f>
        <v>1</v>
      </c>
      <c r="Q1114" s="44" t="str">
        <f t="shared" si="146"/>
        <v>1-KVMAL-25</v>
      </c>
      <c r="R1114" s="44" t="s">
        <v>17</v>
      </c>
      <c r="S1114" s="44">
        <v>25</v>
      </c>
      <c r="T1114" s="44" t="str">
        <f>CONCATENATE(R1114,IF(S1114=0,"","-"),S1114)</f>
        <v>KVMAL-25</v>
      </c>
      <c r="U1114" s="44">
        <v>5</v>
      </c>
      <c r="V1114" s="44" t="str">
        <f t="shared" si="147"/>
        <v>5,</v>
      </c>
      <c r="W1114" s="44"/>
      <c r="X1114" s="44"/>
      <c r="Y1114" s="44"/>
      <c r="Z1114" s="44" t="str">
        <f t="shared" si="144"/>
        <v>-</v>
      </c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L1114" s="44"/>
      <c r="BM1114" s="44"/>
      <c r="BN1114" s="44"/>
      <c r="BO1114" s="44"/>
    </row>
    <row r="1115" spans="2:67">
      <c r="B1115" s="44"/>
      <c r="D1115" s="44"/>
      <c r="E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>
        <f>COUNTIF($T$1:T1115,T1115)</f>
        <v>2</v>
      </c>
      <c r="Q1115" s="44" t="str">
        <f t="shared" si="146"/>
        <v>2-KVMAL-25</v>
      </c>
      <c r="R1115" s="44" t="s">
        <v>17</v>
      </c>
      <c r="S1115" s="44">
        <v>25</v>
      </c>
      <c r="T1115" s="44" t="str">
        <f>CONCATENATE(R1115,IF(S1115=0,"","-"),S1115)</f>
        <v>KVMAL-25</v>
      </c>
      <c r="U1115" s="44">
        <v>10</v>
      </c>
      <c r="V1115" s="44" t="str">
        <f t="shared" si="147"/>
        <v>10,</v>
      </c>
      <c r="W1115" s="44"/>
      <c r="X1115" s="44"/>
      <c r="Y1115" s="44"/>
      <c r="Z1115" s="44" t="str">
        <f t="shared" si="144"/>
        <v>-</v>
      </c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L1115" s="44"/>
      <c r="BM1115" s="44"/>
      <c r="BN1115" s="44"/>
      <c r="BO1115" s="44"/>
    </row>
    <row r="1116" spans="2:67">
      <c r="B1116" s="44"/>
      <c r="D1116" s="44"/>
      <c r="E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>
        <f>COUNTIF($T$1:T1116,T1116)</f>
        <v>3</v>
      </c>
      <c r="Q1116" s="44" t="str">
        <f t="shared" si="146"/>
        <v>3-KVMAL-25</v>
      </c>
      <c r="R1116" s="44" t="s">
        <v>17</v>
      </c>
      <c r="S1116" s="44">
        <v>25</v>
      </c>
      <c r="T1116" s="44" t="str">
        <f t="shared" ref="T1116:T1124" si="149">CONCATENATE(R1116,IF(S1116=0,"","-"),S1116)</f>
        <v>KVMAL-25</v>
      </c>
      <c r="U1116" s="44">
        <v>15</v>
      </c>
      <c r="V1116" s="44" t="str">
        <f t="shared" si="147"/>
        <v>15,</v>
      </c>
      <c r="W1116" s="44"/>
      <c r="X1116" s="44"/>
      <c r="Y1116" s="44"/>
      <c r="Z1116" s="44" t="str">
        <f t="shared" si="144"/>
        <v>-</v>
      </c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L1116" s="44"/>
      <c r="BM1116" s="44"/>
      <c r="BN1116" s="44"/>
      <c r="BO1116" s="44"/>
    </row>
    <row r="1117" spans="2:67">
      <c r="B1117" s="44"/>
      <c r="D1117" s="44"/>
      <c r="E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>
        <f>COUNTIF($T$1:T1117,T1117)</f>
        <v>4</v>
      </c>
      <c r="Q1117" s="44" t="str">
        <f t="shared" si="146"/>
        <v>4-KVMAL-25</v>
      </c>
      <c r="R1117" s="44" t="s">
        <v>17</v>
      </c>
      <c r="S1117" s="44">
        <v>25</v>
      </c>
      <c r="T1117" s="44" t="str">
        <f t="shared" si="149"/>
        <v>KVMAL-25</v>
      </c>
      <c r="U1117" s="44">
        <v>25</v>
      </c>
      <c r="V1117" s="44" t="str">
        <f t="shared" si="147"/>
        <v>25,</v>
      </c>
      <c r="W1117" s="44"/>
      <c r="X1117" s="44"/>
      <c r="Y1117" s="44"/>
      <c r="Z1117" s="44" t="str">
        <f t="shared" ref="Z1117:Z1180" si="150">CONCATENATE(X1117,"-",Y1117)</f>
        <v>-</v>
      </c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L1117" s="44"/>
      <c r="BM1117" s="44"/>
      <c r="BN1117" s="44"/>
      <c r="BO1117" s="44"/>
    </row>
    <row r="1118" spans="2:67">
      <c r="B1118" s="44"/>
      <c r="D1118" s="44"/>
      <c r="E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>
        <f>COUNTIF($T$1:T1118,T1118)</f>
        <v>5</v>
      </c>
      <c r="Q1118" s="44" t="str">
        <f t="shared" si="146"/>
        <v>5-KVMAL-25</v>
      </c>
      <c r="R1118" s="44" t="s">
        <v>17</v>
      </c>
      <c r="S1118" s="44">
        <v>25</v>
      </c>
      <c r="T1118" s="44" t="str">
        <f t="shared" si="149"/>
        <v>KVMAL-25</v>
      </c>
      <c r="U1118" s="44">
        <v>40</v>
      </c>
      <c r="V1118" s="44" t="str">
        <f t="shared" si="147"/>
        <v>40,</v>
      </c>
      <c r="W1118" s="44"/>
      <c r="X1118" s="44"/>
      <c r="Y1118" s="44"/>
      <c r="Z1118" s="44" t="str">
        <f t="shared" si="150"/>
        <v>-</v>
      </c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L1118" s="44"/>
      <c r="BM1118" s="44"/>
      <c r="BN1118" s="44"/>
      <c r="BO1118" s="44"/>
    </row>
    <row r="1119" spans="2:67">
      <c r="B1119" s="44"/>
      <c r="D1119" s="44"/>
      <c r="E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>
        <f>COUNTIF($T$1:T1119,T1119)</f>
        <v>6</v>
      </c>
      <c r="Q1119" s="44" t="str">
        <f t="shared" si="146"/>
        <v>6-KVMAL-25</v>
      </c>
      <c r="R1119" s="44" t="s">
        <v>17</v>
      </c>
      <c r="S1119" s="44">
        <v>25</v>
      </c>
      <c r="T1119" s="44" t="str">
        <f t="shared" si="149"/>
        <v>KVMAL-25</v>
      </c>
      <c r="U1119" s="44">
        <v>50</v>
      </c>
      <c r="V1119" s="44" t="str">
        <f t="shared" si="147"/>
        <v>50,</v>
      </c>
      <c r="W1119" s="44"/>
      <c r="X1119" s="44"/>
      <c r="Y1119" s="44"/>
      <c r="Z1119" s="44" t="str">
        <f t="shared" si="150"/>
        <v>-</v>
      </c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L1119" s="44"/>
      <c r="BM1119" s="44"/>
      <c r="BN1119" s="44"/>
      <c r="BO1119" s="44"/>
    </row>
    <row r="1120" spans="2:67">
      <c r="B1120" s="44"/>
      <c r="D1120" s="44"/>
      <c r="E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>
        <f>COUNTIF($T$1:T1120,T1120)</f>
        <v>7</v>
      </c>
      <c r="Q1120" s="44" t="str">
        <f t="shared" si="146"/>
        <v>7-KVMAL-25</v>
      </c>
      <c r="R1120" s="44" t="s">
        <v>17</v>
      </c>
      <c r="S1120" s="44">
        <v>25</v>
      </c>
      <c r="T1120" s="44" t="str">
        <f t="shared" si="149"/>
        <v>KVMAL-25</v>
      </c>
      <c r="U1120" s="44">
        <v>80</v>
      </c>
      <c r="V1120" s="44" t="str">
        <f t="shared" si="147"/>
        <v>80,</v>
      </c>
      <c r="W1120" s="44"/>
      <c r="X1120" s="44"/>
      <c r="Y1120" s="44"/>
      <c r="Z1120" s="44" t="str">
        <f t="shared" si="150"/>
        <v>-</v>
      </c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L1120" s="44"/>
      <c r="BM1120" s="44"/>
      <c r="BN1120" s="44"/>
      <c r="BO1120" s="44"/>
    </row>
    <row r="1121" spans="2:67">
      <c r="B1121" s="44"/>
      <c r="D1121" s="44"/>
      <c r="E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>
        <f>COUNTIF($T$1:T1121,T1121)</f>
        <v>8</v>
      </c>
      <c r="Q1121" s="44" t="str">
        <f t="shared" si="146"/>
        <v>8-KVMAL-25</v>
      </c>
      <c r="R1121" s="44" t="s">
        <v>17</v>
      </c>
      <c r="S1121" s="44">
        <v>25</v>
      </c>
      <c r="T1121" s="44" t="str">
        <f t="shared" si="149"/>
        <v>KVMAL-25</v>
      </c>
      <c r="U1121" s="44">
        <v>100</v>
      </c>
      <c r="V1121" s="44" t="str">
        <f t="shared" si="147"/>
        <v>100,</v>
      </c>
      <c r="W1121" s="44"/>
      <c r="X1121" s="44"/>
      <c r="Y1121" s="44"/>
      <c r="Z1121" s="44" t="str">
        <f t="shared" si="150"/>
        <v>-</v>
      </c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L1121" s="44"/>
      <c r="BM1121" s="44"/>
      <c r="BN1121" s="44"/>
      <c r="BO1121" s="44"/>
    </row>
    <row r="1122" spans="2:67">
      <c r="B1122" s="44"/>
      <c r="D1122" s="44"/>
      <c r="E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>
        <f>COUNTIF($T$1:T1122,T1122)</f>
        <v>9</v>
      </c>
      <c r="Q1122" s="44" t="str">
        <f t="shared" si="146"/>
        <v>9-KVMAL-25</v>
      </c>
      <c r="R1122" s="44" t="s">
        <v>17</v>
      </c>
      <c r="S1122" s="44">
        <v>25</v>
      </c>
      <c r="T1122" s="44" t="str">
        <f t="shared" si="149"/>
        <v>KVMAL-25</v>
      </c>
      <c r="U1122" s="44">
        <v>120</v>
      </c>
      <c r="V1122" s="44" t="str">
        <f t="shared" si="147"/>
        <v>120,</v>
      </c>
      <c r="W1122" s="44"/>
      <c r="X1122" s="44"/>
      <c r="Y1122" s="44"/>
      <c r="Z1122" s="44" t="str">
        <f t="shared" si="150"/>
        <v>-</v>
      </c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L1122" s="44"/>
      <c r="BM1122" s="44"/>
      <c r="BN1122" s="44"/>
      <c r="BO1122" s="44"/>
    </row>
    <row r="1123" spans="2:67">
      <c r="B1123" s="44"/>
      <c r="D1123" s="44"/>
      <c r="E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>
        <f>COUNTIF($T$1:T1123,T1123)</f>
        <v>10</v>
      </c>
      <c r="Q1123" s="44" t="str">
        <f t="shared" si="146"/>
        <v>10-KVMAL-25</v>
      </c>
      <c r="R1123" s="44" t="s">
        <v>17</v>
      </c>
      <c r="S1123" s="44">
        <v>25</v>
      </c>
      <c r="T1123" s="44" t="str">
        <f t="shared" si="149"/>
        <v>KVMAL-25</v>
      </c>
      <c r="U1123" s="44">
        <v>160</v>
      </c>
      <c r="V1123" s="44" t="str">
        <f t="shared" si="147"/>
        <v>160,</v>
      </c>
      <c r="W1123" s="44"/>
      <c r="X1123" s="44"/>
      <c r="Y1123" s="44"/>
      <c r="Z1123" s="44" t="str">
        <f t="shared" si="150"/>
        <v>-</v>
      </c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L1123" s="44"/>
      <c r="BM1123" s="44"/>
      <c r="BN1123" s="44"/>
      <c r="BO1123" s="44"/>
    </row>
    <row r="1124" spans="2:67">
      <c r="B1124" s="44"/>
      <c r="D1124" s="44"/>
      <c r="E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>
        <f>COUNTIF($T$1:T1124,T1124)</f>
        <v>11</v>
      </c>
      <c r="Q1124" s="44" t="str">
        <f t="shared" si="146"/>
        <v>11-KVMAL-25</v>
      </c>
      <c r="R1124" s="44" t="s">
        <v>17</v>
      </c>
      <c r="S1124" s="44">
        <v>25</v>
      </c>
      <c r="T1124" s="44" t="str">
        <f t="shared" si="149"/>
        <v>KVMAL-25</v>
      </c>
      <c r="U1124" s="44">
        <v>200</v>
      </c>
      <c r="V1124" s="44" t="str">
        <f t="shared" si="147"/>
        <v>200</v>
      </c>
      <c r="W1124" s="44"/>
      <c r="X1124" s="44"/>
      <c r="Y1124" s="44"/>
      <c r="Z1124" s="44" t="str">
        <f t="shared" si="150"/>
        <v>-</v>
      </c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L1124" s="44"/>
      <c r="BM1124" s="44"/>
      <c r="BN1124" s="44"/>
      <c r="BO1124" s="44"/>
    </row>
    <row r="1125" spans="2:67">
      <c r="B1125" s="44"/>
      <c r="D1125" s="44"/>
      <c r="E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>
        <f>COUNTIF($T$1:T1125,T1125)</f>
        <v>1</v>
      </c>
      <c r="Q1125" s="44" t="str">
        <f t="shared" si="146"/>
        <v>1-KVMAL-32</v>
      </c>
      <c r="R1125" s="44" t="s">
        <v>17</v>
      </c>
      <c r="S1125" s="44">
        <v>32</v>
      </c>
      <c r="T1125" s="44" t="str">
        <f>CONCATENATE(R1125,IF(S1125=0,"","-"),S1125)</f>
        <v>KVMAL-32</v>
      </c>
      <c r="U1125" s="44">
        <v>5</v>
      </c>
      <c r="V1125" s="44" t="str">
        <f t="shared" si="147"/>
        <v>5,</v>
      </c>
      <c r="W1125" s="44"/>
      <c r="X1125" s="44"/>
      <c r="Y1125" s="44"/>
      <c r="Z1125" s="44" t="str">
        <f t="shared" si="150"/>
        <v>-</v>
      </c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L1125" s="44"/>
      <c r="BM1125" s="44"/>
      <c r="BN1125" s="44"/>
      <c r="BO1125" s="44"/>
    </row>
    <row r="1126" spans="2:67">
      <c r="B1126" s="44"/>
      <c r="D1126" s="44"/>
      <c r="E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>
        <f>COUNTIF($T$1:T1126,T1126)</f>
        <v>2</v>
      </c>
      <c r="Q1126" s="44" t="str">
        <f t="shared" si="146"/>
        <v>2-KVMAL-32</v>
      </c>
      <c r="R1126" s="44" t="s">
        <v>17</v>
      </c>
      <c r="S1126" s="44">
        <v>32</v>
      </c>
      <c r="T1126" s="44" t="str">
        <f>CONCATENATE(R1126,IF(S1126=0,"","-"),S1126)</f>
        <v>KVMAL-32</v>
      </c>
      <c r="U1126" s="44">
        <v>10</v>
      </c>
      <c r="V1126" s="44" t="str">
        <f t="shared" si="147"/>
        <v>10,</v>
      </c>
      <c r="W1126" s="44"/>
      <c r="X1126" s="44"/>
      <c r="Y1126" s="44"/>
      <c r="Z1126" s="44" t="str">
        <f t="shared" si="150"/>
        <v>-</v>
      </c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L1126" s="44"/>
      <c r="BM1126" s="44"/>
      <c r="BN1126" s="44"/>
      <c r="BO1126" s="44"/>
    </row>
    <row r="1127" spans="2:67">
      <c r="B1127" s="44"/>
      <c r="D1127" s="44"/>
      <c r="E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>
        <f>COUNTIF($T$1:T1127,T1127)</f>
        <v>3</v>
      </c>
      <c r="Q1127" s="44" t="str">
        <f t="shared" si="146"/>
        <v>3-KVMAL-32</v>
      </c>
      <c r="R1127" s="44" t="s">
        <v>17</v>
      </c>
      <c r="S1127" s="44">
        <v>32</v>
      </c>
      <c r="T1127" s="44" t="str">
        <f t="shared" ref="T1127:T1140" si="151">CONCATENATE(R1127,IF(S1127=0,"","-"),S1127)</f>
        <v>KVMAL-32</v>
      </c>
      <c r="U1127" s="44">
        <v>15</v>
      </c>
      <c r="V1127" s="44" t="str">
        <f t="shared" si="147"/>
        <v>15,</v>
      </c>
      <c r="W1127" s="44"/>
      <c r="X1127" s="44"/>
      <c r="Y1127" s="44"/>
      <c r="Z1127" s="44" t="str">
        <f t="shared" si="150"/>
        <v>-</v>
      </c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L1127" s="44"/>
      <c r="BM1127" s="44"/>
      <c r="BN1127" s="44"/>
      <c r="BO1127" s="44"/>
    </row>
    <row r="1128" spans="2:67">
      <c r="B1128" s="44"/>
      <c r="D1128" s="44"/>
      <c r="E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>
        <f>COUNTIF($T$1:T1128,T1128)</f>
        <v>4</v>
      </c>
      <c r="Q1128" s="44" t="str">
        <f t="shared" si="146"/>
        <v>4-KVMAL-32</v>
      </c>
      <c r="R1128" s="44" t="s">
        <v>17</v>
      </c>
      <c r="S1128" s="44">
        <v>32</v>
      </c>
      <c r="T1128" s="44" t="str">
        <f t="shared" si="151"/>
        <v>KVMAL-32</v>
      </c>
      <c r="U1128" s="44">
        <v>25</v>
      </c>
      <c r="V1128" s="44" t="str">
        <f t="shared" si="147"/>
        <v>25,</v>
      </c>
      <c r="W1128" s="44"/>
      <c r="X1128" s="44"/>
      <c r="Y1128" s="44"/>
      <c r="Z1128" s="44" t="str">
        <f t="shared" si="150"/>
        <v>-</v>
      </c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L1128" s="44"/>
      <c r="BM1128" s="44"/>
      <c r="BN1128" s="44"/>
      <c r="BO1128" s="44"/>
    </row>
    <row r="1129" spans="2:67">
      <c r="B1129" s="44"/>
      <c r="D1129" s="44"/>
      <c r="E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>
        <f>COUNTIF($T$1:T1129,T1129)</f>
        <v>5</v>
      </c>
      <c r="Q1129" s="44" t="str">
        <f t="shared" si="146"/>
        <v>5-KVMAL-32</v>
      </c>
      <c r="R1129" s="44" t="s">
        <v>17</v>
      </c>
      <c r="S1129" s="44">
        <v>32</v>
      </c>
      <c r="T1129" s="44" t="str">
        <f t="shared" si="151"/>
        <v>KVMAL-32</v>
      </c>
      <c r="U1129" s="44">
        <v>40</v>
      </c>
      <c r="V1129" s="44" t="str">
        <f t="shared" si="147"/>
        <v>40,</v>
      </c>
      <c r="W1129" s="44"/>
      <c r="X1129" s="44"/>
      <c r="Y1129" s="44"/>
      <c r="Z1129" s="44" t="str">
        <f t="shared" si="150"/>
        <v>-</v>
      </c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L1129" s="44"/>
      <c r="BM1129" s="44"/>
      <c r="BN1129" s="44"/>
      <c r="BO1129" s="44"/>
    </row>
    <row r="1130" spans="2:67">
      <c r="B1130" s="44"/>
      <c r="D1130" s="44"/>
      <c r="E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>
        <f>COUNTIF($T$1:T1130,T1130)</f>
        <v>6</v>
      </c>
      <c r="Q1130" s="44" t="str">
        <f t="shared" si="146"/>
        <v>6-KVMAL-32</v>
      </c>
      <c r="R1130" s="44" t="s">
        <v>17</v>
      </c>
      <c r="S1130" s="44">
        <v>32</v>
      </c>
      <c r="T1130" s="44" t="str">
        <f t="shared" si="151"/>
        <v>KVMAL-32</v>
      </c>
      <c r="U1130" s="44">
        <v>50</v>
      </c>
      <c r="V1130" s="44" t="str">
        <f t="shared" si="147"/>
        <v>50,</v>
      </c>
      <c r="W1130" s="44"/>
      <c r="X1130" s="44"/>
      <c r="Y1130" s="44"/>
      <c r="Z1130" s="44" t="str">
        <f t="shared" si="150"/>
        <v>-</v>
      </c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L1130" s="44"/>
      <c r="BM1130" s="44"/>
      <c r="BN1130" s="44"/>
      <c r="BO1130" s="44"/>
    </row>
    <row r="1131" spans="2:67">
      <c r="B1131" s="44"/>
      <c r="D1131" s="44"/>
      <c r="E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>
        <f>COUNTIF($T$1:T1131,T1131)</f>
        <v>7</v>
      </c>
      <c r="Q1131" s="44" t="str">
        <f t="shared" si="146"/>
        <v>7-KVMAL-32</v>
      </c>
      <c r="R1131" s="44" t="s">
        <v>17</v>
      </c>
      <c r="S1131" s="44">
        <v>32</v>
      </c>
      <c r="T1131" s="44" t="str">
        <f t="shared" si="151"/>
        <v>KVMAL-32</v>
      </c>
      <c r="U1131" s="44">
        <v>80</v>
      </c>
      <c r="V1131" s="44" t="str">
        <f t="shared" si="147"/>
        <v>80,</v>
      </c>
      <c r="W1131" s="44"/>
      <c r="X1131" s="44"/>
      <c r="Y1131" s="44"/>
      <c r="Z1131" s="44" t="str">
        <f t="shared" si="150"/>
        <v>-</v>
      </c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L1131" s="44"/>
      <c r="BM1131" s="44"/>
      <c r="BN1131" s="44"/>
      <c r="BO1131" s="44"/>
    </row>
    <row r="1132" spans="2:67">
      <c r="B1132" s="44"/>
      <c r="D1132" s="44"/>
      <c r="E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>
        <f>COUNTIF($T$1:T1132,T1132)</f>
        <v>8</v>
      </c>
      <c r="Q1132" s="44" t="str">
        <f t="shared" si="146"/>
        <v>8-KVMAL-32</v>
      </c>
      <c r="R1132" s="44" t="s">
        <v>17</v>
      </c>
      <c r="S1132" s="44">
        <v>32</v>
      </c>
      <c r="T1132" s="44" t="str">
        <f t="shared" si="151"/>
        <v>KVMAL-32</v>
      </c>
      <c r="U1132" s="44">
        <v>100</v>
      </c>
      <c r="V1132" s="44" t="str">
        <f t="shared" si="147"/>
        <v>100,</v>
      </c>
      <c r="W1132" s="44"/>
      <c r="X1132" s="44"/>
      <c r="Y1132" s="44"/>
      <c r="Z1132" s="44" t="str">
        <f t="shared" si="150"/>
        <v>-</v>
      </c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L1132" s="44"/>
      <c r="BM1132" s="44"/>
      <c r="BN1132" s="44"/>
      <c r="BO1132" s="44"/>
    </row>
    <row r="1133" spans="2:67">
      <c r="B1133" s="44"/>
      <c r="D1133" s="44"/>
      <c r="E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>
        <f>COUNTIF($T$1:T1133,T1133)</f>
        <v>9</v>
      </c>
      <c r="Q1133" s="44" t="str">
        <f t="shared" si="146"/>
        <v>9-KVMAL-32</v>
      </c>
      <c r="R1133" s="44" t="s">
        <v>17</v>
      </c>
      <c r="S1133" s="44">
        <v>32</v>
      </c>
      <c r="T1133" s="44" t="str">
        <f t="shared" si="151"/>
        <v>KVMAL-32</v>
      </c>
      <c r="U1133" s="44">
        <v>120</v>
      </c>
      <c r="V1133" s="44" t="str">
        <f t="shared" si="147"/>
        <v>120,</v>
      </c>
      <c r="W1133" s="44"/>
      <c r="X1133" s="44"/>
      <c r="Y1133" s="44"/>
      <c r="Z1133" s="44" t="str">
        <f t="shared" si="150"/>
        <v>-</v>
      </c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L1133" s="44"/>
      <c r="BM1133" s="44"/>
      <c r="BN1133" s="44"/>
      <c r="BO1133" s="44"/>
    </row>
    <row r="1134" spans="2:67">
      <c r="B1134" s="44"/>
      <c r="D1134" s="44"/>
      <c r="E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>
        <f>COUNTIF($T$1:T1134,T1134)</f>
        <v>10</v>
      </c>
      <c r="Q1134" s="44" t="str">
        <f t="shared" si="146"/>
        <v>10-KVMAL-32</v>
      </c>
      <c r="R1134" s="44" t="s">
        <v>17</v>
      </c>
      <c r="S1134" s="44">
        <v>32</v>
      </c>
      <c r="T1134" s="44" t="str">
        <f t="shared" si="151"/>
        <v>KVMAL-32</v>
      </c>
      <c r="U1134" s="44">
        <v>160</v>
      </c>
      <c r="V1134" s="44" t="str">
        <f t="shared" si="147"/>
        <v>160,</v>
      </c>
      <c r="W1134" s="44"/>
      <c r="X1134" s="44"/>
      <c r="Y1134" s="44"/>
      <c r="Z1134" s="44" t="str">
        <f t="shared" si="150"/>
        <v>-</v>
      </c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L1134" s="44"/>
      <c r="BM1134" s="44"/>
      <c r="BN1134" s="44"/>
      <c r="BO1134" s="44"/>
    </row>
    <row r="1135" spans="2:67">
      <c r="B1135" s="44"/>
      <c r="D1135" s="44"/>
      <c r="E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>
        <f>COUNTIF($T$1:T1135,T1135)</f>
        <v>11</v>
      </c>
      <c r="Q1135" s="44" t="str">
        <f t="shared" si="146"/>
        <v>11-KVMAL-32</v>
      </c>
      <c r="R1135" s="44" t="s">
        <v>17</v>
      </c>
      <c r="S1135" s="44">
        <v>32</v>
      </c>
      <c r="T1135" s="44" t="str">
        <f t="shared" si="151"/>
        <v>KVMAL-32</v>
      </c>
      <c r="U1135" s="44">
        <v>200</v>
      </c>
      <c r="V1135" s="44" t="str">
        <f t="shared" si="147"/>
        <v>200,</v>
      </c>
      <c r="W1135" s="44"/>
      <c r="X1135" s="44"/>
      <c r="Y1135" s="44"/>
      <c r="Z1135" s="44" t="str">
        <f t="shared" si="150"/>
        <v>-</v>
      </c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L1135" s="44"/>
      <c r="BM1135" s="44"/>
      <c r="BN1135" s="44"/>
      <c r="BO1135" s="44"/>
    </row>
    <row r="1136" spans="2:67">
      <c r="B1136" s="44"/>
      <c r="D1136" s="44"/>
      <c r="E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>
        <f>COUNTIF($T$1:T1136,T1136)</f>
        <v>12</v>
      </c>
      <c r="Q1136" s="44" t="str">
        <f t="shared" si="146"/>
        <v>12-KVMAL-32</v>
      </c>
      <c r="R1136" s="44" t="s">
        <v>17</v>
      </c>
      <c r="S1136" s="44">
        <v>32</v>
      </c>
      <c r="T1136" s="44" t="str">
        <f t="shared" si="151"/>
        <v>KVMAL-32</v>
      </c>
      <c r="U1136" s="44">
        <v>250</v>
      </c>
      <c r="V1136" s="44" t="str">
        <f t="shared" si="147"/>
        <v>250,</v>
      </c>
      <c r="W1136" s="44"/>
      <c r="X1136" s="44"/>
      <c r="Y1136" s="44"/>
      <c r="Z1136" s="44" t="str">
        <f t="shared" si="150"/>
        <v>-</v>
      </c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L1136" s="44"/>
      <c r="BM1136" s="44"/>
      <c r="BN1136" s="44"/>
      <c r="BO1136" s="44"/>
    </row>
    <row r="1137" spans="2:67">
      <c r="B1137" s="44"/>
      <c r="D1137" s="44"/>
      <c r="E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>
        <f>COUNTIF($T$1:T1137,T1137)</f>
        <v>13</v>
      </c>
      <c r="Q1137" s="44" t="str">
        <f t="shared" si="146"/>
        <v>13-KVMAL-32</v>
      </c>
      <c r="R1137" s="44" t="s">
        <v>17</v>
      </c>
      <c r="S1137" s="44">
        <v>32</v>
      </c>
      <c r="T1137" s="44" t="str">
        <f t="shared" si="151"/>
        <v>KVMAL-32</v>
      </c>
      <c r="U1137" s="44">
        <v>300</v>
      </c>
      <c r="V1137" s="44" t="str">
        <f t="shared" si="147"/>
        <v>300,</v>
      </c>
      <c r="W1137" s="44"/>
      <c r="X1137" s="44"/>
      <c r="Y1137" s="44"/>
      <c r="Z1137" s="44" t="str">
        <f t="shared" si="150"/>
        <v>-</v>
      </c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L1137" s="44"/>
      <c r="BM1137" s="44"/>
      <c r="BN1137" s="44"/>
      <c r="BO1137" s="44"/>
    </row>
    <row r="1138" spans="2:67">
      <c r="B1138" s="44"/>
      <c r="D1138" s="44"/>
      <c r="E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>
        <f>COUNTIF($T$1:T1138,T1138)</f>
        <v>14</v>
      </c>
      <c r="Q1138" s="44" t="str">
        <f t="shared" si="146"/>
        <v>14-KVMAL-32</v>
      </c>
      <c r="R1138" s="44" t="s">
        <v>17</v>
      </c>
      <c r="S1138" s="44">
        <v>32</v>
      </c>
      <c r="T1138" s="44" t="str">
        <f t="shared" si="151"/>
        <v>KVMAL-32</v>
      </c>
      <c r="U1138" s="44">
        <v>320</v>
      </c>
      <c r="V1138" s="44" t="str">
        <f t="shared" si="147"/>
        <v>320,</v>
      </c>
      <c r="W1138" s="44"/>
      <c r="X1138" s="44"/>
      <c r="Y1138" s="44"/>
      <c r="Z1138" s="44" t="str">
        <f t="shared" si="150"/>
        <v>-</v>
      </c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L1138" s="44"/>
      <c r="BM1138" s="44"/>
      <c r="BN1138" s="44"/>
      <c r="BO1138" s="44"/>
    </row>
    <row r="1139" spans="2:67">
      <c r="B1139" s="44"/>
      <c r="D1139" s="44"/>
      <c r="E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>
        <f>COUNTIF($T$1:T1139,T1139)</f>
        <v>15</v>
      </c>
      <c r="Q1139" s="44" t="str">
        <f t="shared" si="146"/>
        <v>15-KVMAL-32</v>
      </c>
      <c r="R1139" s="44" t="s">
        <v>17</v>
      </c>
      <c r="S1139" s="44">
        <v>32</v>
      </c>
      <c r="T1139" s="44" t="str">
        <f t="shared" si="151"/>
        <v>KVMAL-32</v>
      </c>
      <c r="U1139" s="44">
        <v>400</v>
      </c>
      <c r="V1139" s="44" t="str">
        <f t="shared" si="147"/>
        <v>400,</v>
      </c>
      <c r="W1139" s="44"/>
      <c r="X1139" s="44"/>
      <c r="Y1139" s="44"/>
      <c r="Z1139" s="44" t="str">
        <f t="shared" si="150"/>
        <v>-</v>
      </c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L1139" s="44"/>
      <c r="BM1139" s="44"/>
      <c r="BN1139" s="44"/>
      <c r="BO1139" s="44"/>
    </row>
    <row r="1140" spans="2:67">
      <c r="B1140" s="44"/>
      <c r="D1140" s="44"/>
      <c r="E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>
        <f>COUNTIF($T$1:T1140,T1140)</f>
        <v>16</v>
      </c>
      <c r="Q1140" s="44" t="str">
        <f t="shared" si="146"/>
        <v>16-KVMAL-32</v>
      </c>
      <c r="R1140" s="44" t="s">
        <v>17</v>
      </c>
      <c r="S1140" s="44">
        <v>32</v>
      </c>
      <c r="T1140" s="44" t="str">
        <f t="shared" si="151"/>
        <v>KVMAL-32</v>
      </c>
      <c r="U1140" s="44">
        <v>500</v>
      </c>
      <c r="V1140" s="44" t="str">
        <f t="shared" si="147"/>
        <v>500</v>
      </c>
      <c r="W1140" s="44"/>
      <c r="X1140" s="44"/>
      <c r="Y1140" s="44"/>
      <c r="Z1140" s="44" t="str">
        <f t="shared" si="150"/>
        <v>-</v>
      </c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L1140" s="44"/>
      <c r="BM1140" s="44"/>
      <c r="BN1140" s="44"/>
      <c r="BO1140" s="44"/>
    </row>
    <row r="1141" spans="2:67">
      <c r="B1141" s="44"/>
      <c r="D1141" s="44"/>
      <c r="E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>
        <f>COUNTIF($T$1:T1141,T1141)</f>
        <v>1</v>
      </c>
      <c r="Q1141" s="44" t="str">
        <f t="shared" si="146"/>
        <v>1-KVMAL-40</v>
      </c>
      <c r="R1141" s="44" t="s">
        <v>17</v>
      </c>
      <c r="S1141" s="44">
        <v>40</v>
      </c>
      <c r="T1141" s="44" t="str">
        <f>CONCATENATE(R1141,IF(S1141=0,"","-"),S1141)</f>
        <v>KVMAL-40</v>
      </c>
      <c r="U1141" s="44">
        <v>5</v>
      </c>
      <c r="V1141" s="44" t="str">
        <f t="shared" si="147"/>
        <v>5,</v>
      </c>
      <c r="W1141" s="44"/>
      <c r="X1141" s="44"/>
      <c r="Y1141" s="44"/>
      <c r="Z1141" s="44" t="str">
        <f t="shared" si="150"/>
        <v>-</v>
      </c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L1141" s="44"/>
      <c r="BM1141" s="44"/>
      <c r="BN1141" s="44"/>
      <c r="BO1141" s="44"/>
    </row>
    <row r="1142" spans="2:67">
      <c r="B1142" s="44"/>
      <c r="D1142" s="44"/>
      <c r="E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>
        <f>COUNTIF($T$1:T1142,T1142)</f>
        <v>2</v>
      </c>
      <c r="Q1142" s="44" t="str">
        <f t="shared" si="146"/>
        <v>2-KVMAL-40</v>
      </c>
      <c r="R1142" s="44" t="s">
        <v>17</v>
      </c>
      <c r="S1142" s="44">
        <v>40</v>
      </c>
      <c r="T1142" s="44" t="str">
        <f>CONCATENATE(R1142,IF(S1142=0,"","-"),S1142)</f>
        <v>KVMAL-40</v>
      </c>
      <c r="U1142" s="44">
        <v>10</v>
      </c>
      <c r="V1142" s="44" t="str">
        <f t="shared" si="147"/>
        <v>10,</v>
      </c>
      <c r="W1142" s="44"/>
      <c r="X1142" s="44"/>
      <c r="Y1142" s="44"/>
      <c r="Z1142" s="44" t="str">
        <f t="shared" si="150"/>
        <v>-</v>
      </c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L1142" s="44"/>
      <c r="BM1142" s="44"/>
      <c r="BN1142" s="44"/>
      <c r="BO1142" s="44"/>
    </row>
    <row r="1143" spans="2:67">
      <c r="B1143" s="44"/>
      <c r="D1143" s="44"/>
      <c r="E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>
        <f>COUNTIF($T$1:T1143,T1143)</f>
        <v>3</v>
      </c>
      <c r="Q1143" s="44" t="str">
        <f t="shared" si="146"/>
        <v>3-KVMAL-40</v>
      </c>
      <c r="R1143" s="44" t="s">
        <v>17</v>
      </c>
      <c r="S1143" s="44">
        <v>40</v>
      </c>
      <c r="T1143" s="44" t="str">
        <f t="shared" ref="T1143:T1206" si="152">CONCATENATE(R1143,IF(S1143=0,"","-"),S1143)</f>
        <v>KVMAL-40</v>
      </c>
      <c r="U1143" s="44">
        <v>15</v>
      </c>
      <c r="V1143" s="44" t="str">
        <f t="shared" si="147"/>
        <v>15,</v>
      </c>
      <c r="W1143" s="44"/>
      <c r="X1143" s="44"/>
      <c r="Y1143" s="44"/>
      <c r="Z1143" s="44" t="str">
        <f t="shared" si="150"/>
        <v>-</v>
      </c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L1143" s="44"/>
      <c r="BM1143" s="44"/>
      <c r="BN1143" s="44"/>
      <c r="BO1143" s="44"/>
    </row>
    <row r="1144" spans="2:67">
      <c r="B1144" s="44"/>
      <c r="D1144" s="44"/>
      <c r="E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>
        <f>COUNTIF($T$1:T1144,T1144)</f>
        <v>4</v>
      </c>
      <c r="Q1144" s="44" t="str">
        <f t="shared" si="146"/>
        <v>4-KVMAL-40</v>
      </c>
      <c r="R1144" s="44" t="s">
        <v>17</v>
      </c>
      <c r="S1144" s="44">
        <v>40</v>
      </c>
      <c r="T1144" s="44" t="str">
        <f t="shared" si="152"/>
        <v>KVMAL-40</v>
      </c>
      <c r="U1144" s="44">
        <v>25</v>
      </c>
      <c r="V1144" s="44" t="str">
        <f t="shared" si="147"/>
        <v>25,</v>
      </c>
      <c r="W1144" s="44"/>
      <c r="X1144" s="44"/>
      <c r="Y1144" s="44"/>
      <c r="Z1144" s="44" t="str">
        <f t="shared" si="150"/>
        <v>-</v>
      </c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L1144" s="44"/>
      <c r="BM1144" s="44"/>
      <c r="BN1144" s="44"/>
      <c r="BO1144" s="44"/>
    </row>
    <row r="1145" spans="2:67">
      <c r="B1145" s="44"/>
      <c r="D1145" s="44"/>
      <c r="E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>
        <f>COUNTIF($T$1:T1145,T1145)</f>
        <v>5</v>
      </c>
      <c r="Q1145" s="44" t="str">
        <f t="shared" si="146"/>
        <v>5-KVMAL-40</v>
      </c>
      <c r="R1145" s="44" t="s">
        <v>17</v>
      </c>
      <c r="S1145" s="44">
        <v>40</v>
      </c>
      <c r="T1145" s="44" t="str">
        <f t="shared" si="152"/>
        <v>KVMAL-40</v>
      </c>
      <c r="U1145" s="44">
        <v>40</v>
      </c>
      <c r="V1145" s="44" t="str">
        <f t="shared" si="147"/>
        <v>40,</v>
      </c>
      <c r="W1145" s="44"/>
      <c r="X1145" s="44"/>
      <c r="Y1145" s="44"/>
      <c r="Z1145" s="44" t="str">
        <f t="shared" si="150"/>
        <v>-</v>
      </c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L1145" s="44"/>
      <c r="BM1145" s="44"/>
      <c r="BN1145" s="44"/>
      <c r="BO1145" s="44"/>
    </row>
    <row r="1146" spans="2:67">
      <c r="B1146" s="44"/>
      <c r="D1146" s="44"/>
      <c r="E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>
        <f>COUNTIF($T$1:T1146,T1146)</f>
        <v>6</v>
      </c>
      <c r="Q1146" s="44" t="str">
        <f t="shared" si="146"/>
        <v>6-KVMAL-40</v>
      </c>
      <c r="R1146" s="44" t="s">
        <v>17</v>
      </c>
      <c r="S1146" s="44">
        <v>40</v>
      </c>
      <c r="T1146" s="44" t="str">
        <f t="shared" si="152"/>
        <v>KVMAL-40</v>
      </c>
      <c r="U1146" s="44">
        <v>50</v>
      </c>
      <c r="V1146" s="44" t="str">
        <f t="shared" si="147"/>
        <v>50,</v>
      </c>
      <c r="W1146" s="44"/>
      <c r="X1146" s="44"/>
      <c r="Y1146" s="44"/>
      <c r="Z1146" s="44" t="str">
        <f t="shared" si="150"/>
        <v>-</v>
      </c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L1146" s="44"/>
      <c r="BM1146" s="44"/>
      <c r="BN1146" s="44"/>
      <c r="BO1146" s="44"/>
    </row>
    <row r="1147" spans="2:67">
      <c r="B1147" s="44"/>
      <c r="D1147" s="44"/>
      <c r="E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>
        <f>COUNTIF($T$1:T1147,T1147)</f>
        <v>7</v>
      </c>
      <c r="Q1147" s="44" t="str">
        <f t="shared" si="146"/>
        <v>7-KVMAL-40</v>
      </c>
      <c r="R1147" s="44" t="s">
        <v>17</v>
      </c>
      <c r="S1147" s="44">
        <v>40</v>
      </c>
      <c r="T1147" s="44" t="str">
        <f t="shared" si="152"/>
        <v>KVMAL-40</v>
      </c>
      <c r="U1147" s="44">
        <v>80</v>
      </c>
      <c r="V1147" s="44" t="str">
        <f t="shared" si="147"/>
        <v>80,</v>
      </c>
      <c r="W1147" s="44"/>
      <c r="X1147" s="44"/>
      <c r="Y1147" s="44"/>
      <c r="Z1147" s="44" t="str">
        <f t="shared" si="150"/>
        <v>-</v>
      </c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L1147" s="44"/>
      <c r="BM1147" s="44"/>
      <c r="BN1147" s="44"/>
      <c r="BO1147" s="44"/>
    </row>
    <row r="1148" spans="2:67">
      <c r="B1148" s="44"/>
      <c r="D1148" s="44"/>
      <c r="E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>
        <f>COUNTIF($T$1:T1148,T1148)</f>
        <v>8</v>
      </c>
      <c r="Q1148" s="44" t="str">
        <f t="shared" si="146"/>
        <v>8-KVMAL-40</v>
      </c>
      <c r="R1148" s="44" t="s">
        <v>17</v>
      </c>
      <c r="S1148" s="44">
        <v>40</v>
      </c>
      <c r="T1148" s="44" t="str">
        <f t="shared" si="152"/>
        <v>KVMAL-40</v>
      </c>
      <c r="U1148" s="44">
        <v>100</v>
      </c>
      <c r="V1148" s="44" t="str">
        <f t="shared" si="147"/>
        <v>100,</v>
      </c>
      <c r="W1148" s="44"/>
      <c r="X1148" s="44"/>
      <c r="Y1148" s="44"/>
      <c r="Z1148" s="44" t="str">
        <f t="shared" si="150"/>
        <v>-</v>
      </c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L1148" s="44"/>
      <c r="BM1148" s="44"/>
      <c r="BN1148" s="44"/>
      <c r="BO1148" s="44"/>
    </row>
    <row r="1149" spans="2:67">
      <c r="B1149" s="44"/>
      <c r="D1149" s="44"/>
      <c r="E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>
        <f>COUNTIF($T$1:T1149,T1149)</f>
        <v>9</v>
      </c>
      <c r="Q1149" s="44" t="str">
        <f t="shared" si="146"/>
        <v>9-KVMAL-40</v>
      </c>
      <c r="R1149" s="44" t="s">
        <v>17</v>
      </c>
      <c r="S1149" s="44">
        <v>40</v>
      </c>
      <c r="T1149" s="44" t="str">
        <f t="shared" si="152"/>
        <v>KVMAL-40</v>
      </c>
      <c r="U1149" s="44">
        <v>120</v>
      </c>
      <c r="V1149" s="44" t="str">
        <f t="shared" si="147"/>
        <v>120,</v>
      </c>
      <c r="W1149" s="44"/>
      <c r="X1149" s="44"/>
      <c r="Y1149" s="44"/>
      <c r="Z1149" s="44" t="str">
        <f t="shared" si="150"/>
        <v>-</v>
      </c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L1149" s="44"/>
      <c r="BM1149" s="44"/>
      <c r="BN1149" s="44"/>
      <c r="BO1149" s="44"/>
    </row>
    <row r="1150" spans="2:67">
      <c r="B1150" s="44"/>
      <c r="D1150" s="44"/>
      <c r="E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>
        <f>COUNTIF($T$1:T1150,T1150)</f>
        <v>10</v>
      </c>
      <c r="Q1150" s="44" t="str">
        <f t="shared" si="146"/>
        <v>10-KVMAL-40</v>
      </c>
      <c r="R1150" s="44" t="s">
        <v>17</v>
      </c>
      <c r="S1150" s="44">
        <v>40</v>
      </c>
      <c r="T1150" s="44" t="str">
        <f t="shared" si="152"/>
        <v>KVMAL-40</v>
      </c>
      <c r="U1150" s="44">
        <v>160</v>
      </c>
      <c r="V1150" s="44" t="str">
        <f t="shared" si="147"/>
        <v>160,</v>
      </c>
      <c r="W1150" s="44"/>
      <c r="X1150" s="44"/>
      <c r="Y1150" s="44"/>
      <c r="Z1150" s="44" t="str">
        <f t="shared" si="150"/>
        <v>-</v>
      </c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L1150" s="44"/>
      <c r="BM1150" s="44"/>
      <c r="BN1150" s="44"/>
      <c r="BO1150" s="44"/>
    </row>
    <row r="1151" spans="2:67">
      <c r="B1151" s="44"/>
      <c r="D1151" s="44"/>
      <c r="E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>
        <f>COUNTIF($T$1:T1151,T1151)</f>
        <v>11</v>
      </c>
      <c r="Q1151" s="44" t="str">
        <f t="shared" si="146"/>
        <v>11-KVMAL-40</v>
      </c>
      <c r="R1151" s="44" t="s">
        <v>17</v>
      </c>
      <c r="S1151" s="44">
        <v>40</v>
      </c>
      <c r="T1151" s="44" t="str">
        <f t="shared" si="152"/>
        <v>KVMAL-40</v>
      </c>
      <c r="U1151" s="44">
        <v>200</v>
      </c>
      <c r="V1151" s="44" t="str">
        <f t="shared" si="147"/>
        <v>200,</v>
      </c>
      <c r="W1151" s="44"/>
      <c r="X1151" s="44"/>
      <c r="Y1151" s="44"/>
      <c r="Z1151" s="44" t="str">
        <f t="shared" si="150"/>
        <v>-</v>
      </c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L1151" s="44"/>
      <c r="BM1151" s="44"/>
      <c r="BN1151" s="44"/>
      <c r="BO1151" s="44"/>
    </row>
    <row r="1152" spans="2:67">
      <c r="B1152" s="44"/>
      <c r="D1152" s="44"/>
      <c r="E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>
        <f>COUNTIF($T$1:T1152,T1152)</f>
        <v>12</v>
      </c>
      <c r="Q1152" s="44" t="str">
        <f t="shared" si="146"/>
        <v>12-KVMAL-40</v>
      </c>
      <c r="R1152" s="44" t="s">
        <v>17</v>
      </c>
      <c r="S1152" s="44">
        <v>40</v>
      </c>
      <c r="T1152" s="44" t="str">
        <f t="shared" si="152"/>
        <v>KVMAL-40</v>
      </c>
      <c r="U1152" s="44">
        <v>250</v>
      </c>
      <c r="V1152" s="44" t="str">
        <f t="shared" si="147"/>
        <v>250,</v>
      </c>
      <c r="W1152" s="44"/>
      <c r="X1152" s="44"/>
      <c r="Y1152" s="44"/>
      <c r="Z1152" s="44" t="str">
        <f t="shared" si="150"/>
        <v>-</v>
      </c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L1152" s="44"/>
      <c r="BM1152" s="44"/>
      <c r="BN1152" s="44"/>
      <c r="BO1152" s="44"/>
    </row>
    <row r="1153" spans="2:67">
      <c r="B1153" s="44"/>
      <c r="D1153" s="44"/>
      <c r="E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>
        <f>COUNTIF($T$1:T1153,T1153)</f>
        <v>13</v>
      </c>
      <c r="Q1153" s="44" t="str">
        <f t="shared" si="146"/>
        <v>13-KVMAL-40</v>
      </c>
      <c r="R1153" s="44" t="s">
        <v>17</v>
      </c>
      <c r="S1153" s="44">
        <v>40</v>
      </c>
      <c r="T1153" s="44" t="str">
        <f t="shared" si="152"/>
        <v>KVMAL-40</v>
      </c>
      <c r="U1153" s="44">
        <v>300</v>
      </c>
      <c r="V1153" s="44" t="str">
        <f t="shared" si="147"/>
        <v>300,</v>
      </c>
      <c r="W1153" s="44"/>
      <c r="X1153" s="44"/>
      <c r="Y1153" s="44"/>
      <c r="Z1153" s="44" t="str">
        <f t="shared" si="150"/>
        <v>-</v>
      </c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L1153" s="44"/>
      <c r="BM1153" s="44"/>
      <c r="BN1153" s="44"/>
      <c r="BO1153" s="44"/>
    </row>
    <row r="1154" spans="2:67">
      <c r="B1154" s="44"/>
      <c r="D1154" s="44"/>
      <c r="E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>
        <f>COUNTIF($T$1:T1154,T1154)</f>
        <v>14</v>
      </c>
      <c r="Q1154" s="44" t="str">
        <f t="shared" si="146"/>
        <v>14-KVMAL-40</v>
      </c>
      <c r="R1154" s="44" t="s">
        <v>17</v>
      </c>
      <c r="S1154" s="44">
        <v>40</v>
      </c>
      <c r="T1154" s="44" t="str">
        <f t="shared" si="152"/>
        <v>KVMAL-40</v>
      </c>
      <c r="U1154" s="44">
        <v>320</v>
      </c>
      <c r="V1154" s="44" t="str">
        <f t="shared" si="147"/>
        <v>320,</v>
      </c>
      <c r="W1154" s="44"/>
      <c r="X1154" s="44"/>
      <c r="Y1154" s="44"/>
      <c r="Z1154" s="44" t="str">
        <f t="shared" si="150"/>
        <v>-</v>
      </c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L1154" s="44"/>
      <c r="BM1154" s="44"/>
      <c r="BN1154" s="44"/>
      <c r="BO1154" s="44"/>
    </row>
    <row r="1155" spans="2:67">
      <c r="B1155" s="44"/>
      <c r="D1155" s="44"/>
      <c r="E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>
        <f>COUNTIF($T$1:T1155,T1155)</f>
        <v>15</v>
      </c>
      <c r="Q1155" s="44" t="str">
        <f t="shared" ref="Q1155:Q1218" si="153">CONCATENATE(P1155,"-",T1155)</f>
        <v>15-KVMAL-40</v>
      </c>
      <c r="R1155" s="44" t="s">
        <v>17</v>
      </c>
      <c r="S1155" s="44">
        <v>40</v>
      </c>
      <c r="T1155" s="44" t="str">
        <f t="shared" si="152"/>
        <v>KVMAL-40</v>
      </c>
      <c r="U1155" s="44">
        <v>400</v>
      </c>
      <c r="V1155" s="44" t="str">
        <f t="shared" ref="V1155:V1218" si="154">CONCATENATE(U1155,IF(P1155=COUNTIF(T:T,T1155),"",","))</f>
        <v>400,</v>
      </c>
      <c r="W1155" s="44"/>
      <c r="X1155" s="44"/>
      <c r="Y1155" s="44"/>
      <c r="Z1155" s="44" t="str">
        <f t="shared" si="150"/>
        <v>-</v>
      </c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L1155" s="44"/>
      <c r="BM1155" s="44"/>
      <c r="BN1155" s="44"/>
      <c r="BO1155" s="44"/>
    </row>
    <row r="1156" spans="2:67">
      <c r="B1156" s="44"/>
      <c r="D1156" s="44"/>
      <c r="E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>
        <f>COUNTIF($T$1:T1156,T1156)</f>
        <v>16</v>
      </c>
      <c r="Q1156" s="44" t="str">
        <f t="shared" si="153"/>
        <v>16-KVMAL-40</v>
      </c>
      <c r="R1156" s="44" t="s">
        <v>17</v>
      </c>
      <c r="S1156" s="44">
        <v>40</v>
      </c>
      <c r="T1156" s="44" t="str">
        <f t="shared" si="152"/>
        <v>KVMAL-40</v>
      </c>
      <c r="U1156" s="44">
        <v>500</v>
      </c>
      <c r="V1156" s="44" t="str">
        <f t="shared" si="154"/>
        <v>500</v>
      </c>
      <c r="W1156" s="44"/>
      <c r="X1156" s="44"/>
      <c r="Y1156" s="44"/>
      <c r="Z1156" s="44" t="str">
        <f t="shared" si="150"/>
        <v>-</v>
      </c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L1156" s="44"/>
      <c r="BM1156" s="44"/>
      <c r="BN1156" s="44"/>
      <c r="BO1156" s="44"/>
    </row>
    <row r="1157" spans="2:67">
      <c r="B1157" s="44"/>
      <c r="D1157" s="44"/>
      <c r="E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>
        <f>COUNTIF($T$1:T1157,T1157)</f>
        <v>1</v>
      </c>
      <c r="Q1157" s="44" t="str">
        <f t="shared" si="153"/>
        <v>1-KVTDN-20</v>
      </c>
      <c r="R1157" s="44" t="s">
        <v>20</v>
      </c>
      <c r="S1157" s="44">
        <v>20</v>
      </c>
      <c r="T1157" s="44" t="str">
        <f t="shared" si="152"/>
        <v>KVTDN-20</v>
      </c>
      <c r="U1157" s="44">
        <v>5</v>
      </c>
      <c r="V1157" s="44" t="str">
        <f t="shared" si="154"/>
        <v>5,</v>
      </c>
      <c r="W1157" s="44"/>
      <c r="X1157" s="44"/>
      <c r="Y1157" s="44"/>
      <c r="Z1157" s="44" t="str">
        <f t="shared" si="150"/>
        <v>-</v>
      </c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L1157" s="44"/>
      <c r="BM1157" s="44"/>
      <c r="BN1157" s="44"/>
      <c r="BO1157" s="44"/>
    </row>
    <row r="1158" spans="2:67">
      <c r="B1158" s="44"/>
      <c r="D1158" s="44"/>
      <c r="E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>
        <f>COUNTIF($T$1:T1158,T1158)</f>
        <v>2</v>
      </c>
      <c r="Q1158" s="44" t="str">
        <f t="shared" si="153"/>
        <v>2-KVTDN-20</v>
      </c>
      <c r="R1158" s="44" t="s">
        <v>20</v>
      </c>
      <c r="S1158" s="44">
        <v>20</v>
      </c>
      <c r="T1158" s="44" t="str">
        <f t="shared" si="152"/>
        <v>KVTDN-20</v>
      </c>
      <c r="U1158" s="44">
        <v>10</v>
      </c>
      <c r="V1158" s="44" t="str">
        <f t="shared" si="154"/>
        <v>10,</v>
      </c>
      <c r="W1158" s="44"/>
      <c r="X1158" s="44"/>
      <c r="Y1158" s="44"/>
      <c r="Z1158" s="44" t="str">
        <f t="shared" si="150"/>
        <v>-</v>
      </c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L1158" s="44"/>
      <c r="BM1158" s="44"/>
      <c r="BN1158" s="44"/>
      <c r="BO1158" s="44"/>
    </row>
    <row r="1159" spans="2:67">
      <c r="B1159" s="44"/>
      <c r="D1159" s="44"/>
      <c r="E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>
        <f>COUNTIF($T$1:T1159,T1159)</f>
        <v>3</v>
      </c>
      <c r="Q1159" s="44" t="str">
        <f t="shared" si="153"/>
        <v>3-KVTDN-20</v>
      </c>
      <c r="R1159" s="44" t="s">
        <v>20</v>
      </c>
      <c r="S1159" s="44">
        <v>20</v>
      </c>
      <c r="T1159" s="44" t="str">
        <f t="shared" si="152"/>
        <v>KVTDN-20</v>
      </c>
      <c r="U1159" s="44">
        <v>15</v>
      </c>
      <c r="V1159" s="44" t="str">
        <f t="shared" si="154"/>
        <v>15,</v>
      </c>
      <c r="W1159" s="44"/>
      <c r="X1159" s="44"/>
      <c r="Y1159" s="44"/>
      <c r="Z1159" s="44" t="str">
        <f t="shared" si="150"/>
        <v>-</v>
      </c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L1159" s="44"/>
      <c r="BM1159" s="44"/>
      <c r="BN1159" s="44"/>
      <c r="BO1159" s="44"/>
    </row>
    <row r="1160" spans="2:67">
      <c r="B1160" s="44"/>
      <c r="D1160" s="44"/>
      <c r="E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>
        <f>COUNTIF($T$1:T1160,T1160)</f>
        <v>4</v>
      </c>
      <c r="Q1160" s="44" t="str">
        <f t="shared" si="153"/>
        <v>4-KVTDN-20</v>
      </c>
      <c r="R1160" s="44" t="s">
        <v>20</v>
      </c>
      <c r="S1160" s="44">
        <v>20</v>
      </c>
      <c r="T1160" s="44" t="str">
        <f t="shared" si="152"/>
        <v>KVTDN-20</v>
      </c>
      <c r="U1160" s="44">
        <v>25</v>
      </c>
      <c r="V1160" s="44" t="str">
        <f t="shared" si="154"/>
        <v>25,</v>
      </c>
      <c r="W1160" s="44"/>
      <c r="X1160" s="44"/>
      <c r="Y1160" s="44"/>
      <c r="Z1160" s="44" t="str">
        <f t="shared" si="150"/>
        <v>-</v>
      </c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L1160" s="44"/>
      <c r="BM1160" s="44"/>
      <c r="BN1160" s="44"/>
      <c r="BO1160" s="44"/>
    </row>
    <row r="1161" spans="2:67">
      <c r="B1161" s="44"/>
      <c r="D1161" s="44"/>
      <c r="E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>
        <f>COUNTIF($T$1:T1161,T1161)</f>
        <v>5</v>
      </c>
      <c r="Q1161" s="44" t="str">
        <f t="shared" si="153"/>
        <v>5-KVTDN-20</v>
      </c>
      <c r="R1161" s="44" t="s">
        <v>20</v>
      </c>
      <c r="S1161" s="44">
        <v>20</v>
      </c>
      <c r="T1161" s="44" t="str">
        <f t="shared" si="152"/>
        <v>KVTDN-20</v>
      </c>
      <c r="U1161" s="44">
        <v>40</v>
      </c>
      <c r="V1161" s="44" t="str">
        <f t="shared" si="154"/>
        <v>40,</v>
      </c>
      <c r="W1161" s="44"/>
      <c r="X1161" s="44"/>
      <c r="Y1161" s="44"/>
      <c r="Z1161" s="44" t="str">
        <f t="shared" si="150"/>
        <v>-</v>
      </c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L1161" s="44"/>
      <c r="BM1161" s="44"/>
      <c r="BN1161" s="44"/>
      <c r="BO1161" s="44"/>
    </row>
    <row r="1162" spans="2:67">
      <c r="B1162" s="44"/>
      <c r="D1162" s="44"/>
      <c r="E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>
        <f>COUNTIF($T$1:T1162,T1162)</f>
        <v>6</v>
      </c>
      <c r="Q1162" s="44" t="str">
        <f t="shared" si="153"/>
        <v>6-KVTDN-20</v>
      </c>
      <c r="R1162" s="44" t="s">
        <v>20</v>
      </c>
      <c r="S1162" s="44">
        <v>20</v>
      </c>
      <c r="T1162" s="44" t="str">
        <f t="shared" si="152"/>
        <v>KVTDN-20</v>
      </c>
      <c r="U1162" s="44">
        <v>50</v>
      </c>
      <c r="V1162" s="44" t="str">
        <f t="shared" si="154"/>
        <v>50,</v>
      </c>
      <c r="W1162" s="44"/>
      <c r="X1162" s="44"/>
      <c r="Y1162" s="44"/>
      <c r="Z1162" s="44" t="str">
        <f t="shared" si="150"/>
        <v>-</v>
      </c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L1162" s="44"/>
      <c r="BM1162" s="44"/>
      <c r="BN1162" s="44"/>
      <c r="BO1162" s="44"/>
    </row>
    <row r="1163" spans="2:67">
      <c r="B1163" s="44"/>
      <c r="D1163" s="44"/>
      <c r="E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>
        <f>COUNTIF($T$1:T1163,T1163)</f>
        <v>7</v>
      </c>
      <c r="Q1163" s="44" t="str">
        <f t="shared" si="153"/>
        <v>7-KVTDN-20</v>
      </c>
      <c r="R1163" s="44" t="s">
        <v>20</v>
      </c>
      <c r="S1163" s="44">
        <v>20</v>
      </c>
      <c r="T1163" s="44" t="str">
        <f t="shared" si="152"/>
        <v>KVTDN-20</v>
      </c>
      <c r="U1163" s="44">
        <v>80</v>
      </c>
      <c r="V1163" s="44" t="str">
        <f t="shared" si="154"/>
        <v>80,</v>
      </c>
      <c r="W1163" s="44"/>
      <c r="X1163" s="44"/>
      <c r="Y1163" s="44"/>
      <c r="Z1163" s="44" t="str">
        <f t="shared" si="150"/>
        <v>-</v>
      </c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L1163" s="44"/>
      <c r="BM1163" s="44"/>
      <c r="BN1163" s="44"/>
      <c r="BO1163" s="44"/>
    </row>
    <row r="1164" spans="2:67">
      <c r="B1164" s="44"/>
      <c r="D1164" s="44"/>
      <c r="E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>
        <f>COUNTIF($T$1:T1164,T1164)</f>
        <v>8</v>
      </c>
      <c r="Q1164" s="44" t="str">
        <f t="shared" si="153"/>
        <v>8-KVTDN-20</v>
      </c>
      <c r="R1164" s="44" t="s">
        <v>20</v>
      </c>
      <c r="S1164" s="44">
        <v>20</v>
      </c>
      <c r="T1164" s="44" t="str">
        <f t="shared" si="152"/>
        <v>KVTDN-20</v>
      </c>
      <c r="U1164" s="44">
        <v>100</v>
      </c>
      <c r="V1164" s="44" t="str">
        <f t="shared" si="154"/>
        <v>100,</v>
      </c>
      <c r="W1164" s="44"/>
      <c r="X1164" s="44"/>
      <c r="Y1164" s="44"/>
      <c r="Z1164" s="44" t="str">
        <f t="shared" si="150"/>
        <v>-</v>
      </c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L1164" s="44"/>
      <c r="BM1164" s="44"/>
      <c r="BN1164" s="44"/>
      <c r="BO1164" s="44"/>
    </row>
    <row r="1165" spans="2:67">
      <c r="B1165" s="44"/>
      <c r="D1165" s="44"/>
      <c r="E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>
        <f>COUNTIF($T$1:T1165,T1165)</f>
        <v>9</v>
      </c>
      <c r="Q1165" s="44" t="str">
        <f t="shared" si="153"/>
        <v>9-KVTDN-20</v>
      </c>
      <c r="R1165" s="44" t="s">
        <v>20</v>
      </c>
      <c r="S1165" s="44">
        <v>20</v>
      </c>
      <c r="T1165" s="44" t="str">
        <f t="shared" si="152"/>
        <v>KVTDN-20</v>
      </c>
      <c r="U1165" s="44">
        <v>120</v>
      </c>
      <c r="V1165" s="44" t="str">
        <f t="shared" si="154"/>
        <v>120,</v>
      </c>
      <c r="W1165" s="44"/>
      <c r="X1165" s="44"/>
      <c r="Y1165" s="44"/>
      <c r="Z1165" s="44" t="str">
        <f t="shared" si="150"/>
        <v>-</v>
      </c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L1165" s="44"/>
      <c r="BM1165" s="44"/>
      <c r="BN1165" s="44"/>
      <c r="BO1165" s="44"/>
    </row>
    <row r="1166" spans="2:67">
      <c r="B1166" s="44"/>
      <c r="D1166" s="44"/>
      <c r="E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>
        <f>COUNTIF($T$1:T1166,T1166)</f>
        <v>10</v>
      </c>
      <c r="Q1166" s="44" t="str">
        <f t="shared" si="153"/>
        <v>10-KVTDN-20</v>
      </c>
      <c r="R1166" s="44" t="s">
        <v>20</v>
      </c>
      <c r="S1166" s="44">
        <v>20</v>
      </c>
      <c r="T1166" s="44" t="str">
        <f t="shared" si="152"/>
        <v>KVTDN-20</v>
      </c>
      <c r="U1166" s="44">
        <v>160</v>
      </c>
      <c r="V1166" s="44" t="str">
        <f t="shared" si="154"/>
        <v>160,</v>
      </c>
      <c r="W1166" s="44"/>
      <c r="X1166" s="44"/>
      <c r="Y1166" s="44"/>
      <c r="Z1166" s="44" t="str">
        <f t="shared" si="150"/>
        <v>-</v>
      </c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L1166" s="44"/>
      <c r="BM1166" s="44"/>
      <c r="BN1166" s="44"/>
      <c r="BO1166" s="44"/>
    </row>
    <row r="1167" spans="2:67">
      <c r="B1167" s="44"/>
      <c r="D1167" s="44"/>
      <c r="E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>
        <f>COUNTIF($T$1:T1167,T1167)</f>
        <v>11</v>
      </c>
      <c r="Q1167" s="44" t="str">
        <f t="shared" si="153"/>
        <v>11-KVTDN-20</v>
      </c>
      <c r="R1167" s="44" t="s">
        <v>20</v>
      </c>
      <c r="S1167" s="44">
        <v>20</v>
      </c>
      <c r="T1167" s="44" t="str">
        <f t="shared" si="152"/>
        <v>KVTDN-20</v>
      </c>
      <c r="U1167" s="44">
        <v>200</v>
      </c>
      <c r="V1167" s="44" t="str">
        <f t="shared" si="154"/>
        <v>200</v>
      </c>
      <c r="W1167" s="44"/>
      <c r="X1167" s="44"/>
      <c r="Y1167" s="44"/>
      <c r="Z1167" s="44" t="str">
        <f t="shared" si="150"/>
        <v>-</v>
      </c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L1167" s="44"/>
      <c r="BM1167" s="44"/>
      <c r="BN1167" s="44"/>
      <c r="BO1167" s="44"/>
    </row>
    <row r="1168" spans="2:67">
      <c r="B1168" s="44"/>
      <c r="D1168" s="44"/>
      <c r="E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>
        <f>COUNTIF($T$1:T1168,T1168)</f>
        <v>1</v>
      </c>
      <c r="Q1168" s="44" t="str">
        <f t="shared" si="153"/>
        <v>1-KVTDN-25</v>
      </c>
      <c r="R1168" s="44" t="s">
        <v>20</v>
      </c>
      <c r="S1168" s="44">
        <v>25</v>
      </c>
      <c r="T1168" s="44" t="str">
        <f t="shared" si="152"/>
        <v>KVTDN-25</v>
      </c>
      <c r="U1168" s="44">
        <v>5</v>
      </c>
      <c r="V1168" s="44" t="str">
        <f t="shared" si="154"/>
        <v>5,</v>
      </c>
      <c r="W1168" s="44"/>
      <c r="X1168" s="44"/>
      <c r="Y1168" s="44"/>
      <c r="Z1168" s="44" t="str">
        <f t="shared" si="150"/>
        <v>-</v>
      </c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L1168" s="44"/>
      <c r="BM1168" s="44"/>
      <c r="BN1168" s="44"/>
      <c r="BO1168" s="44"/>
    </row>
    <row r="1169" spans="2:67">
      <c r="B1169" s="44"/>
      <c r="D1169" s="44"/>
      <c r="E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>
        <f>COUNTIF($T$1:T1169,T1169)</f>
        <v>2</v>
      </c>
      <c r="Q1169" s="44" t="str">
        <f t="shared" si="153"/>
        <v>2-KVTDN-25</v>
      </c>
      <c r="R1169" s="44" t="s">
        <v>20</v>
      </c>
      <c r="S1169" s="44">
        <v>25</v>
      </c>
      <c r="T1169" s="44" t="str">
        <f t="shared" si="152"/>
        <v>KVTDN-25</v>
      </c>
      <c r="U1169" s="44">
        <v>10</v>
      </c>
      <c r="V1169" s="44" t="str">
        <f t="shared" si="154"/>
        <v>10,</v>
      </c>
      <c r="W1169" s="44"/>
      <c r="X1169" s="44"/>
      <c r="Y1169" s="44"/>
      <c r="Z1169" s="44" t="str">
        <f t="shared" si="150"/>
        <v>-</v>
      </c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L1169" s="44"/>
      <c r="BM1169" s="44"/>
      <c r="BN1169" s="44"/>
      <c r="BO1169" s="44"/>
    </row>
    <row r="1170" spans="2:67">
      <c r="B1170" s="44"/>
      <c r="D1170" s="44"/>
      <c r="E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>
        <f>COUNTIF($T$1:T1170,T1170)</f>
        <v>3</v>
      </c>
      <c r="Q1170" s="44" t="str">
        <f t="shared" si="153"/>
        <v>3-KVTDN-25</v>
      </c>
      <c r="R1170" s="44" t="s">
        <v>20</v>
      </c>
      <c r="S1170" s="44">
        <v>25</v>
      </c>
      <c r="T1170" s="44" t="str">
        <f t="shared" si="152"/>
        <v>KVTDN-25</v>
      </c>
      <c r="U1170" s="44">
        <v>15</v>
      </c>
      <c r="V1170" s="44" t="str">
        <f t="shared" si="154"/>
        <v>15,</v>
      </c>
      <c r="W1170" s="44"/>
      <c r="X1170" s="44"/>
      <c r="Y1170" s="44"/>
      <c r="Z1170" s="44" t="str">
        <f t="shared" si="150"/>
        <v>-</v>
      </c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L1170" s="44"/>
      <c r="BM1170" s="44"/>
      <c r="BN1170" s="44"/>
      <c r="BO1170" s="44"/>
    </row>
    <row r="1171" spans="2:67">
      <c r="B1171" s="44"/>
      <c r="D1171" s="44"/>
      <c r="E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>
        <f>COUNTIF($T$1:T1171,T1171)</f>
        <v>4</v>
      </c>
      <c r="Q1171" s="44" t="str">
        <f t="shared" si="153"/>
        <v>4-KVTDN-25</v>
      </c>
      <c r="R1171" s="44" t="s">
        <v>20</v>
      </c>
      <c r="S1171" s="44">
        <v>25</v>
      </c>
      <c r="T1171" s="44" t="str">
        <f t="shared" si="152"/>
        <v>KVTDN-25</v>
      </c>
      <c r="U1171" s="44">
        <v>25</v>
      </c>
      <c r="V1171" s="44" t="str">
        <f t="shared" si="154"/>
        <v>25,</v>
      </c>
      <c r="W1171" s="44"/>
      <c r="X1171" s="44"/>
      <c r="Y1171" s="44"/>
      <c r="Z1171" s="44" t="str">
        <f t="shared" si="150"/>
        <v>-</v>
      </c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L1171" s="44"/>
      <c r="BM1171" s="44"/>
      <c r="BN1171" s="44"/>
      <c r="BO1171" s="44"/>
    </row>
    <row r="1172" spans="2:67">
      <c r="B1172" s="44"/>
      <c r="D1172" s="44"/>
      <c r="E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>
        <f>COUNTIF($T$1:T1172,T1172)</f>
        <v>5</v>
      </c>
      <c r="Q1172" s="44" t="str">
        <f t="shared" si="153"/>
        <v>5-KVTDN-25</v>
      </c>
      <c r="R1172" s="44" t="s">
        <v>20</v>
      </c>
      <c r="S1172" s="44">
        <v>25</v>
      </c>
      <c r="T1172" s="44" t="str">
        <f t="shared" si="152"/>
        <v>KVTDN-25</v>
      </c>
      <c r="U1172" s="44">
        <v>40</v>
      </c>
      <c r="V1172" s="44" t="str">
        <f t="shared" si="154"/>
        <v>40,</v>
      </c>
      <c r="W1172" s="44"/>
      <c r="X1172" s="44"/>
      <c r="Y1172" s="44"/>
      <c r="Z1172" s="44" t="str">
        <f t="shared" si="150"/>
        <v>-</v>
      </c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L1172" s="44"/>
      <c r="BM1172" s="44"/>
      <c r="BN1172" s="44"/>
      <c r="BO1172" s="44"/>
    </row>
    <row r="1173" spans="2:67">
      <c r="B1173" s="44"/>
      <c r="D1173" s="44"/>
      <c r="E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>
        <f>COUNTIF($T$1:T1173,T1173)</f>
        <v>6</v>
      </c>
      <c r="Q1173" s="44" t="str">
        <f t="shared" si="153"/>
        <v>6-KVTDN-25</v>
      </c>
      <c r="R1173" s="44" t="s">
        <v>20</v>
      </c>
      <c r="S1173" s="44">
        <v>25</v>
      </c>
      <c r="T1173" s="44" t="str">
        <f t="shared" si="152"/>
        <v>KVTDN-25</v>
      </c>
      <c r="U1173" s="44">
        <v>50</v>
      </c>
      <c r="V1173" s="44" t="str">
        <f t="shared" si="154"/>
        <v>50,</v>
      </c>
      <c r="W1173" s="44"/>
      <c r="X1173" s="44"/>
      <c r="Y1173" s="44"/>
      <c r="Z1173" s="44" t="str">
        <f t="shared" si="150"/>
        <v>-</v>
      </c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L1173" s="44"/>
      <c r="BM1173" s="44"/>
      <c r="BN1173" s="44"/>
      <c r="BO1173" s="44"/>
    </row>
    <row r="1174" spans="2:67">
      <c r="B1174" s="44"/>
      <c r="D1174" s="44"/>
      <c r="E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>
        <f>COUNTIF($T$1:T1174,T1174)</f>
        <v>7</v>
      </c>
      <c r="Q1174" s="44" t="str">
        <f t="shared" si="153"/>
        <v>7-KVTDN-25</v>
      </c>
      <c r="R1174" s="44" t="s">
        <v>20</v>
      </c>
      <c r="S1174" s="44">
        <v>25</v>
      </c>
      <c r="T1174" s="44" t="str">
        <f t="shared" si="152"/>
        <v>KVTDN-25</v>
      </c>
      <c r="U1174" s="44">
        <v>80</v>
      </c>
      <c r="V1174" s="44" t="str">
        <f t="shared" si="154"/>
        <v>80,</v>
      </c>
      <c r="W1174" s="44"/>
      <c r="X1174" s="44"/>
      <c r="Y1174" s="44"/>
      <c r="Z1174" s="44" t="str">
        <f t="shared" si="150"/>
        <v>-</v>
      </c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L1174" s="44"/>
      <c r="BM1174" s="44"/>
      <c r="BN1174" s="44"/>
      <c r="BO1174" s="44"/>
    </row>
    <row r="1175" spans="2:67">
      <c r="B1175" s="44"/>
      <c r="D1175" s="44"/>
      <c r="E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>
        <f>COUNTIF($T$1:T1175,T1175)</f>
        <v>8</v>
      </c>
      <c r="Q1175" s="44" t="str">
        <f t="shared" si="153"/>
        <v>8-KVTDN-25</v>
      </c>
      <c r="R1175" s="44" t="s">
        <v>20</v>
      </c>
      <c r="S1175" s="44">
        <v>25</v>
      </c>
      <c r="T1175" s="44" t="str">
        <f t="shared" si="152"/>
        <v>KVTDN-25</v>
      </c>
      <c r="U1175" s="44">
        <v>100</v>
      </c>
      <c r="V1175" s="44" t="str">
        <f t="shared" si="154"/>
        <v>100,</v>
      </c>
      <c r="W1175" s="44"/>
      <c r="X1175" s="44"/>
      <c r="Y1175" s="44"/>
      <c r="Z1175" s="44" t="str">
        <f t="shared" si="150"/>
        <v>-</v>
      </c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L1175" s="44"/>
      <c r="BM1175" s="44"/>
      <c r="BN1175" s="44"/>
      <c r="BO1175" s="44"/>
    </row>
    <row r="1176" spans="2:67">
      <c r="B1176" s="44"/>
      <c r="D1176" s="44"/>
      <c r="E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>
        <f>COUNTIF($T$1:T1176,T1176)</f>
        <v>9</v>
      </c>
      <c r="Q1176" s="44" t="str">
        <f t="shared" si="153"/>
        <v>9-KVTDN-25</v>
      </c>
      <c r="R1176" s="44" t="s">
        <v>20</v>
      </c>
      <c r="S1176" s="44">
        <v>25</v>
      </c>
      <c r="T1176" s="44" t="str">
        <f t="shared" si="152"/>
        <v>KVTDN-25</v>
      </c>
      <c r="U1176" s="44">
        <v>120</v>
      </c>
      <c r="V1176" s="44" t="str">
        <f t="shared" si="154"/>
        <v>120,</v>
      </c>
      <c r="W1176" s="44"/>
      <c r="X1176" s="44"/>
      <c r="Y1176" s="44"/>
      <c r="Z1176" s="44" t="str">
        <f t="shared" si="150"/>
        <v>-</v>
      </c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L1176" s="44"/>
      <c r="BM1176" s="44"/>
      <c r="BN1176" s="44"/>
      <c r="BO1176" s="44"/>
    </row>
    <row r="1177" spans="2:67">
      <c r="B1177" s="44"/>
      <c r="D1177" s="44"/>
      <c r="E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>
        <f>COUNTIF($T$1:T1177,T1177)</f>
        <v>10</v>
      </c>
      <c r="Q1177" s="44" t="str">
        <f t="shared" si="153"/>
        <v>10-KVTDN-25</v>
      </c>
      <c r="R1177" s="44" t="s">
        <v>20</v>
      </c>
      <c r="S1177" s="44">
        <v>25</v>
      </c>
      <c r="T1177" s="44" t="str">
        <f t="shared" si="152"/>
        <v>KVTDN-25</v>
      </c>
      <c r="U1177" s="44">
        <v>160</v>
      </c>
      <c r="V1177" s="44" t="str">
        <f t="shared" si="154"/>
        <v>160,</v>
      </c>
      <c r="W1177" s="44"/>
      <c r="X1177" s="44"/>
      <c r="Y1177" s="44"/>
      <c r="Z1177" s="44" t="str">
        <f t="shared" si="150"/>
        <v>-</v>
      </c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L1177" s="44"/>
      <c r="BM1177" s="44"/>
      <c r="BN1177" s="44"/>
      <c r="BO1177" s="44"/>
    </row>
    <row r="1178" spans="2:67">
      <c r="B1178" s="44"/>
      <c r="D1178" s="44"/>
      <c r="E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>
        <f>COUNTIF($T$1:T1178,T1178)</f>
        <v>11</v>
      </c>
      <c r="Q1178" s="44" t="str">
        <f t="shared" si="153"/>
        <v>11-KVTDN-25</v>
      </c>
      <c r="R1178" s="44" t="s">
        <v>20</v>
      </c>
      <c r="S1178" s="44">
        <v>25</v>
      </c>
      <c r="T1178" s="44" t="str">
        <f t="shared" si="152"/>
        <v>KVTDN-25</v>
      </c>
      <c r="U1178" s="44">
        <v>200</v>
      </c>
      <c r="V1178" s="44" t="str">
        <f t="shared" si="154"/>
        <v>200</v>
      </c>
      <c r="W1178" s="44"/>
      <c r="X1178" s="44"/>
      <c r="Y1178" s="44"/>
      <c r="Z1178" s="44" t="str">
        <f t="shared" si="150"/>
        <v>-</v>
      </c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L1178" s="44"/>
      <c r="BM1178" s="44"/>
      <c r="BN1178" s="44"/>
      <c r="BO1178" s="44"/>
    </row>
    <row r="1179" spans="2:67">
      <c r="B1179" s="44"/>
      <c r="D1179" s="44"/>
      <c r="E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>
        <f>COUNTIF($T$1:T1179,T1179)</f>
        <v>1</v>
      </c>
      <c r="Q1179" s="44" t="str">
        <f t="shared" si="153"/>
        <v>1-KVTDN-32</v>
      </c>
      <c r="R1179" s="44" t="s">
        <v>20</v>
      </c>
      <c r="S1179" s="44">
        <v>32</v>
      </c>
      <c r="T1179" s="44" t="str">
        <f t="shared" si="152"/>
        <v>KVTDN-32</v>
      </c>
      <c r="U1179" s="44">
        <v>5</v>
      </c>
      <c r="V1179" s="44" t="str">
        <f t="shared" si="154"/>
        <v>5,</v>
      </c>
      <c r="W1179" s="44"/>
      <c r="X1179" s="44"/>
      <c r="Y1179" s="44"/>
      <c r="Z1179" s="44" t="str">
        <f t="shared" si="150"/>
        <v>-</v>
      </c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L1179" s="44"/>
      <c r="BM1179" s="44"/>
      <c r="BN1179" s="44"/>
      <c r="BO1179" s="44"/>
    </row>
    <row r="1180" spans="2:67">
      <c r="B1180" s="44"/>
      <c r="D1180" s="44"/>
      <c r="E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>
        <f>COUNTIF($T$1:T1180,T1180)</f>
        <v>2</v>
      </c>
      <c r="Q1180" s="44" t="str">
        <f t="shared" si="153"/>
        <v>2-KVTDN-32</v>
      </c>
      <c r="R1180" s="44" t="s">
        <v>20</v>
      </c>
      <c r="S1180" s="44">
        <v>32</v>
      </c>
      <c r="T1180" s="44" t="str">
        <f t="shared" si="152"/>
        <v>KVTDN-32</v>
      </c>
      <c r="U1180" s="44">
        <v>10</v>
      </c>
      <c r="V1180" s="44" t="str">
        <f t="shared" si="154"/>
        <v>10,</v>
      </c>
      <c r="W1180" s="44"/>
      <c r="X1180" s="44"/>
      <c r="Y1180" s="44"/>
      <c r="Z1180" s="44" t="str">
        <f t="shared" si="150"/>
        <v>-</v>
      </c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L1180" s="44"/>
      <c r="BM1180" s="44"/>
      <c r="BN1180" s="44"/>
      <c r="BO1180" s="44"/>
    </row>
    <row r="1181" spans="2:67">
      <c r="B1181" s="44"/>
      <c r="D1181" s="44"/>
      <c r="E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>
        <f>COUNTIF($T$1:T1181,T1181)</f>
        <v>3</v>
      </c>
      <c r="Q1181" s="44" t="str">
        <f t="shared" si="153"/>
        <v>3-KVTDN-32</v>
      </c>
      <c r="R1181" s="44" t="s">
        <v>20</v>
      </c>
      <c r="S1181" s="44">
        <v>32</v>
      </c>
      <c r="T1181" s="44" t="str">
        <f t="shared" si="152"/>
        <v>KVTDN-32</v>
      </c>
      <c r="U1181" s="44">
        <v>15</v>
      </c>
      <c r="V1181" s="44" t="str">
        <f t="shared" si="154"/>
        <v>15,</v>
      </c>
      <c r="W1181" s="44"/>
      <c r="X1181" s="44"/>
      <c r="Y1181" s="44"/>
      <c r="Z1181" s="44" t="str">
        <f t="shared" ref="Z1181:Z1244" si="155">CONCATENATE(X1181,"-",Y1181)</f>
        <v>-</v>
      </c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L1181" s="44"/>
      <c r="BM1181" s="44"/>
      <c r="BN1181" s="44"/>
      <c r="BO1181" s="44"/>
    </row>
    <row r="1182" spans="2:67">
      <c r="B1182" s="44"/>
      <c r="D1182" s="44"/>
      <c r="E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>
        <f>COUNTIF($T$1:T1182,T1182)</f>
        <v>4</v>
      </c>
      <c r="Q1182" s="44" t="str">
        <f t="shared" si="153"/>
        <v>4-KVTDN-32</v>
      </c>
      <c r="R1182" s="44" t="s">
        <v>20</v>
      </c>
      <c r="S1182" s="44">
        <v>32</v>
      </c>
      <c r="T1182" s="44" t="str">
        <f t="shared" si="152"/>
        <v>KVTDN-32</v>
      </c>
      <c r="U1182" s="44">
        <v>25</v>
      </c>
      <c r="V1182" s="44" t="str">
        <f t="shared" si="154"/>
        <v>25,</v>
      </c>
      <c r="W1182" s="44"/>
      <c r="X1182" s="44"/>
      <c r="Y1182" s="44"/>
      <c r="Z1182" s="44" t="str">
        <f t="shared" si="155"/>
        <v>-</v>
      </c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L1182" s="44"/>
      <c r="BM1182" s="44"/>
      <c r="BN1182" s="44"/>
      <c r="BO1182" s="44"/>
    </row>
    <row r="1183" spans="2:67">
      <c r="B1183" s="44"/>
      <c r="D1183" s="44"/>
      <c r="E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>
        <f>COUNTIF($T$1:T1183,T1183)</f>
        <v>5</v>
      </c>
      <c r="Q1183" s="44" t="str">
        <f t="shared" si="153"/>
        <v>5-KVTDN-32</v>
      </c>
      <c r="R1183" s="44" t="s">
        <v>20</v>
      </c>
      <c r="S1183" s="44">
        <v>32</v>
      </c>
      <c r="T1183" s="44" t="str">
        <f t="shared" si="152"/>
        <v>KVTDN-32</v>
      </c>
      <c r="U1183" s="44">
        <v>40</v>
      </c>
      <c r="V1183" s="44" t="str">
        <f t="shared" si="154"/>
        <v>40,</v>
      </c>
      <c r="W1183" s="44"/>
      <c r="X1183" s="44"/>
      <c r="Y1183" s="44"/>
      <c r="Z1183" s="44" t="str">
        <f t="shared" si="155"/>
        <v>-</v>
      </c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L1183" s="44"/>
      <c r="BM1183" s="44"/>
      <c r="BN1183" s="44"/>
      <c r="BO1183" s="44"/>
    </row>
    <row r="1184" spans="2:67">
      <c r="B1184" s="44"/>
      <c r="D1184" s="44"/>
      <c r="E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>
        <f>COUNTIF($T$1:T1184,T1184)</f>
        <v>6</v>
      </c>
      <c r="Q1184" s="44" t="str">
        <f t="shared" si="153"/>
        <v>6-KVTDN-32</v>
      </c>
      <c r="R1184" s="44" t="s">
        <v>20</v>
      </c>
      <c r="S1184" s="44">
        <v>32</v>
      </c>
      <c r="T1184" s="44" t="str">
        <f t="shared" si="152"/>
        <v>KVTDN-32</v>
      </c>
      <c r="U1184" s="44">
        <v>50</v>
      </c>
      <c r="V1184" s="44" t="str">
        <f t="shared" si="154"/>
        <v>50,</v>
      </c>
      <c r="W1184" s="44"/>
      <c r="X1184" s="44"/>
      <c r="Y1184" s="44"/>
      <c r="Z1184" s="44" t="str">
        <f t="shared" si="155"/>
        <v>-</v>
      </c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L1184" s="44"/>
      <c r="BM1184" s="44"/>
      <c r="BN1184" s="44"/>
      <c r="BO1184" s="44"/>
    </row>
    <row r="1185" spans="2:67">
      <c r="B1185" s="44"/>
      <c r="D1185" s="44"/>
      <c r="E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>
        <f>COUNTIF($T$1:T1185,T1185)</f>
        <v>7</v>
      </c>
      <c r="Q1185" s="44" t="str">
        <f t="shared" si="153"/>
        <v>7-KVTDN-32</v>
      </c>
      <c r="R1185" s="44" t="s">
        <v>20</v>
      </c>
      <c r="S1185" s="44">
        <v>32</v>
      </c>
      <c r="T1185" s="44" t="str">
        <f t="shared" si="152"/>
        <v>KVTDN-32</v>
      </c>
      <c r="U1185" s="44">
        <v>80</v>
      </c>
      <c r="V1185" s="44" t="str">
        <f t="shared" si="154"/>
        <v>80,</v>
      </c>
      <c r="W1185" s="44"/>
      <c r="X1185" s="44"/>
      <c r="Y1185" s="44"/>
      <c r="Z1185" s="44" t="str">
        <f t="shared" si="155"/>
        <v>-</v>
      </c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L1185" s="44"/>
      <c r="BM1185" s="44"/>
      <c r="BN1185" s="44"/>
      <c r="BO1185" s="44"/>
    </row>
    <row r="1186" spans="2:67">
      <c r="B1186" s="44"/>
      <c r="D1186" s="44"/>
      <c r="E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>
        <f>COUNTIF($T$1:T1186,T1186)</f>
        <v>8</v>
      </c>
      <c r="Q1186" s="44" t="str">
        <f t="shared" si="153"/>
        <v>8-KVTDN-32</v>
      </c>
      <c r="R1186" s="44" t="s">
        <v>20</v>
      </c>
      <c r="S1186" s="44">
        <v>32</v>
      </c>
      <c r="T1186" s="44" t="str">
        <f t="shared" si="152"/>
        <v>KVTDN-32</v>
      </c>
      <c r="U1186" s="44">
        <v>100</v>
      </c>
      <c r="V1186" s="44" t="str">
        <f t="shared" si="154"/>
        <v>100,</v>
      </c>
      <c r="W1186" s="44"/>
      <c r="X1186" s="44"/>
      <c r="Y1186" s="44"/>
      <c r="Z1186" s="44" t="str">
        <f t="shared" si="155"/>
        <v>-</v>
      </c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L1186" s="44"/>
      <c r="BM1186" s="44"/>
      <c r="BN1186" s="44"/>
      <c r="BO1186" s="44"/>
    </row>
    <row r="1187" spans="2:67">
      <c r="B1187" s="44"/>
      <c r="D1187" s="44"/>
      <c r="E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>
        <f>COUNTIF($T$1:T1187,T1187)</f>
        <v>9</v>
      </c>
      <c r="Q1187" s="44" t="str">
        <f t="shared" si="153"/>
        <v>9-KVTDN-32</v>
      </c>
      <c r="R1187" s="44" t="s">
        <v>20</v>
      </c>
      <c r="S1187" s="44">
        <v>32</v>
      </c>
      <c r="T1187" s="44" t="str">
        <f t="shared" si="152"/>
        <v>KVTDN-32</v>
      </c>
      <c r="U1187" s="44">
        <v>120</v>
      </c>
      <c r="V1187" s="44" t="str">
        <f t="shared" si="154"/>
        <v>120,</v>
      </c>
      <c r="W1187" s="44"/>
      <c r="X1187" s="44"/>
      <c r="Y1187" s="44"/>
      <c r="Z1187" s="44" t="str">
        <f t="shared" si="155"/>
        <v>-</v>
      </c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L1187" s="44"/>
      <c r="BM1187" s="44"/>
      <c r="BN1187" s="44"/>
      <c r="BO1187" s="44"/>
    </row>
    <row r="1188" spans="2:67">
      <c r="B1188" s="44"/>
      <c r="D1188" s="44"/>
      <c r="E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>
        <f>COUNTIF($T$1:T1188,T1188)</f>
        <v>10</v>
      </c>
      <c r="Q1188" s="44" t="str">
        <f t="shared" si="153"/>
        <v>10-KVTDN-32</v>
      </c>
      <c r="R1188" s="44" t="s">
        <v>20</v>
      </c>
      <c r="S1188" s="44">
        <v>32</v>
      </c>
      <c r="T1188" s="44" t="str">
        <f t="shared" si="152"/>
        <v>KVTDN-32</v>
      </c>
      <c r="U1188" s="44">
        <v>160</v>
      </c>
      <c r="V1188" s="44" t="str">
        <f t="shared" si="154"/>
        <v>160,</v>
      </c>
      <c r="W1188" s="44"/>
      <c r="X1188" s="44"/>
      <c r="Y1188" s="44"/>
      <c r="Z1188" s="44" t="str">
        <f t="shared" si="155"/>
        <v>-</v>
      </c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L1188" s="44"/>
      <c r="BM1188" s="44"/>
      <c r="BN1188" s="44"/>
      <c r="BO1188" s="44"/>
    </row>
    <row r="1189" spans="2:67">
      <c r="B1189" s="44"/>
      <c r="D1189" s="44"/>
      <c r="E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>
        <f>COUNTIF($T$1:T1189,T1189)</f>
        <v>11</v>
      </c>
      <c r="Q1189" s="44" t="str">
        <f t="shared" si="153"/>
        <v>11-KVTDN-32</v>
      </c>
      <c r="R1189" s="44" t="s">
        <v>20</v>
      </c>
      <c r="S1189" s="44">
        <v>32</v>
      </c>
      <c r="T1189" s="44" t="str">
        <f t="shared" si="152"/>
        <v>KVTDN-32</v>
      </c>
      <c r="U1189" s="44">
        <v>200</v>
      </c>
      <c r="V1189" s="44" t="str">
        <f t="shared" si="154"/>
        <v>200,</v>
      </c>
      <c r="W1189" s="44"/>
      <c r="X1189" s="44"/>
      <c r="Y1189" s="44"/>
      <c r="Z1189" s="44" t="str">
        <f t="shared" si="155"/>
        <v>-</v>
      </c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L1189" s="44"/>
      <c r="BM1189" s="44"/>
      <c r="BN1189" s="44"/>
      <c r="BO1189" s="44"/>
    </row>
    <row r="1190" spans="2:67">
      <c r="B1190" s="44"/>
      <c r="D1190" s="44"/>
      <c r="E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>
        <f>COUNTIF($T$1:T1190,T1190)</f>
        <v>12</v>
      </c>
      <c r="Q1190" s="44" t="str">
        <f t="shared" si="153"/>
        <v>12-KVTDN-32</v>
      </c>
      <c r="R1190" s="44" t="s">
        <v>20</v>
      </c>
      <c r="S1190" s="44">
        <v>32</v>
      </c>
      <c r="T1190" s="44" t="str">
        <f t="shared" si="152"/>
        <v>KVTDN-32</v>
      </c>
      <c r="U1190" s="44">
        <v>250</v>
      </c>
      <c r="V1190" s="44" t="str">
        <f t="shared" si="154"/>
        <v>250,</v>
      </c>
      <c r="W1190" s="44"/>
      <c r="X1190" s="44"/>
      <c r="Y1190" s="44"/>
      <c r="Z1190" s="44" t="str">
        <f t="shared" si="155"/>
        <v>-</v>
      </c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L1190" s="44"/>
      <c r="BM1190" s="44"/>
      <c r="BN1190" s="44"/>
      <c r="BO1190" s="44"/>
    </row>
    <row r="1191" spans="2:67">
      <c r="B1191" s="44"/>
      <c r="D1191" s="44"/>
      <c r="E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>
        <f>COUNTIF($T$1:T1191,T1191)</f>
        <v>13</v>
      </c>
      <c r="Q1191" s="44" t="str">
        <f t="shared" si="153"/>
        <v>13-KVTDN-32</v>
      </c>
      <c r="R1191" s="44" t="s">
        <v>20</v>
      </c>
      <c r="S1191" s="44">
        <v>32</v>
      </c>
      <c r="T1191" s="44" t="str">
        <f t="shared" si="152"/>
        <v>KVTDN-32</v>
      </c>
      <c r="U1191" s="44">
        <v>300</v>
      </c>
      <c r="V1191" s="44" t="str">
        <f t="shared" si="154"/>
        <v>300</v>
      </c>
      <c r="W1191" s="44"/>
      <c r="X1191" s="44"/>
      <c r="Y1191" s="44"/>
      <c r="Z1191" s="44" t="str">
        <f t="shared" si="155"/>
        <v>-</v>
      </c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L1191" s="44"/>
      <c r="BM1191" s="44"/>
      <c r="BN1191" s="44"/>
      <c r="BO1191" s="44"/>
    </row>
    <row r="1192" spans="2:67">
      <c r="B1192" s="44"/>
      <c r="D1192" s="44"/>
      <c r="E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>
        <f>COUNTIF($T$1:T1192,T1192)</f>
        <v>1</v>
      </c>
      <c r="Q1192" s="44" t="str">
        <f t="shared" si="153"/>
        <v>1-KVTDN-40</v>
      </c>
      <c r="R1192" s="44" t="s">
        <v>20</v>
      </c>
      <c r="S1192" s="44">
        <v>40</v>
      </c>
      <c r="T1192" s="44" t="str">
        <f t="shared" si="152"/>
        <v>KVTDN-40</v>
      </c>
      <c r="U1192" s="44">
        <v>5</v>
      </c>
      <c r="V1192" s="44" t="str">
        <f t="shared" si="154"/>
        <v>5,</v>
      </c>
      <c r="W1192" s="44"/>
      <c r="X1192" s="44"/>
      <c r="Y1192" s="44"/>
      <c r="Z1192" s="44" t="str">
        <f t="shared" si="155"/>
        <v>-</v>
      </c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L1192" s="44"/>
      <c r="BM1192" s="44"/>
      <c r="BN1192" s="44"/>
      <c r="BO1192" s="44"/>
    </row>
    <row r="1193" spans="2:67">
      <c r="B1193" s="44"/>
      <c r="D1193" s="44"/>
      <c r="E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>
        <f>COUNTIF($T$1:T1193,T1193)</f>
        <v>2</v>
      </c>
      <c r="Q1193" s="44" t="str">
        <f t="shared" si="153"/>
        <v>2-KVTDN-40</v>
      </c>
      <c r="R1193" s="44" t="s">
        <v>20</v>
      </c>
      <c r="S1193" s="44">
        <v>40</v>
      </c>
      <c r="T1193" s="44" t="str">
        <f t="shared" si="152"/>
        <v>KVTDN-40</v>
      </c>
      <c r="U1193" s="44">
        <v>10</v>
      </c>
      <c r="V1193" s="44" t="str">
        <f t="shared" si="154"/>
        <v>10,</v>
      </c>
      <c r="W1193" s="44"/>
      <c r="X1193" s="44"/>
      <c r="Y1193" s="44"/>
      <c r="Z1193" s="44" t="str">
        <f t="shared" si="155"/>
        <v>-</v>
      </c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L1193" s="44"/>
      <c r="BM1193" s="44"/>
      <c r="BN1193" s="44"/>
      <c r="BO1193" s="44"/>
    </row>
    <row r="1194" spans="2:67">
      <c r="B1194" s="44"/>
      <c r="D1194" s="44"/>
      <c r="E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>
        <f>COUNTIF($T$1:T1194,T1194)</f>
        <v>3</v>
      </c>
      <c r="Q1194" s="44" t="str">
        <f t="shared" si="153"/>
        <v>3-KVTDN-40</v>
      </c>
      <c r="R1194" s="44" t="s">
        <v>20</v>
      </c>
      <c r="S1194" s="44">
        <v>40</v>
      </c>
      <c r="T1194" s="44" t="str">
        <f t="shared" si="152"/>
        <v>KVTDN-40</v>
      </c>
      <c r="U1194" s="44">
        <v>15</v>
      </c>
      <c r="V1194" s="44" t="str">
        <f t="shared" si="154"/>
        <v>15,</v>
      </c>
      <c r="W1194" s="44"/>
      <c r="X1194" s="44"/>
      <c r="Y1194" s="44"/>
      <c r="Z1194" s="44" t="str">
        <f t="shared" si="155"/>
        <v>-</v>
      </c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L1194" s="44"/>
      <c r="BM1194" s="44"/>
      <c r="BN1194" s="44"/>
      <c r="BO1194" s="44"/>
    </row>
    <row r="1195" spans="2:67">
      <c r="B1195" s="44"/>
      <c r="D1195" s="44"/>
      <c r="E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>
        <f>COUNTIF($T$1:T1195,T1195)</f>
        <v>4</v>
      </c>
      <c r="Q1195" s="44" t="str">
        <f t="shared" si="153"/>
        <v>4-KVTDN-40</v>
      </c>
      <c r="R1195" s="44" t="s">
        <v>20</v>
      </c>
      <c r="S1195" s="44">
        <v>40</v>
      </c>
      <c r="T1195" s="44" t="str">
        <f t="shared" si="152"/>
        <v>KVTDN-40</v>
      </c>
      <c r="U1195" s="44">
        <v>25</v>
      </c>
      <c r="V1195" s="44" t="str">
        <f t="shared" si="154"/>
        <v>25,</v>
      </c>
      <c r="W1195" s="44"/>
      <c r="X1195" s="44"/>
      <c r="Y1195" s="44"/>
      <c r="Z1195" s="44" t="str">
        <f t="shared" si="155"/>
        <v>-</v>
      </c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L1195" s="44"/>
      <c r="BM1195" s="44"/>
      <c r="BN1195" s="44"/>
      <c r="BO1195" s="44"/>
    </row>
    <row r="1196" spans="2:67">
      <c r="B1196" s="44"/>
      <c r="D1196" s="44"/>
      <c r="E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>
        <f>COUNTIF($T$1:T1196,T1196)</f>
        <v>5</v>
      </c>
      <c r="Q1196" s="44" t="str">
        <f t="shared" si="153"/>
        <v>5-KVTDN-40</v>
      </c>
      <c r="R1196" s="44" t="s">
        <v>20</v>
      </c>
      <c r="S1196" s="44">
        <v>40</v>
      </c>
      <c r="T1196" s="44" t="str">
        <f t="shared" si="152"/>
        <v>KVTDN-40</v>
      </c>
      <c r="U1196" s="44">
        <v>40</v>
      </c>
      <c r="V1196" s="44" t="str">
        <f t="shared" si="154"/>
        <v>40,</v>
      </c>
      <c r="W1196" s="44"/>
      <c r="X1196" s="44"/>
      <c r="Y1196" s="44"/>
      <c r="Z1196" s="44" t="str">
        <f t="shared" si="155"/>
        <v>-</v>
      </c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L1196" s="44"/>
      <c r="BM1196" s="44"/>
      <c r="BN1196" s="44"/>
      <c r="BO1196" s="44"/>
    </row>
    <row r="1197" spans="2:67">
      <c r="B1197" s="44"/>
      <c r="D1197" s="44"/>
      <c r="E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>
        <f>COUNTIF($T$1:T1197,T1197)</f>
        <v>6</v>
      </c>
      <c r="Q1197" s="44" t="str">
        <f t="shared" si="153"/>
        <v>6-KVTDN-40</v>
      </c>
      <c r="R1197" s="44" t="s">
        <v>20</v>
      </c>
      <c r="S1197" s="44">
        <v>40</v>
      </c>
      <c r="T1197" s="44" t="str">
        <f t="shared" si="152"/>
        <v>KVTDN-40</v>
      </c>
      <c r="U1197" s="44">
        <v>50</v>
      </c>
      <c r="V1197" s="44" t="str">
        <f t="shared" si="154"/>
        <v>50,</v>
      </c>
      <c r="W1197" s="44"/>
      <c r="X1197" s="44"/>
      <c r="Y1197" s="44"/>
      <c r="Z1197" s="44" t="str">
        <f t="shared" si="155"/>
        <v>-</v>
      </c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L1197" s="44"/>
      <c r="BM1197" s="44"/>
      <c r="BN1197" s="44"/>
      <c r="BO1197" s="44"/>
    </row>
    <row r="1198" spans="2:67">
      <c r="B1198" s="44"/>
      <c r="D1198" s="44"/>
      <c r="E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>
        <f>COUNTIF($T$1:T1198,T1198)</f>
        <v>7</v>
      </c>
      <c r="Q1198" s="44" t="str">
        <f t="shared" si="153"/>
        <v>7-KVTDN-40</v>
      </c>
      <c r="R1198" s="44" t="s">
        <v>20</v>
      </c>
      <c r="S1198" s="44">
        <v>40</v>
      </c>
      <c r="T1198" s="44" t="str">
        <f t="shared" si="152"/>
        <v>KVTDN-40</v>
      </c>
      <c r="U1198" s="44">
        <v>80</v>
      </c>
      <c r="V1198" s="44" t="str">
        <f t="shared" si="154"/>
        <v>80,</v>
      </c>
      <c r="W1198" s="44"/>
      <c r="X1198" s="44"/>
      <c r="Y1198" s="44"/>
      <c r="Z1198" s="44" t="str">
        <f t="shared" si="155"/>
        <v>-</v>
      </c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L1198" s="44"/>
      <c r="BM1198" s="44"/>
      <c r="BN1198" s="44"/>
      <c r="BO1198" s="44"/>
    </row>
    <row r="1199" spans="2:67">
      <c r="B1199" s="44"/>
      <c r="D1199" s="44"/>
      <c r="E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>
        <f>COUNTIF($T$1:T1199,T1199)</f>
        <v>8</v>
      </c>
      <c r="Q1199" s="44" t="str">
        <f t="shared" si="153"/>
        <v>8-KVTDN-40</v>
      </c>
      <c r="R1199" s="44" t="s">
        <v>20</v>
      </c>
      <c r="S1199" s="44">
        <v>40</v>
      </c>
      <c r="T1199" s="44" t="str">
        <f t="shared" si="152"/>
        <v>KVTDN-40</v>
      </c>
      <c r="U1199" s="44">
        <v>100</v>
      </c>
      <c r="V1199" s="44" t="str">
        <f t="shared" si="154"/>
        <v>100,</v>
      </c>
      <c r="W1199" s="44"/>
      <c r="X1199" s="44"/>
      <c r="Y1199" s="44"/>
      <c r="Z1199" s="44" t="str">
        <f t="shared" si="155"/>
        <v>-</v>
      </c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L1199" s="44"/>
      <c r="BM1199" s="44"/>
      <c r="BN1199" s="44"/>
      <c r="BO1199" s="44"/>
    </row>
    <row r="1200" spans="2:67">
      <c r="B1200" s="44"/>
      <c r="D1200" s="44"/>
      <c r="E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>
        <f>COUNTIF($T$1:T1200,T1200)</f>
        <v>9</v>
      </c>
      <c r="Q1200" s="44" t="str">
        <f t="shared" si="153"/>
        <v>9-KVTDN-40</v>
      </c>
      <c r="R1200" s="44" t="s">
        <v>20</v>
      </c>
      <c r="S1200" s="44">
        <v>40</v>
      </c>
      <c r="T1200" s="44" t="str">
        <f t="shared" si="152"/>
        <v>KVTDN-40</v>
      </c>
      <c r="U1200" s="44">
        <v>120</v>
      </c>
      <c r="V1200" s="44" t="str">
        <f t="shared" si="154"/>
        <v>120,</v>
      </c>
      <c r="W1200" s="44"/>
      <c r="X1200" s="44"/>
      <c r="Y1200" s="44"/>
      <c r="Z1200" s="44" t="str">
        <f t="shared" si="155"/>
        <v>-</v>
      </c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L1200" s="44"/>
      <c r="BM1200" s="44"/>
      <c r="BN1200" s="44"/>
      <c r="BO1200" s="44"/>
    </row>
    <row r="1201" spans="2:67">
      <c r="B1201" s="44"/>
      <c r="D1201" s="44"/>
      <c r="E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>
        <f>COUNTIF($T$1:T1201,T1201)</f>
        <v>10</v>
      </c>
      <c r="Q1201" s="44" t="str">
        <f t="shared" si="153"/>
        <v>10-KVTDN-40</v>
      </c>
      <c r="R1201" s="44" t="s">
        <v>20</v>
      </c>
      <c r="S1201" s="44">
        <v>40</v>
      </c>
      <c r="T1201" s="44" t="str">
        <f t="shared" si="152"/>
        <v>KVTDN-40</v>
      </c>
      <c r="U1201" s="44">
        <v>160</v>
      </c>
      <c r="V1201" s="44" t="str">
        <f t="shared" si="154"/>
        <v>160,</v>
      </c>
      <c r="W1201" s="44"/>
      <c r="X1201" s="44"/>
      <c r="Y1201" s="44"/>
      <c r="Z1201" s="44" t="str">
        <f t="shared" si="155"/>
        <v>-</v>
      </c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L1201" s="44"/>
      <c r="BM1201" s="44"/>
      <c r="BN1201" s="44"/>
      <c r="BO1201" s="44"/>
    </row>
    <row r="1202" spans="2:67">
      <c r="B1202" s="44"/>
      <c r="D1202" s="44"/>
      <c r="E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>
        <f>COUNTIF($T$1:T1202,T1202)</f>
        <v>11</v>
      </c>
      <c r="Q1202" s="44" t="str">
        <f t="shared" si="153"/>
        <v>11-KVTDN-40</v>
      </c>
      <c r="R1202" s="44" t="s">
        <v>20</v>
      </c>
      <c r="S1202" s="44">
        <v>40</v>
      </c>
      <c r="T1202" s="44" t="str">
        <f t="shared" si="152"/>
        <v>KVTDN-40</v>
      </c>
      <c r="U1202" s="44">
        <v>200</v>
      </c>
      <c r="V1202" s="44" t="str">
        <f t="shared" si="154"/>
        <v>200,</v>
      </c>
      <c r="W1202" s="44"/>
      <c r="X1202" s="44"/>
      <c r="Y1202" s="44"/>
      <c r="Z1202" s="44" t="str">
        <f t="shared" si="155"/>
        <v>-</v>
      </c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L1202" s="44"/>
      <c r="BM1202" s="44"/>
      <c r="BN1202" s="44"/>
      <c r="BO1202" s="44"/>
    </row>
    <row r="1203" spans="2:67">
      <c r="B1203" s="44"/>
      <c r="D1203" s="44"/>
      <c r="E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>
        <f>COUNTIF($T$1:T1203,T1203)</f>
        <v>12</v>
      </c>
      <c r="Q1203" s="44" t="str">
        <f t="shared" si="153"/>
        <v>12-KVTDN-40</v>
      </c>
      <c r="R1203" s="44" t="s">
        <v>20</v>
      </c>
      <c r="S1203" s="44">
        <v>40</v>
      </c>
      <c r="T1203" s="44" t="str">
        <f t="shared" si="152"/>
        <v>KVTDN-40</v>
      </c>
      <c r="U1203" s="44">
        <v>250</v>
      </c>
      <c r="V1203" s="44" t="str">
        <f t="shared" si="154"/>
        <v>250,</v>
      </c>
      <c r="W1203" s="44"/>
      <c r="X1203" s="44"/>
      <c r="Y1203" s="44"/>
      <c r="Z1203" s="44" t="str">
        <f t="shared" si="155"/>
        <v>-</v>
      </c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L1203" s="44"/>
      <c r="BM1203" s="44"/>
      <c r="BN1203" s="44"/>
      <c r="BO1203" s="44"/>
    </row>
    <row r="1204" spans="2:67">
      <c r="B1204" s="44"/>
      <c r="D1204" s="44"/>
      <c r="E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>
        <f>COUNTIF($T$1:T1204,T1204)</f>
        <v>13</v>
      </c>
      <c r="Q1204" s="44" t="str">
        <f t="shared" si="153"/>
        <v>13-KVTDN-40</v>
      </c>
      <c r="R1204" s="44" t="s">
        <v>20</v>
      </c>
      <c r="S1204" s="44">
        <v>40</v>
      </c>
      <c r="T1204" s="44" t="str">
        <f t="shared" si="152"/>
        <v>KVTDN-40</v>
      </c>
      <c r="U1204" s="44">
        <v>300</v>
      </c>
      <c r="V1204" s="44" t="str">
        <f t="shared" si="154"/>
        <v>300</v>
      </c>
      <c r="W1204" s="44"/>
      <c r="X1204" s="44"/>
      <c r="Y1204" s="44"/>
      <c r="Z1204" s="44" t="str">
        <f t="shared" si="155"/>
        <v>-</v>
      </c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L1204" s="44"/>
      <c r="BM1204" s="44"/>
      <c r="BN1204" s="44"/>
      <c r="BO1204" s="44"/>
    </row>
    <row r="1205" spans="2:67">
      <c r="B1205" s="44"/>
      <c r="D1205" s="44"/>
      <c r="E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>
        <f>COUNTIF($T$1:T1205,T1205)</f>
        <v>1</v>
      </c>
      <c r="Q1205" s="44" t="str">
        <f t="shared" si="153"/>
        <v>1-KVTDN-50</v>
      </c>
      <c r="R1205" s="44" t="s">
        <v>20</v>
      </c>
      <c r="S1205" s="44">
        <v>50</v>
      </c>
      <c r="T1205" s="44" t="str">
        <f t="shared" si="152"/>
        <v>KVTDN-50</v>
      </c>
      <c r="U1205" s="44">
        <v>5</v>
      </c>
      <c r="V1205" s="44" t="str">
        <f t="shared" si="154"/>
        <v>5,</v>
      </c>
      <c r="W1205" s="44"/>
      <c r="X1205" s="44"/>
      <c r="Y1205" s="44"/>
      <c r="Z1205" s="44" t="str">
        <f t="shared" si="155"/>
        <v>-</v>
      </c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L1205" s="44"/>
      <c r="BM1205" s="44"/>
      <c r="BN1205" s="44"/>
      <c r="BO1205" s="44"/>
    </row>
    <row r="1206" spans="2:67">
      <c r="B1206" s="44"/>
      <c r="D1206" s="44"/>
      <c r="E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>
        <f>COUNTIF($T$1:T1206,T1206)</f>
        <v>2</v>
      </c>
      <c r="Q1206" s="44" t="str">
        <f t="shared" si="153"/>
        <v>2-KVTDN-50</v>
      </c>
      <c r="R1206" s="44" t="s">
        <v>20</v>
      </c>
      <c r="S1206" s="44">
        <v>50</v>
      </c>
      <c r="T1206" s="44" t="str">
        <f t="shared" si="152"/>
        <v>KVTDN-50</v>
      </c>
      <c r="U1206" s="44">
        <v>10</v>
      </c>
      <c r="V1206" s="44" t="str">
        <f t="shared" si="154"/>
        <v>10,</v>
      </c>
      <c r="W1206" s="44"/>
      <c r="X1206" s="44"/>
      <c r="Y1206" s="44"/>
      <c r="Z1206" s="44" t="str">
        <f t="shared" si="155"/>
        <v>-</v>
      </c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L1206" s="44"/>
      <c r="BM1206" s="44"/>
      <c r="BN1206" s="44"/>
      <c r="BO1206" s="44"/>
    </row>
    <row r="1207" spans="2:67">
      <c r="B1207" s="44"/>
      <c r="D1207" s="44"/>
      <c r="E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>
        <f>COUNTIF($T$1:T1207,T1207)</f>
        <v>3</v>
      </c>
      <c r="Q1207" s="44" t="str">
        <f t="shared" si="153"/>
        <v>3-KVTDN-50</v>
      </c>
      <c r="R1207" s="44" t="s">
        <v>20</v>
      </c>
      <c r="S1207" s="44">
        <v>50</v>
      </c>
      <c r="T1207" s="44" t="str">
        <f t="shared" ref="T1207:T1270" si="156">CONCATENATE(R1207,IF(S1207=0,"","-"),S1207)</f>
        <v>KVTDN-50</v>
      </c>
      <c r="U1207" s="44">
        <v>15</v>
      </c>
      <c r="V1207" s="44" t="str">
        <f t="shared" si="154"/>
        <v>15,</v>
      </c>
      <c r="W1207" s="44"/>
      <c r="X1207" s="44"/>
      <c r="Y1207" s="44"/>
      <c r="Z1207" s="44" t="str">
        <f t="shared" si="155"/>
        <v>-</v>
      </c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L1207" s="44"/>
      <c r="BM1207" s="44"/>
      <c r="BN1207" s="44"/>
      <c r="BO1207" s="44"/>
    </row>
    <row r="1208" spans="2:67">
      <c r="B1208" s="44"/>
      <c r="D1208" s="44"/>
      <c r="E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>
        <f>COUNTIF($T$1:T1208,T1208)</f>
        <v>4</v>
      </c>
      <c r="Q1208" s="44" t="str">
        <f t="shared" si="153"/>
        <v>4-KVTDN-50</v>
      </c>
      <c r="R1208" s="44" t="s">
        <v>20</v>
      </c>
      <c r="S1208" s="44">
        <v>50</v>
      </c>
      <c r="T1208" s="44" t="str">
        <f t="shared" si="156"/>
        <v>KVTDN-50</v>
      </c>
      <c r="U1208" s="44">
        <v>25</v>
      </c>
      <c r="V1208" s="44" t="str">
        <f t="shared" si="154"/>
        <v>25,</v>
      </c>
      <c r="W1208" s="44"/>
      <c r="X1208" s="44"/>
      <c r="Y1208" s="44"/>
      <c r="Z1208" s="44" t="str">
        <f t="shared" si="155"/>
        <v>-</v>
      </c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L1208" s="44"/>
      <c r="BM1208" s="44"/>
      <c r="BN1208" s="44"/>
      <c r="BO1208" s="44"/>
    </row>
    <row r="1209" spans="2:67">
      <c r="B1209" s="44"/>
      <c r="D1209" s="44"/>
      <c r="E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>
        <f>COUNTIF($T$1:T1209,T1209)</f>
        <v>5</v>
      </c>
      <c r="Q1209" s="44" t="str">
        <f t="shared" si="153"/>
        <v>5-KVTDN-50</v>
      </c>
      <c r="R1209" s="44" t="s">
        <v>20</v>
      </c>
      <c r="S1209" s="44">
        <v>50</v>
      </c>
      <c r="T1209" s="44" t="str">
        <f t="shared" si="156"/>
        <v>KVTDN-50</v>
      </c>
      <c r="U1209" s="44">
        <v>40</v>
      </c>
      <c r="V1209" s="44" t="str">
        <f t="shared" si="154"/>
        <v>40,</v>
      </c>
      <c r="W1209" s="44"/>
      <c r="X1209" s="44"/>
      <c r="Y1209" s="44"/>
      <c r="Z1209" s="44" t="str">
        <f t="shared" si="155"/>
        <v>-</v>
      </c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L1209" s="44"/>
      <c r="BM1209" s="44"/>
      <c r="BN1209" s="44"/>
      <c r="BO1209" s="44"/>
    </row>
    <row r="1210" spans="2:67">
      <c r="B1210" s="44"/>
      <c r="D1210" s="44"/>
      <c r="E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>
        <f>COUNTIF($T$1:T1210,T1210)</f>
        <v>6</v>
      </c>
      <c r="Q1210" s="44" t="str">
        <f t="shared" si="153"/>
        <v>6-KVTDN-50</v>
      </c>
      <c r="R1210" s="44" t="s">
        <v>20</v>
      </c>
      <c r="S1210" s="44">
        <v>50</v>
      </c>
      <c r="T1210" s="44" t="str">
        <f t="shared" si="156"/>
        <v>KVTDN-50</v>
      </c>
      <c r="U1210" s="44">
        <v>50</v>
      </c>
      <c r="V1210" s="44" t="str">
        <f t="shared" si="154"/>
        <v>50,</v>
      </c>
      <c r="W1210" s="44"/>
      <c r="X1210" s="44"/>
      <c r="Y1210" s="44"/>
      <c r="Z1210" s="44" t="str">
        <f t="shared" si="155"/>
        <v>-</v>
      </c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L1210" s="44"/>
      <c r="BM1210" s="44"/>
      <c r="BN1210" s="44"/>
      <c r="BO1210" s="44"/>
    </row>
    <row r="1211" spans="2:67">
      <c r="B1211" s="44"/>
      <c r="D1211" s="44"/>
      <c r="E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>
        <f>COUNTIF($T$1:T1211,T1211)</f>
        <v>7</v>
      </c>
      <c r="Q1211" s="44" t="str">
        <f t="shared" si="153"/>
        <v>7-KVTDN-50</v>
      </c>
      <c r="R1211" s="44" t="s">
        <v>20</v>
      </c>
      <c r="S1211" s="44">
        <v>50</v>
      </c>
      <c r="T1211" s="44" t="str">
        <f t="shared" si="156"/>
        <v>KVTDN-50</v>
      </c>
      <c r="U1211" s="44">
        <v>80</v>
      </c>
      <c r="V1211" s="44" t="str">
        <f t="shared" si="154"/>
        <v>80,</v>
      </c>
      <c r="W1211" s="44"/>
      <c r="X1211" s="44"/>
      <c r="Y1211" s="44"/>
      <c r="Z1211" s="44" t="str">
        <f t="shared" si="155"/>
        <v>-</v>
      </c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L1211" s="44"/>
      <c r="BM1211" s="44"/>
      <c r="BN1211" s="44"/>
      <c r="BO1211" s="44"/>
    </row>
    <row r="1212" spans="2:67">
      <c r="B1212" s="44"/>
      <c r="D1212" s="44"/>
      <c r="E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>
        <f>COUNTIF($T$1:T1212,T1212)</f>
        <v>8</v>
      </c>
      <c r="Q1212" s="44" t="str">
        <f t="shared" si="153"/>
        <v>8-KVTDN-50</v>
      </c>
      <c r="R1212" s="44" t="s">
        <v>20</v>
      </c>
      <c r="S1212" s="44">
        <v>50</v>
      </c>
      <c r="T1212" s="44" t="str">
        <f t="shared" si="156"/>
        <v>KVTDN-50</v>
      </c>
      <c r="U1212" s="44">
        <v>100</v>
      </c>
      <c r="V1212" s="44" t="str">
        <f t="shared" si="154"/>
        <v>100,</v>
      </c>
      <c r="W1212" s="44"/>
      <c r="X1212" s="44"/>
      <c r="Y1212" s="44"/>
      <c r="Z1212" s="44" t="str">
        <f t="shared" si="155"/>
        <v>-</v>
      </c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L1212" s="44"/>
      <c r="BM1212" s="44"/>
      <c r="BN1212" s="44"/>
      <c r="BO1212" s="44"/>
    </row>
    <row r="1213" spans="2:67">
      <c r="B1213" s="44"/>
      <c r="D1213" s="44"/>
      <c r="E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>
        <f>COUNTIF($T$1:T1213,T1213)</f>
        <v>9</v>
      </c>
      <c r="Q1213" s="44" t="str">
        <f t="shared" si="153"/>
        <v>9-KVTDN-50</v>
      </c>
      <c r="R1213" s="44" t="s">
        <v>20</v>
      </c>
      <c r="S1213" s="44">
        <v>50</v>
      </c>
      <c r="T1213" s="44" t="str">
        <f t="shared" si="156"/>
        <v>KVTDN-50</v>
      </c>
      <c r="U1213" s="44">
        <v>120</v>
      </c>
      <c r="V1213" s="44" t="str">
        <f t="shared" si="154"/>
        <v>120,</v>
      </c>
      <c r="W1213" s="44"/>
      <c r="X1213" s="44"/>
      <c r="Y1213" s="44"/>
      <c r="Z1213" s="44" t="str">
        <f t="shared" si="155"/>
        <v>-</v>
      </c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L1213" s="44"/>
      <c r="BM1213" s="44"/>
      <c r="BN1213" s="44"/>
      <c r="BO1213" s="44"/>
    </row>
    <row r="1214" spans="2:67">
      <c r="B1214" s="44"/>
      <c r="D1214" s="44"/>
      <c r="E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>
        <f>COUNTIF($T$1:T1214,T1214)</f>
        <v>10</v>
      </c>
      <c r="Q1214" s="44" t="str">
        <f t="shared" si="153"/>
        <v>10-KVTDN-50</v>
      </c>
      <c r="R1214" s="44" t="s">
        <v>20</v>
      </c>
      <c r="S1214" s="44">
        <v>50</v>
      </c>
      <c r="T1214" s="44" t="str">
        <f t="shared" si="156"/>
        <v>KVTDN-50</v>
      </c>
      <c r="U1214" s="44">
        <v>160</v>
      </c>
      <c r="V1214" s="44" t="str">
        <f t="shared" si="154"/>
        <v>160,</v>
      </c>
      <c r="W1214" s="44"/>
      <c r="X1214" s="44"/>
      <c r="Y1214" s="44"/>
      <c r="Z1214" s="44" t="str">
        <f t="shared" si="155"/>
        <v>-</v>
      </c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L1214" s="44"/>
      <c r="BM1214" s="44"/>
      <c r="BN1214" s="44"/>
      <c r="BO1214" s="44"/>
    </row>
    <row r="1215" spans="2:67">
      <c r="B1215" s="44"/>
      <c r="D1215" s="44"/>
      <c r="E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>
        <f>COUNTIF($T$1:T1215,T1215)</f>
        <v>11</v>
      </c>
      <c r="Q1215" s="44" t="str">
        <f t="shared" si="153"/>
        <v>11-KVTDN-50</v>
      </c>
      <c r="R1215" s="44" t="s">
        <v>20</v>
      </c>
      <c r="S1215" s="44">
        <v>50</v>
      </c>
      <c r="T1215" s="44" t="str">
        <f t="shared" si="156"/>
        <v>KVTDN-50</v>
      </c>
      <c r="U1215" s="44">
        <v>200</v>
      </c>
      <c r="V1215" s="44" t="str">
        <f t="shared" si="154"/>
        <v>200,</v>
      </c>
      <c r="W1215" s="44"/>
      <c r="X1215" s="44"/>
      <c r="Y1215" s="44"/>
      <c r="Z1215" s="44" t="str">
        <f t="shared" si="155"/>
        <v>-</v>
      </c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L1215" s="44"/>
      <c r="BM1215" s="44"/>
      <c r="BN1215" s="44"/>
      <c r="BO1215" s="44"/>
    </row>
    <row r="1216" spans="2:67">
      <c r="B1216" s="44"/>
      <c r="D1216" s="44"/>
      <c r="E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>
        <f>COUNTIF($T$1:T1216,T1216)</f>
        <v>12</v>
      </c>
      <c r="Q1216" s="44" t="str">
        <f t="shared" si="153"/>
        <v>12-KVTDN-50</v>
      </c>
      <c r="R1216" s="44" t="s">
        <v>20</v>
      </c>
      <c r="S1216" s="44">
        <v>50</v>
      </c>
      <c r="T1216" s="44" t="str">
        <f t="shared" si="156"/>
        <v>KVTDN-50</v>
      </c>
      <c r="U1216" s="44">
        <v>250</v>
      </c>
      <c r="V1216" s="44" t="str">
        <f t="shared" si="154"/>
        <v>250,</v>
      </c>
      <c r="W1216" s="44"/>
      <c r="X1216" s="44"/>
      <c r="Y1216" s="44"/>
      <c r="Z1216" s="44" t="str">
        <f t="shared" si="155"/>
        <v>-</v>
      </c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L1216" s="44"/>
      <c r="BM1216" s="44"/>
      <c r="BN1216" s="44"/>
      <c r="BO1216" s="44"/>
    </row>
    <row r="1217" spans="2:67">
      <c r="B1217" s="44"/>
      <c r="D1217" s="44"/>
      <c r="E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>
        <f>COUNTIF($T$1:T1217,T1217)</f>
        <v>13</v>
      </c>
      <c r="Q1217" s="44" t="str">
        <f t="shared" si="153"/>
        <v>13-KVTDN-50</v>
      </c>
      <c r="R1217" s="44" t="s">
        <v>20</v>
      </c>
      <c r="S1217" s="44">
        <v>50</v>
      </c>
      <c r="T1217" s="44" t="str">
        <f t="shared" si="156"/>
        <v>KVTDN-50</v>
      </c>
      <c r="U1217" s="44">
        <v>300</v>
      </c>
      <c r="V1217" s="44" t="str">
        <f t="shared" si="154"/>
        <v>300</v>
      </c>
      <c r="W1217" s="44"/>
      <c r="X1217" s="44"/>
      <c r="Y1217" s="44"/>
      <c r="Z1217" s="44" t="str">
        <f t="shared" si="155"/>
        <v>-</v>
      </c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L1217" s="44"/>
      <c r="BM1217" s="44"/>
      <c r="BN1217" s="44"/>
      <c r="BO1217" s="44"/>
    </row>
    <row r="1218" spans="2:67">
      <c r="B1218" s="44"/>
      <c r="D1218" s="44"/>
      <c r="E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>
        <f>COUNTIF($T$1:T1218,T1218)</f>
        <v>1</v>
      </c>
      <c r="Q1218" s="44" t="str">
        <f t="shared" si="153"/>
        <v>1-KVTDN-63</v>
      </c>
      <c r="R1218" s="44" t="s">
        <v>20</v>
      </c>
      <c r="S1218" s="44">
        <v>63</v>
      </c>
      <c r="T1218" s="44" t="str">
        <f t="shared" si="156"/>
        <v>KVTDN-63</v>
      </c>
      <c r="U1218" s="44">
        <v>5</v>
      </c>
      <c r="V1218" s="44" t="str">
        <f t="shared" si="154"/>
        <v>5,</v>
      </c>
      <c r="W1218" s="44"/>
      <c r="X1218" s="44"/>
      <c r="Y1218" s="44"/>
      <c r="Z1218" s="44" t="str">
        <f t="shared" si="155"/>
        <v>-</v>
      </c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L1218" s="44"/>
      <c r="BM1218" s="44"/>
      <c r="BN1218" s="44"/>
      <c r="BO1218" s="44"/>
    </row>
    <row r="1219" spans="2:67">
      <c r="B1219" s="44"/>
      <c r="D1219" s="44"/>
      <c r="E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>
        <f>COUNTIF($T$1:T1219,T1219)</f>
        <v>2</v>
      </c>
      <c r="Q1219" s="44" t="str">
        <f t="shared" ref="Q1219:Q1282" si="157">CONCATENATE(P1219,"-",T1219)</f>
        <v>2-KVTDN-63</v>
      </c>
      <c r="R1219" s="44" t="s">
        <v>20</v>
      </c>
      <c r="S1219" s="44">
        <v>63</v>
      </c>
      <c r="T1219" s="44" t="str">
        <f t="shared" si="156"/>
        <v>KVTDN-63</v>
      </c>
      <c r="U1219" s="44">
        <v>10</v>
      </c>
      <c r="V1219" s="44" t="str">
        <f t="shared" ref="V1219:V1282" si="158">CONCATENATE(U1219,IF(P1219=COUNTIF(T:T,T1219),"",","))</f>
        <v>10,</v>
      </c>
      <c r="W1219" s="44"/>
      <c r="X1219" s="44"/>
      <c r="Y1219" s="44"/>
      <c r="Z1219" s="44" t="str">
        <f t="shared" si="155"/>
        <v>-</v>
      </c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L1219" s="44"/>
      <c r="BM1219" s="44"/>
      <c r="BN1219" s="44"/>
      <c r="BO1219" s="44"/>
    </row>
    <row r="1220" spans="2:67">
      <c r="B1220" s="44"/>
      <c r="D1220" s="44"/>
      <c r="E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>
        <f>COUNTIF($T$1:T1220,T1220)</f>
        <v>3</v>
      </c>
      <c r="Q1220" s="44" t="str">
        <f t="shared" si="157"/>
        <v>3-KVTDN-63</v>
      </c>
      <c r="R1220" s="44" t="s">
        <v>20</v>
      </c>
      <c r="S1220" s="44">
        <v>63</v>
      </c>
      <c r="T1220" s="44" t="str">
        <f t="shared" si="156"/>
        <v>KVTDN-63</v>
      </c>
      <c r="U1220" s="44">
        <v>15</v>
      </c>
      <c r="V1220" s="44" t="str">
        <f t="shared" si="158"/>
        <v>15,</v>
      </c>
      <c r="W1220" s="44"/>
      <c r="X1220" s="44"/>
      <c r="Y1220" s="44"/>
      <c r="Z1220" s="44" t="str">
        <f t="shared" si="155"/>
        <v>-</v>
      </c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L1220" s="44"/>
      <c r="BM1220" s="44"/>
      <c r="BN1220" s="44"/>
      <c r="BO1220" s="44"/>
    </row>
    <row r="1221" spans="2:67">
      <c r="B1221" s="44"/>
      <c r="D1221" s="44"/>
      <c r="E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>
        <f>COUNTIF($T$1:T1221,T1221)</f>
        <v>4</v>
      </c>
      <c r="Q1221" s="44" t="str">
        <f t="shared" si="157"/>
        <v>4-KVTDN-63</v>
      </c>
      <c r="R1221" s="44" t="s">
        <v>20</v>
      </c>
      <c r="S1221" s="44">
        <v>63</v>
      </c>
      <c r="T1221" s="44" t="str">
        <f t="shared" si="156"/>
        <v>KVTDN-63</v>
      </c>
      <c r="U1221" s="44">
        <v>25</v>
      </c>
      <c r="V1221" s="44" t="str">
        <f t="shared" si="158"/>
        <v>25,</v>
      </c>
      <c r="W1221" s="44"/>
      <c r="X1221" s="44"/>
      <c r="Y1221" s="44"/>
      <c r="Z1221" s="44" t="str">
        <f t="shared" si="155"/>
        <v>-</v>
      </c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L1221" s="44"/>
      <c r="BM1221" s="44"/>
      <c r="BN1221" s="44"/>
      <c r="BO1221" s="44"/>
    </row>
    <row r="1222" spans="2:67">
      <c r="B1222" s="44"/>
      <c r="D1222" s="44"/>
      <c r="E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>
        <f>COUNTIF($T$1:T1222,T1222)</f>
        <v>5</v>
      </c>
      <c r="Q1222" s="44" t="str">
        <f t="shared" si="157"/>
        <v>5-KVTDN-63</v>
      </c>
      <c r="R1222" s="44" t="s">
        <v>20</v>
      </c>
      <c r="S1222" s="44">
        <v>63</v>
      </c>
      <c r="T1222" s="44" t="str">
        <f t="shared" si="156"/>
        <v>KVTDN-63</v>
      </c>
      <c r="U1222" s="44">
        <v>40</v>
      </c>
      <c r="V1222" s="44" t="str">
        <f t="shared" si="158"/>
        <v>40,</v>
      </c>
      <c r="W1222" s="44"/>
      <c r="X1222" s="44"/>
      <c r="Y1222" s="44"/>
      <c r="Z1222" s="44" t="str">
        <f t="shared" si="155"/>
        <v>-</v>
      </c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L1222" s="44"/>
      <c r="BM1222" s="44"/>
      <c r="BN1222" s="44"/>
      <c r="BO1222" s="44"/>
    </row>
    <row r="1223" spans="2:67">
      <c r="B1223" s="44"/>
      <c r="D1223" s="44"/>
      <c r="E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>
        <f>COUNTIF($T$1:T1223,T1223)</f>
        <v>6</v>
      </c>
      <c r="Q1223" s="44" t="str">
        <f t="shared" si="157"/>
        <v>6-KVTDN-63</v>
      </c>
      <c r="R1223" s="44" t="s">
        <v>20</v>
      </c>
      <c r="S1223" s="44">
        <v>63</v>
      </c>
      <c r="T1223" s="44" t="str">
        <f t="shared" si="156"/>
        <v>KVTDN-63</v>
      </c>
      <c r="U1223" s="44">
        <v>50</v>
      </c>
      <c r="V1223" s="44" t="str">
        <f t="shared" si="158"/>
        <v>50,</v>
      </c>
      <c r="W1223" s="44"/>
      <c r="X1223" s="44"/>
      <c r="Y1223" s="44"/>
      <c r="Z1223" s="44" t="str">
        <f t="shared" si="155"/>
        <v>-</v>
      </c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L1223" s="44"/>
      <c r="BM1223" s="44"/>
      <c r="BN1223" s="44"/>
      <c r="BO1223" s="44"/>
    </row>
    <row r="1224" spans="2:67">
      <c r="B1224" s="44"/>
      <c r="D1224" s="44"/>
      <c r="E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>
        <f>COUNTIF($T$1:T1224,T1224)</f>
        <v>7</v>
      </c>
      <c r="Q1224" s="44" t="str">
        <f t="shared" si="157"/>
        <v>7-KVTDN-63</v>
      </c>
      <c r="R1224" s="44" t="s">
        <v>20</v>
      </c>
      <c r="S1224" s="44">
        <v>63</v>
      </c>
      <c r="T1224" s="44" t="str">
        <f t="shared" si="156"/>
        <v>KVTDN-63</v>
      </c>
      <c r="U1224" s="44">
        <v>80</v>
      </c>
      <c r="V1224" s="44" t="str">
        <f t="shared" si="158"/>
        <v>80,</v>
      </c>
      <c r="W1224" s="44"/>
      <c r="X1224" s="44"/>
      <c r="Y1224" s="44"/>
      <c r="Z1224" s="44" t="str">
        <f t="shared" si="155"/>
        <v>-</v>
      </c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L1224" s="44"/>
      <c r="BM1224" s="44"/>
      <c r="BN1224" s="44"/>
      <c r="BO1224" s="44"/>
    </row>
    <row r="1225" spans="2:67">
      <c r="B1225" s="44"/>
      <c r="D1225" s="44"/>
      <c r="E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>
        <f>COUNTIF($T$1:T1225,T1225)</f>
        <v>8</v>
      </c>
      <c r="Q1225" s="44" t="str">
        <f t="shared" si="157"/>
        <v>8-KVTDN-63</v>
      </c>
      <c r="R1225" s="44" t="s">
        <v>20</v>
      </c>
      <c r="S1225" s="44">
        <v>63</v>
      </c>
      <c r="T1225" s="44" t="str">
        <f t="shared" si="156"/>
        <v>KVTDN-63</v>
      </c>
      <c r="U1225" s="44">
        <v>100</v>
      </c>
      <c r="V1225" s="44" t="str">
        <f t="shared" si="158"/>
        <v>100,</v>
      </c>
      <c r="W1225" s="44"/>
      <c r="X1225" s="44"/>
      <c r="Y1225" s="44"/>
      <c r="Z1225" s="44" t="str">
        <f t="shared" si="155"/>
        <v>-</v>
      </c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L1225" s="44"/>
      <c r="BM1225" s="44"/>
      <c r="BN1225" s="44"/>
      <c r="BO1225" s="44"/>
    </row>
    <row r="1226" spans="2:67">
      <c r="B1226" s="44"/>
      <c r="D1226" s="44"/>
      <c r="E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>
        <f>COUNTIF($T$1:T1226,T1226)</f>
        <v>9</v>
      </c>
      <c r="Q1226" s="44" t="str">
        <f t="shared" si="157"/>
        <v>9-KVTDN-63</v>
      </c>
      <c r="R1226" s="44" t="s">
        <v>20</v>
      </c>
      <c r="S1226" s="44">
        <v>63</v>
      </c>
      <c r="T1226" s="44" t="str">
        <f t="shared" si="156"/>
        <v>KVTDN-63</v>
      </c>
      <c r="U1226" s="44">
        <v>120</v>
      </c>
      <c r="V1226" s="44" t="str">
        <f t="shared" si="158"/>
        <v>120,</v>
      </c>
      <c r="W1226" s="44"/>
      <c r="X1226" s="44"/>
      <c r="Y1226" s="44"/>
      <c r="Z1226" s="44" t="str">
        <f t="shared" si="155"/>
        <v>-</v>
      </c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L1226" s="44"/>
      <c r="BM1226" s="44"/>
      <c r="BN1226" s="44"/>
      <c r="BO1226" s="44"/>
    </row>
    <row r="1227" spans="2:67">
      <c r="B1227" s="44"/>
      <c r="D1227" s="44"/>
      <c r="E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>
        <f>COUNTIF($T$1:T1227,T1227)</f>
        <v>10</v>
      </c>
      <c r="Q1227" s="44" t="str">
        <f t="shared" si="157"/>
        <v>10-KVTDN-63</v>
      </c>
      <c r="R1227" s="44" t="s">
        <v>20</v>
      </c>
      <c r="S1227" s="44">
        <v>63</v>
      </c>
      <c r="T1227" s="44" t="str">
        <f t="shared" si="156"/>
        <v>KVTDN-63</v>
      </c>
      <c r="U1227" s="44">
        <v>160</v>
      </c>
      <c r="V1227" s="44" t="str">
        <f t="shared" si="158"/>
        <v>160,</v>
      </c>
      <c r="W1227" s="44"/>
      <c r="X1227" s="44"/>
      <c r="Y1227" s="44"/>
      <c r="Z1227" s="44" t="str">
        <f t="shared" si="155"/>
        <v>-</v>
      </c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L1227" s="44"/>
      <c r="BM1227" s="44"/>
      <c r="BN1227" s="44"/>
      <c r="BO1227" s="44"/>
    </row>
    <row r="1228" spans="2:67">
      <c r="B1228" s="44"/>
      <c r="D1228" s="44"/>
      <c r="E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>
        <f>COUNTIF($T$1:T1228,T1228)</f>
        <v>11</v>
      </c>
      <c r="Q1228" s="44" t="str">
        <f t="shared" si="157"/>
        <v>11-KVTDN-63</v>
      </c>
      <c r="R1228" s="44" t="s">
        <v>20</v>
      </c>
      <c r="S1228" s="44">
        <v>63</v>
      </c>
      <c r="T1228" s="44" t="str">
        <f t="shared" si="156"/>
        <v>KVTDN-63</v>
      </c>
      <c r="U1228" s="44">
        <v>200</v>
      </c>
      <c r="V1228" s="44" t="str">
        <f t="shared" si="158"/>
        <v>200,</v>
      </c>
      <c r="W1228" s="44"/>
      <c r="X1228" s="44"/>
      <c r="Y1228" s="44"/>
      <c r="Z1228" s="44" t="str">
        <f t="shared" si="155"/>
        <v>-</v>
      </c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L1228" s="44"/>
      <c r="BM1228" s="44"/>
      <c r="BN1228" s="44"/>
      <c r="BO1228" s="44"/>
    </row>
    <row r="1229" spans="2:67">
      <c r="B1229" s="44"/>
      <c r="D1229" s="44"/>
      <c r="E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>
        <f>COUNTIF($T$1:T1229,T1229)</f>
        <v>12</v>
      </c>
      <c r="Q1229" s="44" t="str">
        <f t="shared" si="157"/>
        <v>12-KVTDN-63</v>
      </c>
      <c r="R1229" s="44" t="s">
        <v>20</v>
      </c>
      <c r="S1229" s="44">
        <v>63</v>
      </c>
      <c r="T1229" s="44" t="str">
        <f t="shared" si="156"/>
        <v>KVTDN-63</v>
      </c>
      <c r="U1229" s="44">
        <v>250</v>
      </c>
      <c r="V1229" s="44" t="str">
        <f t="shared" si="158"/>
        <v>250,</v>
      </c>
      <c r="W1229" s="44"/>
      <c r="X1229" s="44"/>
      <c r="Y1229" s="44"/>
      <c r="Z1229" s="44" t="str">
        <f t="shared" si="155"/>
        <v>-</v>
      </c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L1229" s="44"/>
      <c r="BM1229" s="44"/>
      <c r="BN1229" s="44"/>
      <c r="BO1229" s="44"/>
    </row>
    <row r="1230" spans="2:67">
      <c r="B1230" s="44"/>
      <c r="D1230" s="44"/>
      <c r="E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>
        <f>COUNTIF($T$1:T1230,T1230)</f>
        <v>13</v>
      </c>
      <c r="Q1230" s="44" t="str">
        <f t="shared" si="157"/>
        <v>13-KVTDN-63</v>
      </c>
      <c r="R1230" s="44" t="s">
        <v>20</v>
      </c>
      <c r="S1230" s="44">
        <v>63</v>
      </c>
      <c r="T1230" s="44" t="str">
        <f t="shared" si="156"/>
        <v>KVTDN-63</v>
      </c>
      <c r="U1230" s="44">
        <v>300</v>
      </c>
      <c r="V1230" s="44" t="str">
        <f t="shared" si="158"/>
        <v>300</v>
      </c>
      <c r="W1230" s="44"/>
      <c r="X1230" s="44"/>
      <c r="Y1230" s="44"/>
      <c r="Z1230" s="44" t="str">
        <f t="shared" si="155"/>
        <v>-</v>
      </c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L1230" s="44"/>
      <c r="BM1230" s="44"/>
      <c r="BN1230" s="44"/>
      <c r="BO1230" s="44"/>
    </row>
    <row r="1231" spans="2:67">
      <c r="B1231" s="44"/>
      <c r="D1231" s="44"/>
      <c r="E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>
        <f>COUNTIF($T$1:T1231,T1231)</f>
        <v>1</v>
      </c>
      <c r="Q1231" s="44" t="str">
        <f t="shared" si="157"/>
        <v>1-KVTDN-80</v>
      </c>
      <c r="R1231" s="44" t="s">
        <v>20</v>
      </c>
      <c r="S1231" s="44">
        <v>80</v>
      </c>
      <c r="T1231" s="44" t="str">
        <f t="shared" si="156"/>
        <v>KVTDN-80</v>
      </c>
      <c r="U1231" s="44">
        <v>5</v>
      </c>
      <c r="V1231" s="44" t="str">
        <f t="shared" si="158"/>
        <v>5,</v>
      </c>
      <c r="W1231" s="44"/>
      <c r="X1231" s="44"/>
      <c r="Y1231" s="44"/>
      <c r="Z1231" s="44" t="str">
        <f t="shared" si="155"/>
        <v>-</v>
      </c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L1231" s="44"/>
      <c r="BM1231" s="44"/>
      <c r="BN1231" s="44"/>
      <c r="BO1231" s="44"/>
    </row>
    <row r="1232" spans="2:67">
      <c r="B1232" s="44"/>
      <c r="D1232" s="44"/>
      <c r="E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>
        <f>COUNTIF($T$1:T1232,T1232)</f>
        <v>2</v>
      </c>
      <c r="Q1232" s="44" t="str">
        <f t="shared" si="157"/>
        <v>2-KVTDN-80</v>
      </c>
      <c r="R1232" s="44" t="s">
        <v>20</v>
      </c>
      <c r="S1232" s="44">
        <v>80</v>
      </c>
      <c r="T1232" s="44" t="str">
        <f t="shared" si="156"/>
        <v>KVTDN-80</v>
      </c>
      <c r="U1232" s="44">
        <v>10</v>
      </c>
      <c r="V1232" s="44" t="str">
        <f t="shared" si="158"/>
        <v>10,</v>
      </c>
      <c r="W1232" s="44"/>
      <c r="X1232" s="44"/>
      <c r="Y1232" s="44"/>
      <c r="Z1232" s="44" t="str">
        <f t="shared" si="155"/>
        <v>-</v>
      </c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L1232" s="44"/>
      <c r="BM1232" s="44"/>
      <c r="BN1232" s="44"/>
      <c r="BO1232" s="44"/>
    </row>
    <row r="1233" spans="2:67">
      <c r="B1233" s="44"/>
      <c r="D1233" s="44"/>
      <c r="E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>
        <f>COUNTIF($T$1:T1233,T1233)</f>
        <v>3</v>
      </c>
      <c r="Q1233" s="44" t="str">
        <f t="shared" si="157"/>
        <v>3-KVTDN-80</v>
      </c>
      <c r="R1233" s="44" t="s">
        <v>20</v>
      </c>
      <c r="S1233" s="44">
        <v>80</v>
      </c>
      <c r="T1233" s="44" t="str">
        <f t="shared" si="156"/>
        <v>KVTDN-80</v>
      </c>
      <c r="U1233" s="44">
        <v>15</v>
      </c>
      <c r="V1233" s="44" t="str">
        <f t="shared" si="158"/>
        <v>15,</v>
      </c>
      <c r="W1233" s="44"/>
      <c r="X1233" s="44"/>
      <c r="Y1233" s="44"/>
      <c r="Z1233" s="44" t="str">
        <f t="shared" si="155"/>
        <v>-</v>
      </c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L1233" s="44"/>
      <c r="BM1233" s="44"/>
      <c r="BN1233" s="44"/>
      <c r="BO1233" s="44"/>
    </row>
    <row r="1234" spans="2:67">
      <c r="B1234" s="44"/>
      <c r="D1234" s="44"/>
      <c r="E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>
        <f>COUNTIF($T$1:T1234,T1234)</f>
        <v>4</v>
      </c>
      <c r="Q1234" s="44" t="str">
        <f t="shared" si="157"/>
        <v>4-KVTDN-80</v>
      </c>
      <c r="R1234" s="44" t="s">
        <v>20</v>
      </c>
      <c r="S1234" s="44">
        <v>80</v>
      </c>
      <c r="T1234" s="44" t="str">
        <f t="shared" si="156"/>
        <v>KVTDN-80</v>
      </c>
      <c r="U1234" s="44">
        <v>25</v>
      </c>
      <c r="V1234" s="44" t="str">
        <f t="shared" si="158"/>
        <v>25,</v>
      </c>
      <c r="W1234" s="44"/>
      <c r="X1234" s="44"/>
      <c r="Y1234" s="44"/>
      <c r="Z1234" s="44" t="str">
        <f t="shared" si="155"/>
        <v>-</v>
      </c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L1234" s="44"/>
      <c r="BM1234" s="44"/>
      <c r="BN1234" s="44"/>
      <c r="BO1234" s="44"/>
    </row>
    <row r="1235" spans="2:67">
      <c r="B1235" s="44"/>
      <c r="D1235" s="44"/>
      <c r="E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>
        <f>COUNTIF($T$1:T1235,T1235)</f>
        <v>5</v>
      </c>
      <c r="Q1235" s="44" t="str">
        <f t="shared" si="157"/>
        <v>5-KVTDN-80</v>
      </c>
      <c r="R1235" s="44" t="s">
        <v>20</v>
      </c>
      <c r="S1235" s="44">
        <v>80</v>
      </c>
      <c r="T1235" s="44" t="str">
        <f t="shared" si="156"/>
        <v>KVTDN-80</v>
      </c>
      <c r="U1235" s="44">
        <v>40</v>
      </c>
      <c r="V1235" s="44" t="str">
        <f t="shared" si="158"/>
        <v>40,</v>
      </c>
      <c r="W1235" s="44"/>
      <c r="X1235" s="44"/>
      <c r="Y1235" s="44"/>
      <c r="Z1235" s="44" t="str">
        <f t="shared" si="155"/>
        <v>-</v>
      </c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L1235" s="44"/>
      <c r="BM1235" s="44"/>
      <c r="BN1235" s="44"/>
      <c r="BO1235" s="44"/>
    </row>
    <row r="1236" spans="2:67">
      <c r="B1236" s="44"/>
      <c r="D1236" s="44"/>
      <c r="E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>
        <f>COUNTIF($T$1:T1236,T1236)</f>
        <v>6</v>
      </c>
      <c r="Q1236" s="44" t="str">
        <f t="shared" si="157"/>
        <v>6-KVTDN-80</v>
      </c>
      <c r="R1236" s="44" t="s">
        <v>20</v>
      </c>
      <c r="S1236" s="44">
        <v>80</v>
      </c>
      <c r="T1236" s="44" t="str">
        <f t="shared" si="156"/>
        <v>KVTDN-80</v>
      </c>
      <c r="U1236" s="44">
        <v>50</v>
      </c>
      <c r="V1236" s="44" t="str">
        <f t="shared" si="158"/>
        <v>50,</v>
      </c>
      <c r="W1236" s="44"/>
      <c r="X1236" s="44"/>
      <c r="Y1236" s="44"/>
      <c r="Z1236" s="44" t="str">
        <f t="shared" si="155"/>
        <v>-</v>
      </c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L1236" s="44"/>
      <c r="BM1236" s="44"/>
      <c r="BN1236" s="44"/>
      <c r="BO1236" s="44"/>
    </row>
    <row r="1237" spans="2:67">
      <c r="B1237" s="44"/>
      <c r="D1237" s="44"/>
      <c r="E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>
        <f>COUNTIF($T$1:T1237,T1237)</f>
        <v>7</v>
      </c>
      <c r="Q1237" s="44" t="str">
        <f t="shared" si="157"/>
        <v>7-KVTDN-80</v>
      </c>
      <c r="R1237" s="44" t="s">
        <v>20</v>
      </c>
      <c r="S1237" s="44">
        <v>80</v>
      </c>
      <c r="T1237" s="44" t="str">
        <f t="shared" si="156"/>
        <v>KVTDN-80</v>
      </c>
      <c r="U1237" s="44">
        <v>80</v>
      </c>
      <c r="V1237" s="44" t="str">
        <f t="shared" si="158"/>
        <v>80,</v>
      </c>
      <c r="W1237" s="44"/>
      <c r="X1237" s="44"/>
      <c r="Y1237" s="44"/>
      <c r="Z1237" s="44" t="str">
        <f t="shared" si="155"/>
        <v>-</v>
      </c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L1237" s="44"/>
      <c r="BM1237" s="44"/>
      <c r="BN1237" s="44"/>
      <c r="BO1237" s="44"/>
    </row>
    <row r="1238" spans="2:67">
      <c r="B1238" s="44"/>
      <c r="D1238" s="44"/>
      <c r="E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>
        <f>COUNTIF($T$1:T1238,T1238)</f>
        <v>8</v>
      </c>
      <c r="Q1238" s="44" t="str">
        <f t="shared" si="157"/>
        <v>8-KVTDN-80</v>
      </c>
      <c r="R1238" s="44" t="s">
        <v>20</v>
      </c>
      <c r="S1238" s="44">
        <v>80</v>
      </c>
      <c r="T1238" s="44" t="str">
        <f t="shared" si="156"/>
        <v>KVTDN-80</v>
      </c>
      <c r="U1238" s="44">
        <v>100</v>
      </c>
      <c r="V1238" s="44" t="str">
        <f t="shared" si="158"/>
        <v>100,</v>
      </c>
      <c r="W1238" s="44"/>
      <c r="X1238" s="44"/>
      <c r="Y1238" s="44"/>
      <c r="Z1238" s="44" t="str">
        <f t="shared" si="155"/>
        <v>-</v>
      </c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L1238" s="44"/>
      <c r="BM1238" s="44"/>
      <c r="BN1238" s="44"/>
      <c r="BO1238" s="44"/>
    </row>
    <row r="1239" spans="2:67">
      <c r="B1239" s="44"/>
      <c r="D1239" s="44"/>
      <c r="E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>
        <f>COUNTIF($T$1:T1239,T1239)</f>
        <v>9</v>
      </c>
      <c r="Q1239" s="44" t="str">
        <f t="shared" si="157"/>
        <v>9-KVTDN-80</v>
      </c>
      <c r="R1239" s="44" t="s">
        <v>20</v>
      </c>
      <c r="S1239" s="44">
        <v>80</v>
      </c>
      <c r="T1239" s="44" t="str">
        <f t="shared" si="156"/>
        <v>KVTDN-80</v>
      </c>
      <c r="U1239" s="44">
        <v>120</v>
      </c>
      <c r="V1239" s="44" t="str">
        <f t="shared" si="158"/>
        <v>120,</v>
      </c>
      <c r="W1239" s="44"/>
      <c r="X1239" s="44"/>
      <c r="Y1239" s="44"/>
      <c r="Z1239" s="44" t="str">
        <f t="shared" si="155"/>
        <v>-</v>
      </c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L1239" s="44"/>
      <c r="BM1239" s="44"/>
      <c r="BN1239" s="44"/>
      <c r="BO1239" s="44"/>
    </row>
    <row r="1240" spans="2:67">
      <c r="B1240" s="44"/>
      <c r="D1240" s="44"/>
      <c r="E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>
        <f>COUNTIF($T$1:T1240,T1240)</f>
        <v>10</v>
      </c>
      <c r="Q1240" s="44" t="str">
        <f t="shared" si="157"/>
        <v>10-KVTDN-80</v>
      </c>
      <c r="R1240" s="44" t="s">
        <v>20</v>
      </c>
      <c r="S1240" s="44">
        <v>80</v>
      </c>
      <c r="T1240" s="44" t="str">
        <f t="shared" si="156"/>
        <v>KVTDN-80</v>
      </c>
      <c r="U1240" s="44">
        <v>160</v>
      </c>
      <c r="V1240" s="44" t="str">
        <f t="shared" si="158"/>
        <v>160,</v>
      </c>
      <c r="W1240" s="44"/>
      <c r="X1240" s="44"/>
      <c r="Y1240" s="44"/>
      <c r="Z1240" s="44" t="str">
        <f t="shared" si="155"/>
        <v>-</v>
      </c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L1240" s="44"/>
      <c r="BM1240" s="44"/>
      <c r="BN1240" s="44"/>
      <c r="BO1240" s="44"/>
    </row>
    <row r="1241" spans="2:67">
      <c r="B1241" s="44"/>
      <c r="D1241" s="44"/>
      <c r="E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>
        <f>COUNTIF($T$1:T1241,T1241)</f>
        <v>11</v>
      </c>
      <c r="Q1241" s="44" t="str">
        <f t="shared" si="157"/>
        <v>11-KVTDN-80</v>
      </c>
      <c r="R1241" s="44" t="s">
        <v>20</v>
      </c>
      <c r="S1241" s="44">
        <v>80</v>
      </c>
      <c r="T1241" s="44" t="str">
        <f t="shared" si="156"/>
        <v>KVTDN-80</v>
      </c>
      <c r="U1241" s="44">
        <v>200</v>
      </c>
      <c r="V1241" s="44" t="str">
        <f t="shared" si="158"/>
        <v>200,</v>
      </c>
      <c r="W1241" s="44"/>
      <c r="X1241" s="44"/>
      <c r="Y1241" s="44"/>
      <c r="Z1241" s="44" t="str">
        <f t="shared" si="155"/>
        <v>-</v>
      </c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L1241" s="44"/>
      <c r="BM1241" s="44"/>
      <c r="BN1241" s="44"/>
      <c r="BO1241" s="44"/>
    </row>
    <row r="1242" spans="2:67">
      <c r="B1242" s="44"/>
      <c r="D1242" s="44"/>
      <c r="E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>
        <f>COUNTIF($T$1:T1242,T1242)</f>
        <v>12</v>
      </c>
      <c r="Q1242" s="44" t="str">
        <f t="shared" si="157"/>
        <v>12-KVTDN-80</v>
      </c>
      <c r="R1242" s="44" t="s">
        <v>20</v>
      </c>
      <c r="S1242" s="44">
        <v>80</v>
      </c>
      <c r="T1242" s="44" t="str">
        <f t="shared" si="156"/>
        <v>KVTDN-80</v>
      </c>
      <c r="U1242" s="44">
        <v>250</v>
      </c>
      <c r="V1242" s="44" t="str">
        <f t="shared" si="158"/>
        <v>250,</v>
      </c>
      <c r="W1242" s="44"/>
      <c r="X1242" s="44"/>
      <c r="Y1242" s="44"/>
      <c r="Z1242" s="44" t="str">
        <f t="shared" si="155"/>
        <v>-</v>
      </c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L1242" s="44"/>
      <c r="BM1242" s="44"/>
      <c r="BN1242" s="44"/>
      <c r="BO1242" s="44"/>
    </row>
    <row r="1243" spans="2:67">
      <c r="B1243" s="44"/>
      <c r="D1243" s="44"/>
      <c r="E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>
        <f>COUNTIF($T$1:T1243,T1243)</f>
        <v>13</v>
      </c>
      <c r="Q1243" s="44" t="str">
        <f t="shared" si="157"/>
        <v>13-KVTDN-80</v>
      </c>
      <c r="R1243" s="44" t="s">
        <v>20</v>
      </c>
      <c r="S1243" s="44">
        <v>80</v>
      </c>
      <c r="T1243" s="44" t="str">
        <f t="shared" si="156"/>
        <v>KVTDN-80</v>
      </c>
      <c r="U1243" s="44">
        <v>300</v>
      </c>
      <c r="V1243" s="44" t="str">
        <f t="shared" si="158"/>
        <v>300,</v>
      </c>
      <c r="W1243" s="44"/>
      <c r="X1243" s="44"/>
      <c r="Y1243" s="44"/>
      <c r="Z1243" s="44" t="str">
        <f t="shared" si="155"/>
        <v>-</v>
      </c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L1243" s="44"/>
      <c r="BM1243" s="44"/>
      <c r="BN1243" s="44"/>
      <c r="BO1243" s="44"/>
    </row>
    <row r="1244" spans="2:67">
      <c r="B1244" s="44"/>
      <c r="D1244" s="44"/>
      <c r="E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>
        <f>COUNTIF($T$1:T1244,T1244)</f>
        <v>14</v>
      </c>
      <c r="Q1244" s="44" t="str">
        <f t="shared" si="157"/>
        <v>14-KVTDN-80</v>
      </c>
      <c r="R1244" s="44" t="s">
        <v>20</v>
      </c>
      <c r="S1244" s="44">
        <v>80</v>
      </c>
      <c r="T1244" s="44" t="str">
        <f t="shared" si="156"/>
        <v>KVTDN-80</v>
      </c>
      <c r="U1244" s="44">
        <v>320</v>
      </c>
      <c r="V1244" s="44" t="str">
        <f t="shared" si="158"/>
        <v>320,</v>
      </c>
      <c r="W1244" s="44"/>
      <c r="X1244" s="44"/>
      <c r="Y1244" s="44"/>
      <c r="Z1244" s="44" t="str">
        <f t="shared" si="155"/>
        <v>-</v>
      </c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L1244" s="44"/>
      <c r="BM1244" s="44"/>
      <c r="BN1244" s="44"/>
      <c r="BO1244" s="44"/>
    </row>
    <row r="1245" spans="2:67">
      <c r="B1245" s="44"/>
      <c r="D1245" s="44"/>
      <c r="E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>
        <f>COUNTIF($T$1:T1245,T1245)</f>
        <v>15</v>
      </c>
      <c r="Q1245" s="44" t="str">
        <f t="shared" si="157"/>
        <v>15-KVTDN-80</v>
      </c>
      <c r="R1245" s="44" t="s">
        <v>20</v>
      </c>
      <c r="S1245" s="44">
        <v>80</v>
      </c>
      <c r="T1245" s="44" t="str">
        <f t="shared" si="156"/>
        <v>KVTDN-80</v>
      </c>
      <c r="U1245" s="44">
        <v>400</v>
      </c>
      <c r="V1245" s="44" t="str">
        <f t="shared" si="158"/>
        <v>400</v>
      </c>
      <c r="W1245" s="44"/>
      <c r="X1245" s="44"/>
      <c r="Y1245" s="44"/>
      <c r="Z1245" s="44" t="str">
        <f t="shared" ref="Z1245:Z1260" si="159">CONCATENATE(X1245,"-",Y1245)</f>
        <v>-</v>
      </c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L1245" s="44"/>
      <c r="BM1245" s="44"/>
      <c r="BN1245" s="44"/>
      <c r="BO1245" s="44"/>
    </row>
    <row r="1246" spans="2:67">
      <c r="B1246" s="44"/>
      <c r="D1246" s="44"/>
      <c r="E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>
        <f>COUNTIF($T$1:T1246,T1246)</f>
        <v>1</v>
      </c>
      <c r="Q1246" s="44" t="str">
        <f t="shared" si="157"/>
        <v>1-KVTDN-100</v>
      </c>
      <c r="R1246" s="44" t="s">
        <v>20</v>
      </c>
      <c r="S1246" s="44">
        <v>100</v>
      </c>
      <c r="T1246" s="44" t="str">
        <f t="shared" si="156"/>
        <v>KVTDN-100</v>
      </c>
      <c r="U1246" s="44">
        <v>5</v>
      </c>
      <c r="V1246" s="44" t="str">
        <f t="shared" si="158"/>
        <v>5,</v>
      </c>
      <c r="W1246" s="44"/>
      <c r="X1246" s="44"/>
      <c r="Y1246" s="44"/>
      <c r="Z1246" s="44" t="str">
        <f t="shared" si="159"/>
        <v>-</v>
      </c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L1246" s="44"/>
      <c r="BM1246" s="44"/>
      <c r="BN1246" s="44"/>
      <c r="BO1246" s="44"/>
    </row>
    <row r="1247" spans="2:67">
      <c r="B1247" s="44"/>
      <c r="D1247" s="44"/>
      <c r="E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>
        <f>COUNTIF($T$1:T1247,T1247)</f>
        <v>2</v>
      </c>
      <c r="Q1247" s="44" t="str">
        <f t="shared" si="157"/>
        <v>2-KVTDN-100</v>
      </c>
      <c r="R1247" s="44" t="s">
        <v>20</v>
      </c>
      <c r="S1247" s="44">
        <v>100</v>
      </c>
      <c r="T1247" s="44" t="str">
        <f t="shared" si="156"/>
        <v>KVTDN-100</v>
      </c>
      <c r="U1247" s="44">
        <v>10</v>
      </c>
      <c r="V1247" s="44" t="str">
        <f t="shared" si="158"/>
        <v>10,</v>
      </c>
      <c r="W1247" s="44"/>
      <c r="X1247" s="44"/>
      <c r="Y1247" s="44"/>
      <c r="Z1247" s="44" t="str">
        <f t="shared" si="159"/>
        <v>-</v>
      </c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L1247" s="44"/>
      <c r="BM1247" s="44"/>
      <c r="BN1247" s="44"/>
      <c r="BO1247" s="44"/>
    </row>
    <row r="1248" spans="2:67">
      <c r="B1248" s="44"/>
      <c r="D1248" s="44"/>
      <c r="E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>
        <f>COUNTIF($T$1:T1248,T1248)</f>
        <v>3</v>
      </c>
      <c r="Q1248" s="44" t="str">
        <f t="shared" si="157"/>
        <v>3-KVTDN-100</v>
      </c>
      <c r="R1248" s="44" t="s">
        <v>20</v>
      </c>
      <c r="S1248" s="44">
        <v>100</v>
      </c>
      <c r="T1248" s="44" t="str">
        <f t="shared" si="156"/>
        <v>KVTDN-100</v>
      </c>
      <c r="U1248" s="44">
        <v>15</v>
      </c>
      <c r="V1248" s="44" t="str">
        <f t="shared" si="158"/>
        <v>15,</v>
      </c>
      <c r="W1248" s="44"/>
      <c r="X1248" s="44"/>
      <c r="Y1248" s="44"/>
      <c r="Z1248" s="44" t="str">
        <f t="shared" si="159"/>
        <v>-</v>
      </c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L1248" s="44"/>
      <c r="BM1248" s="44"/>
      <c r="BN1248" s="44"/>
      <c r="BO1248" s="44"/>
    </row>
    <row r="1249" spans="2:67">
      <c r="B1249" s="44"/>
      <c r="D1249" s="44"/>
      <c r="E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>
        <f>COUNTIF($T$1:T1249,T1249)</f>
        <v>4</v>
      </c>
      <c r="Q1249" s="44" t="str">
        <f t="shared" si="157"/>
        <v>4-KVTDN-100</v>
      </c>
      <c r="R1249" s="44" t="s">
        <v>20</v>
      </c>
      <c r="S1249" s="44">
        <v>100</v>
      </c>
      <c r="T1249" s="44" t="str">
        <f t="shared" si="156"/>
        <v>KVTDN-100</v>
      </c>
      <c r="U1249" s="44">
        <v>25</v>
      </c>
      <c r="V1249" s="44" t="str">
        <f t="shared" si="158"/>
        <v>25,</v>
      </c>
      <c r="W1249" s="44"/>
      <c r="X1249" s="44"/>
      <c r="Y1249" s="44"/>
      <c r="Z1249" s="44" t="str">
        <f t="shared" si="159"/>
        <v>-</v>
      </c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L1249" s="44"/>
      <c r="BM1249" s="44"/>
      <c r="BN1249" s="44"/>
      <c r="BO1249" s="44"/>
    </row>
    <row r="1250" spans="2:67">
      <c r="B1250" s="44"/>
      <c r="D1250" s="44"/>
      <c r="E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>
        <f>COUNTIF($T$1:T1250,T1250)</f>
        <v>5</v>
      </c>
      <c r="Q1250" s="44" t="str">
        <f t="shared" si="157"/>
        <v>5-KVTDN-100</v>
      </c>
      <c r="R1250" s="44" t="s">
        <v>20</v>
      </c>
      <c r="S1250" s="44">
        <v>100</v>
      </c>
      <c r="T1250" s="44" t="str">
        <f t="shared" si="156"/>
        <v>KVTDN-100</v>
      </c>
      <c r="U1250" s="44">
        <v>40</v>
      </c>
      <c r="V1250" s="44" t="str">
        <f t="shared" si="158"/>
        <v>40,</v>
      </c>
      <c r="W1250" s="44"/>
      <c r="X1250" s="44"/>
      <c r="Y1250" s="44"/>
      <c r="Z1250" s="44" t="str">
        <f t="shared" si="159"/>
        <v>-</v>
      </c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L1250" s="44"/>
      <c r="BM1250" s="44"/>
      <c r="BN1250" s="44"/>
      <c r="BO1250" s="44"/>
    </row>
    <row r="1251" spans="2:67">
      <c r="B1251" s="44"/>
      <c r="D1251" s="44"/>
      <c r="E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>
        <f>COUNTIF($T$1:T1251,T1251)</f>
        <v>6</v>
      </c>
      <c r="Q1251" s="44" t="str">
        <f t="shared" si="157"/>
        <v>6-KVTDN-100</v>
      </c>
      <c r="R1251" s="44" t="s">
        <v>20</v>
      </c>
      <c r="S1251" s="44">
        <v>100</v>
      </c>
      <c r="T1251" s="44" t="str">
        <f t="shared" si="156"/>
        <v>KVTDN-100</v>
      </c>
      <c r="U1251" s="44">
        <v>50</v>
      </c>
      <c r="V1251" s="44" t="str">
        <f t="shared" si="158"/>
        <v>50,</v>
      </c>
      <c r="W1251" s="44"/>
      <c r="X1251" s="44"/>
      <c r="Y1251" s="44"/>
      <c r="Z1251" s="44" t="str">
        <f t="shared" si="159"/>
        <v>-</v>
      </c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L1251" s="44"/>
      <c r="BM1251" s="44"/>
      <c r="BN1251" s="44"/>
      <c r="BO1251" s="44"/>
    </row>
    <row r="1252" spans="2:67">
      <c r="B1252" s="44"/>
      <c r="D1252" s="44"/>
      <c r="E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>
        <f>COUNTIF($T$1:T1252,T1252)</f>
        <v>7</v>
      </c>
      <c r="Q1252" s="44" t="str">
        <f t="shared" si="157"/>
        <v>7-KVTDN-100</v>
      </c>
      <c r="R1252" s="44" t="s">
        <v>20</v>
      </c>
      <c r="S1252" s="44">
        <v>100</v>
      </c>
      <c r="T1252" s="44" t="str">
        <f t="shared" si="156"/>
        <v>KVTDN-100</v>
      </c>
      <c r="U1252" s="44">
        <v>80</v>
      </c>
      <c r="V1252" s="44" t="str">
        <f t="shared" si="158"/>
        <v>80,</v>
      </c>
      <c r="W1252" s="44"/>
      <c r="X1252" s="44"/>
      <c r="Y1252" s="44"/>
      <c r="Z1252" s="44" t="str">
        <f t="shared" si="159"/>
        <v>-</v>
      </c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L1252" s="44"/>
      <c r="BM1252" s="44"/>
      <c r="BN1252" s="44"/>
      <c r="BO1252" s="44"/>
    </row>
    <row r="1253" spans="2:67">
      <c r="B1253" s="44"/>
      <c r="D1253" s="44"/>
      <c r="E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>
        <f>COUNTIF($T$1:T1253,T1253)</f>
        <v>8</v>
      </c>
      <c r="Q1253" s="44" t="str">
        <f t="shared" si="157"/>
        <v>8-KVTDN-100</v>
      </c>
      <c r="R1253" s="44" t="s">
        <v>20</v>
      </c>
      <c r="S1253" s="44">
        <v>100</v>
      </c>
      <c r="T1253" s="44" t="str">
        <f t="shared" si="156"/>
        <v>KVTDN-100</v>
      </c>
      <c r="U1253" s="44">
        <v>100</v>
      </c>
      <c r="V1253" s="44" t="str">
        <f t="shared" si="158"/>
        <v>100,</v>
      </c>
      <c r="W1253" s="44"/>
      <c r="X1253" s="44"/>
      <c r="Y1253" s="44"/>
      <c r="Z1253" s="44" t="str">
        <f t="shared" si="159"/>
        <v>-</v>
      </c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L1253" s="44"/>
      <c r="BM1253" s="44"/>
      <c r="BN1253" s="44"/>
      <c r="BO1253" s="44"/>
    </row>
    <row r="1254" spans="2:67">
      <c r="B1254" s="44"/>
      <c r="D1254" s="44"/>
      <c r="E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>
        <f>COUNTIF($T$1:T1254,T1254)</f>
        <v>9</v>
      </c>
      <c r="Q1254" s="44" t="str">
        <f t="shared" si="157"/>
        <v>9-KVTDN-100</v>
      </c>
      <c r="R1254" s="44" t="s">
        <v>20</v>
      </c>
      <c r="S1254" s="44">
        <v>100</v>
      </c>
      <c r="T1254" s="44" t="str">
        <f t="shared" si="156"/>
        <v>KVTDN-100</v>
      </c>
      <c r="U1254" s="44">
        <v>120</v>
      </c>
      <c r="V1254" s="44" t="str">
        <f t="shared" si="158"/>
        <v>120,</v>
      </c>
      <c r="W1254" s="44"/>
      <c r="X1254" s="44"/>
      <c r="Y1254" s="44"/>
      <c r="Z1254" s="44" t="str">
        <f t="shared" si="159"/>
        <v>-</v>
      </c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L1254" s="44"/>
      <c r="BM1254" s="44"/>
      <c r="BN1254" s="44"/>
      <c r="BO1254" s="44"/>
    </row>
    <row r="1255" spans="2:67">
      <c r="B1255" s="44"/>
      <c r="D1255" s="44"/>
      <c r="E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>
        <f>COUNTIF($T$1:T1255,T1255)</f>
        <v>10</v>
      </c>
      <c r="Q1255" s="44" t="str">
        <f t="shared" si="157"/>
        <v>10-KVTDN-100</v>
      </c>
      <c r="R1255" s="44" t="s">
        <v>20</v>
      </c>
      <c r="S1255" s="44">
        <v>100</v>
      </c>
      <c r="T1255" s="44" t="str">
        <f t="shared" si="156"/>
        <v>KVTDN-100</v>
      </c>
      <c r="U1255" s="44">
        <v>160</v>
      </c>
      <c r="V1255" s="44" t="str">
        <f t="shared" si="158"/>
        <v>160,</v>
      </c>
      <c r="W1255" s="44"/>
      <c r="X1255" s="44"/>
      <c r="Y1255" s="44"/>
      <c r="Z1255" s="44" t="str">
        <f t="shared" si="159"/>
        <v>-</v>
      </c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L1255" s="44"/>
      <c r="BM1255" s="44"/>
      <c r="BN1255" s="44"/>
      <c r="BO1255" s="44"/>
    </row>
    <row r="1256" spans="2:67">
      <c r="B1256" s="44"/>
      <c r="D1256" s="44"/>
      <c r="E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>
        <f>COUNTIF($T$1:T1256,T1256)</f>
        <v>11</v>
      </c>
      <c r="Q1256" s="44" t="str">
        <f t="shared" si="157"/>
        <v>11-KVTDN-100</v>
      </c>
      <c r="R1256" s="44" t="s">
        <v>20</v>
      </c>
      <c r="S1256" s="44">
        <v>100</v>
      </c>
      <c r="T1256" s="44" t="str">
        <f t="shared" si="156"/>
        <v>KVTDN-100</v>
      </c>
      <c r="U1256" s="44">
        <v>200</v>
      </c>
      <c r="V1256" s="44" t="str">
        <f t="shared" si="158"/>
        <v>200,</v>
      </c>
      <c r="W1256" s="44"/>
      <c r="X1256" s="44"/>
      <c r="Y1256" s="44"/>
      <c r="Z1256" s="44" t="str">
        <f t="shared" si="159"/>
        <v>-</v>
      </c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L1256" s="44"/>
      <c r="BM1256" s="44"/>
      <c r="BN1256" s="44"/>
      <c r="BO1256" s="44"/>
    </row>
    <row r="1257" spans="2:67">
      <c r="B1257" s="44"/>
      <c r="D1257" s="44"/>
      <c r="E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>
        <f>COUNTIF($T$1:T1257,T1257)</f>
        <v>12</v>
      </c>
      <c r="Q1257" s="44" t="str">
        <f t="shared" si="157"/>
        <v>12-KVTDN-100</v>
      </c>
      <c r="R1257" s="44" t="s">
        <v>20</v>
      </c>
      <c r="S1257" s="44">
        <v>100</v>
      </c>
      <c r="T1257" s="44" t="str">
        <f t="shared" si="156"/>
        <v>KVTDN-100</v>
      </c>
      <c r="U1257" s="44">
        <v>250</v>
      </c>
      <c r="V1257" s="44" t="str">
        <f t="shared" si="158"/>
        <v>250,</v>
      </c>
      <c r="W1257" s="44"/>
      <c r="X1257" s="44"/>
      <c r="Y1257" s="44"/>
      <c r="Z1257" s="44" t="str">
        <f t="shared" si="159"/>
        <v>-</v>
      </c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L1257" s="44"/>
      <c r="BM1257" s="44"/>
      <c r="BN1257" s="44"/>
      <c r="BO1257" s="44"/>
    </row>
    <row r="1258" spans="2:67">
      <c r="B1258" s="44"/>
      <c r="D1258" s="44"/>
      <c r="E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>
        <f>COUNTIF($T$1:T1258,T1258)</f>
        <v>13</v>
      </c>
      <c r="Q1258" s="44" t="str">
        <f t="shared" si="157"/>
        <v>13-KVTDN-100</v>
      </c>
      <c r="R1258" s="44" t="s">
        <v>20</v>
      </c>
      <c r="S1258" s="44">
        <v>100</v>
      </c>
      <c r="T1258" s="44" t="str">
        <f t="shared" si="156"/>
        <v>KVTDN-100</v>
      </c>
      <c r="U1258" s="44">
        <v>300</v>
      </c>
      <c r="V1258" s="44" t="str">
        <f t="shared" si="158"/>
        <v>300,</v>
      </c>
      <c r="W1258" s="44"/>
      <c r="X1258" s="44"/>
      <c r="Y1258" s="44"/>
      <c r="Z1258" s="44" t="str">
        <f t="shared" si="159"/>
        <v>-</v>
      </c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L1258" s="44"/>
      <c r="BM1258" s="44"/>
      <c r="BN1258" s="44"/>
      <c r="BO1258" s="44"/>
    </row>
    <row r="1259" spans="2:67">
      <c r="B1259" s="44"/>
      <c r="D1259" s="44"/>
      <c r="E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>
        <f>COUNTIF($T$1:T1259,T1259)</f>
        <v>14</v>
      </c>
      <c r="Q1259" s="44" t="str">
        <f t="shared" si="157"/>
        <v>14-KVTDN-100</v>
      </c>
      <c r="R1259" s="44" t="s">
        <v>20</v>
      </c>
      <c r="S1259" s="44">
        <v>100</v>
      </c>
      <c r="T1259" s="44" t="str">
        <f t="shared" si="156"/>
        <v>KVTDN-100</v>
      </c>
      <c r="U1259" s="44">
        <v>320</v>
      </c>
      <c r="V1259" s="44" t="str">
        <f t="shared" si="158"/>
        <v>320,</v>
      </c>
      <c r="W1259" s="44"/>
      <c r="X1259" s="44"/>
      <c r="Y1259" s="44"/>
      <c r="Z1259" s="44" t="str">
        <f t="shared" si="159"/>
        <v>-</v>
      </c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L1259" s="44"/>
      <c r="BM1259" s="44"/>
      <c r="BN1259" s="44"/>
      <c r="BO1259" s="44"/>
    </row>
    <row r="1260" spans="2:67">
      <c r="B1260" s="44"/>
      <c r="D1260" s="44"/>
      <c r="E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>
        <f>COUNTIF($T$1:T1260,T1260)</f>
        <v>15</v>
      </c>
      <c r="Q1260" s="44" t="str">
        <f t="shared" si="157"/>
        <v>15-KVTDN-100</v>
      </c>
      <c r="R1260" s="44" t="s">
        <v>20</v>
      </c>
      <c r="S1260" s="44">
        <v>100</v>
      </c>
      <c r="T1260" s="44" t="str">
        <f t="shared" si="156"/>
        <v>KVTDN-100</v>
      </c>
      <c r="U1260" s="44">
        <v>400</v>
      </c>
      <c r="V1260" s="44" t="str">
        <f t="shared" si="158"/>
        <v>400</v>
      </c>
      <c r="W1260" s="44"/>
      <c r="X1260" s="44"/>
      <c r="Y1260" s="44"/>
      <c r="Z1260" s="44" t="str">
        <f t="shared" si="159"/>
        <v>-</v>
      </c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L1260" s="44"/>
      <c r="BM1260" s="44"/>
      <c r="BN1260" s="44"/>
      <c r="BO1260" s="44"/>
    </row>
    <row r="1261" spans="2:67">
      <c r="B1261" s="44"/>
      <c r="D1261" s="44"/>
      <c r="E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>
        <f>COUNTIF($T$1:T1261,T1261)</f>
        <v>1</v>
      </c>
      <c r="Q1261" s="44" t="str">
        <f t="shared" si="157"/>
        <v>1-KVSW-16</v>
      </c>
      <c r="R1261" s="44" t="s">
        <v>60</v>
      </c>
      <c r="S1261" s="44">
        <v>16</v>
      </c>
      <c r="T1261" s="44" t="str">
        <f t="shared" si="156"/>
        <v>KVSW-16</v>
      </c>
      <c r="U1261" s="44">
        <v>50</v>
      </c>
      <c r="V1261" s="44" t="str">
        <f t="shared" si="158"/>
        <v>50,</v>
      </c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L1261" s="44"/>
      <c r="BM1261" s="44"/>
      <c r="BN1261" s="44"/>
      <c r="BO1261" s="44"/>
    </row>
    <row r="1262" spans="2:67">
      <c r="B1262" s="44"/>
      <c r="D1262" s="44"/>
      <c r="E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>
        <f>COUNTIF($T$1:T1262,T1262)</f>
        <v>2</v>
      </c>
      <c r="Q1262" s="44" t="str">
        <f t="shared" si="157"/>
        <v>2-KVSW-16</v>
      </c>
      <c r="R1262" s="44" t="s">
        <v>60</v>
      </c>
      <c r="S1262" s="44">
        <v>16</v>
      </c>
      <c r="T1262" s="44" t="str">
        <f t="shared" si="156"/>
        <v>KVSW-16</v>
      </c>
      <c r="U1262" s="44">
        <v>100</v>
      </c>
      <c r="V1262" s="44" t="str">
        <f t="shared" si="158"/>
        <v>100,</v>
      </c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L1262" s="44"/>
      <c r="BM1262" s="44"/>
      <c r="BN1262" s="44"/>
      <c r="BO1262" s="44"/>
    </row>
    <row r="1263" spans="2:67">
      <c r="B1263" s="44"/>
      <c r="D1263" s="44"/>
      <c r="E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>
        <f>COUNTIF($T$1:T1263,T1263)</f>
        <v>3</v>
      </c>
      <c r="Q1263" s="44" t="str">
        <f t="shared" si="157"/>
        <v>3-KVSW-16</v>
      </c>
      <c r="R1263" s="44" t="s">
        <v>60</v>
      </c>
      <c r="S1263" s="44">
        <v>16</v>
      </c>
      <c r="T1263" s="44" t="str">
        <f t="shared" si="156"/>
        <v>KVSW-16</v>
      </c>
      <c r="U1263" s="44">
        <v>150</v>
      </c>
      <c r="V1263" s="44" t="str">
        <f t="shared" si="158"/>
        <v>150,</v>
      </c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L1263" s="44"/>
      <c r="BM1263" s="44"/>
      <c r="BN1263" s="44"/>
      <c r="BO1263" s="44"/>
    </row>
    <row r="1264" spans="2:67">
      <c r="B1264" s="44"/>
      <c r="D1264" s="44"/>
      <c r="E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>
        <f>COUNTIF($T$1:T1264,T1264)</f>
        <v>4</v>
      </c>
      <c r="Q1264" s="44" t="str">
        <f t="shared" si="157"/>
        <v>4-KVSW-16</v>
      </c>
      <c r="R1264" s="44" t="s">
        <v>60</v>
      </c>
      <c r="S1264" s="44">
        <v>16</v>
      </c>
      <c r="T1264" s="44" t="str">
        <f t="shared" si="156"/>
        <v>KVSW-16</v>
      </c>
      <c r="U1264" s="44">
        <v>200</v>
      </c>
      <c r="V1264" s="44" t="str">
        <f t="shared" si="158"/>
        <v>200,</v>
      </c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L1264" s="44"/>
      <c r="BM1264" s="44"/>
      <c r="BN1264" s="44"/>
      <c r="BO1264" s="44"/>
    </row>
    <row r="1265" spans="2:67">
      <c r="B1265" s="44"/>
      <c r="D1265" s="44"/>
      <c r="E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>
        <f>COUNTIF($T$1:T1265,T1265)</f>
        <v>5</v>
      </c>
      <c r="Q1265" s="44" t="str">
        <f t="shared" si="157"/>
        <v>5-KVSW-16</v>
      </c>
      <c r="R1265" s="44" t="s">
        <v>60</v>
      </c>
      <c r="S1265" s="44">
        <v>16</v>
      </c>
      <c r="T1265" s="44" t="str">
        <f t="shared" si="156"/>
        <v>KVSW-16</v>
      </c>
      <c r="U1265" s="44">
        <v>250</v>
      </c>
      <c r="V1265" s="44" t="str">
        <f t="shared" si="158"/>
        <v>250,</v>
      </c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L1265" s="44"/>
      <c r="BM1265" s="44"/>
      <c r="BN1265" s="44"/>
      <c r="BO1265" s="44"/>
    </row>
    <row r="1266" spans="2:67">
      <c r="B1266" s="44"/>
      <c r="D1266" s="44"/>
      <c r="E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>
        <f>COUNTIF($T$1:T1266,T1266)</f>
        <v>6</v>
      </c>
      <c r="Q1266" s="44" t="str">
        <f t="shared" si="157"/>
        <v>6-KVSW-16</v>
      </c>
      <c r="R1266" s="44" t="s">
        <v>60</v>
      </c>
      <c r="S1266" s="44">
        <v>16</v>
      </c>
      <c r="T1266" s="44" t="str">
        <f t="shared" si="156"/>
        <v>KVSW-16</v>
      </c>
      <c r="U1266" s="44">
        <v>300</v>
      </c>
      <c r="V1266" s="44" t="str">
        <f t="shared" si="158"/>
        <v>300,</v>
      </c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L1266" s="44"/>
      <c r="BM1266" s="44"/>
      <c r="BN1266" s="44"/>
      <c r="BO1266" s="44"/>
    </row>
    <row r="1267" spans="2:67">
      <c r="B1267" s="44"/>
      <c r="D1267" s="44"/>
      <c r="E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>
        <f>COUNTIF($T$1:T1267,T1267)</f>
        <v>7</v>
      </c>
      <c r="Q1267" s="44" t="str">
        <f t="shared" si="157"/>
        <v>7-KVSW-16</v>
      </c>
      <c r="R1267" s="44" t="s">
        <v>60</v>
      </c>
      <c r="S1267" s="44">
        <v>16</v>
      </c>
      <c r="T1267" s="44" t="str">
        <f t="shared" si="156"/>
        <v>KVSW-16</v>
      </c>
      <c r="U1267" s="44">
        <v>350</v>
      </c>
      <c r="V1267" s="44" t="str">
        <f t="shared" si="158"/>
        <v>350,</v>
      </c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L1267" s="44"/>
      <c r="BM1267" s="44"/>
      <c r="BN1267" s="44"/>
      <c r="BO1267" s="44"/>
    </row>
    <row r="1268" spans="2:67">
      <c r="B1268" s="44"/>
      <c r="D1268" s="44"/>
      <c r="E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>
        <f>COUNTIF($T$1:T1268,T1268)</f>
        <v>8</v>
      </c>
      <c r="Q1268" s="44" t="str">
        <f t="shared" si="157"/>
        <v>8-KVSW-16</v>
      </c>
      <c r="R1268" s="44" t="s">
        <v>60</v>
      </c>
      <c r="S1268" s="44">
        <v>16</v>
      </c>
      <c r="T1268" s="44" t="str">
        <f t="shared" si="156"/>
        <v>KVSW-16</v>
      </c>
      <c r="U1268" s="44">
        <v>400</v>
      </c>
      <c r="V1268" s="44" t="str">
        <f t="shared" si="158"/>
        <v>400,</v>
      </c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L1268" s="44"/>
      <c r="BM1268" s="44"/>
      <c r="BN1268" s="44"/>
      <c r="BO1268" s="44"/>
    </row>
    <row r="1269" spans="2:67">
      <c r="B1269" s="44"/>
      <c r="D1269" s="44"/>
      <c r="E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>
        <f>COUNTIF($T$1:T1269,T1269)</f>
        <v>9</v>
      </c>
      <c r="Q1269" s="44" t="str">
        <f t="shared" si="157"/>
        <v>9-KVSW-16</v>
      </c>
      <c r="R1269" s="44" t="s">
        <v>60</v>
      </c>
      <c r="S1269" s="44">
        <v>16</v>
      </c>
      <c r="T1269" s="44" t="str">
        <f t="shared" si="156"/>
        <v>KVSW-16</v>
      </c>
      <c r="U1269" s="44">
        <v>450</v>
      </c>
      <c r="V1269" s="44" t="str">
        <f t="shared" si="158"/>
        <v>450,</v>
      </c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L1269" s="44"/>
      <c r="BM1269" s="44"/>
      <c r="BN1269" s="44"/>
      <c r="BO1269" s="44"/>
    </row>
    <row r="1270" spans="2:67">
      <c r="B1270" s="44"/>
      <c r="D1270" s="44"/>
      <c r="E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>
        <f>COUNTIF($T$1:T1270,T1270)</f>
        <v>10</v>
      </c>
      <c r="Q1270" s="44" t="str">
        <f t="shared" si="157"/>
        <v>10-KVSW-16</v>
      </c>
      <c r="R1270" s="44" t="s">
        <v>60</v>
      </c>
      <c r="S1270" s="44">
        <v>16</v>
      </c>
      <c r="T1270" s="44" t="str">
        <f t="shared" si="156"/>
        <v>KVSW-16</v>
      </c>
      <c r="U1270" s="44">
        <v>500</v>
      </c>
      <c r="V1270" s="44" t="str">
        <f t="shared" si="158"/>
        <v>500</v>
      </c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L1270" s="44"/>
      <c r="BM1270" s="44"/>
      <c r="BN1270" s="44"/>
      <c r="BO1270" s="44"/>
    </row>
    <row r="1271" spans="2:67">
      <c r="B1271" s="44"/>
      <c r="D1271" s="44"/>
      <c r="E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>
        <f>COUNTIF($T$1:T1271,T1271)</f>
        <v>1</v>
      </c>
      <c r="Q1271" s="44" t="str">
        <f t="shared" si="157"/>
        <v>1-KVSW-20</v>
      </c>
      <c r="R1271" s="44" t="s">
        <v>60</v>
      </c>
      <c r="S1271" s="44">
        <v>20</v>
      </c>
      <c r="T1271" s="44" t="str">
        <f t="shared" ref="T1271:T1334" si="160">CONCATENATE(R1271,IF(S1271=0,"","-"),S1271)</f>
        <v>KVSW-20</v>
      </c>
      <c r="U1271" s="44">
        <v>50</v>
      </c>
      <c r="V1271" s="44" t="str">
        <f t="shared" si="158"/>
        <v>50,</v>
      </c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L1271" s="44"/>
      <c r="BM1271" s="44"/>
      <c r="BN1271" s="44"/>
      <c r="BO1271" s="44"/>
    </row>
    <row r="1272" spans="2:67">
      <c r="B1272" s="44"/>
      <c r="D1272" s="44"/>
      <c r="E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>
        <f>COUNTIF($T$1:T1272,T1272)</f>
        <v>2</v>
      </c>
      <c r="Q1272" s="44" t="str">
        <f t="shared" si="157"/>
        <v>2-KVSW-20</v>
      </c>
      <c r="R1272" s="44" t="s">
        <v>60</v>
      </c>
      <c r="S1272" s="44">
        <v>20</v>
      </c>
      <c r="T1272" s="44" t="str">
        <f t="shared" si="160"/>
        <v>KVSW-20</v>
      </c>
      <c r="U1272" s="44">
        <v>100</v>
      </c>
      <c r="V1272" s="44" t="str">
        <f t="shared" si="158"/>
        <v>100,</v>
      </c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L1272" s="44"/>
      <c r="BM1272" s="44"/>
      <c r="BN1272" s="44"/>
      <c r="BO1272" s="44"/>
    </row>
    <row r="1273" spans="2:67">
      <c r="B1273" s="44"/>
      <c r="D1273" s="44"/>
      <c r="E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>
        <f>COUNTIF($T$1:T1273,T1273)</f>
        <v>3</v>
      </c>
      <c r="Q1273" s="44" t="str">
        <f t="shared" si="157"/>
        <v>3-KVSW-20</v>
      </c>
      <c r="R1273" s="44" t="s">
        <v>60</v>
      </c>
      <c r="S1273" s="44">
        <v>20</v>
      </c>
      <c r="T1273" s="44" t="str">
        <f t="shared" si="160"/>
        <v>KVSW-20</v>
      </c>
      <c r="U1273" s="44">
        <v>150</v>
      </c>
      <c r="V1273" s="44" t="str">
        <f t="shared" si="158"/>
        <v>150,</v>
      </c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L1273" s="44"/>
      <c r="BM1273" s="44"/>
      <c r="BN1273" s="44"/>
      <c r="BO1273" s="44"/>
    </row>
    <row r="1274" spans="2:67">
      <c r="B1274" s="44"/>
      <c r="D1274" s="44"/>
      <c r="E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>
        <f>COUNTIF($T$1:T1274,T1274)</f>
        <v>4</v>
      </c>
      <c r="Q1274" s="44" t="str">
        <f t="shared" si="157"/>
        <v>4-KVSW-20</v>
      </c>
      <c r="R1274" s="44" t="s">
        <v>60</v>
      </c>
      <c r="S1274" s="44">
        <v>20</v>
      </c>
      <c r="T1274" s="44" t="str">
        <f t="shared" si="160"/>
        <v>KVSW-20</v>
      </c>
      <c r="U1274" s="44">
        <v>200</v>
      </c>
      <c r="V1274" s="44" t="str">
        <f t="shared" si="158"/>
        <v>200,</v>
      </c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L1274" s="44"/>
      <c r="BM1274" s="44"/>
      <c r="BN1274" s="44"/>
      <c r="BO1274" s="44"/>
    </row>
    <row r="1275" spans="2:67">
      <c r="B1275" s="44"/>
      <c r="D1275" s="44"/>
      <c r="E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>
        <f>COUNTIF($T$1:T1275,T1275)</f>
        <v>5</v>
      </c>
      <c r="Q1275" s="44" t="str">
        <f t="shared" si="157"/>
        <v>5-KVSW-20</v>
      </c>
      <c r="R1275" s="44" t="s">
        <v>60</v>
      </c>
      <c r="S1275" s="44">
        <v>20</v>
      </c>
      <c r="T1275" s="44" t="str">
        <f t="shared" si="160"/>
        <v>KVSW-20</v>
      </c>
      <c r="U1275" s="44">
        <v>250</v>
      </c>
      <c r="V1275" s="44" t="str">
        <f t="shared" si="158"/>
        <v>250,</v>
      </c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L1275" s="44"/>
      <c r="BM1275" s="44"/>
      <c r="BN1275" s="44"/>
      <c r="BO1275" s="44"/>
    </row>
    <row r="1276" spans="2:67">
      <c r="B1276" s="44"/>
      <c r="D1276" s="44"/>
      <c r="E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>
        <f>COUNTIF($T$1:T1276,T1276)</f>
        <v>6</v>
      </c>
      <c r="Q1276" s="44" t="str">
        <f t="shared" si="157"/>
        <v>6-KVSW-20</v>
      </c>
      <c r="R1276" s="44" t="s">
        <v>60</v>
      </c>
      <c r="S1276" s="44">
        <v>20</v>
      </c>
      <c r="T1276" s="44" t="str">
        <f t="shared" si="160"/>
        <v>KVSW-20</v>
      </c>
      <c r="U1276" s="44">
        <v>300</v>
      </c>
      <c r="V1276" s="44" t="str">
        <f t="shared" si="158"/>
        <v>300,</v>
      </c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L1276" s="44"/>
      <c r="BM1276" s="44"/>
      <c r="BN1276" s="44"/>
      <c r="BO1276" s="44"/>
    </row>
    <row r="1277" spans="2:67">
      <c r="B1277" s="44"/>
      <c r="D1277" s="44"/>
      <c r="E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>
        <f>COUNTIF($T$1:T1277,T1277)</f>
        <v>7</v>
      </c>
      <c r="Q1277" s="44" t="str">
        <f t="shared" si="157"/>
        <v>7-KVSW-20</v>
      </c>
      <c r="R1277" s="44" t="s">
        <v>60</v>
      </c>
      <c r="S1277" s="44">
        <v>20</v>
      </c>
      <c r="T1277" s="44" t="str">
        <f t="shared" si="160"/>
        <v>KVSW-20</v>
      </c>
      <c r="U1277" s="44">
        <v>350</v>
      </c>
      <c r="V1277" s="44" t="str">
        <f t="shared" si="158"/>
        <v>350,</v>
      </c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L1277" s="44"/>
      <c r="BM1277" s="44"/>
      <c r="BN1277" s="44"/>
      <c r="BO1277" s="44"/>
    </row>
    <row r="1278" spans="2:67">
      <c r="B1278" s="44"/>
      <c r="D1278" s="44"/>
      <c r="E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>
        <f>COUNTIF($T$1:T1278,T1278)</f>
        <v>8</v>
      </c>
      <c r="Q1278" s="44" t="str">
        <f t="shared" si="157"/>
        <v>8-KVSW-20</v>
      </c>
      <c r="R1278" s="44" t="s">
        <v>60</v>
      </c>
      <c r="S1278" s="44">
        <v>20</v>
      </c>
      <c r="T1278" s="44" t="str">
        <f t="shared" si="160"/>
        <v>KVSW-20</v>
      </c>
      <c r="U1278" s="44">
        <v>400</v>
      </c>
      <c r="V1278" s="44" t="str">
        <f t="shared" si="158"/>
        <v>400,</v>
      </c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L1278" s="44"/>
      <c r="BM1278" s="44"/>
      <c r="BN1278" s="44"/>
      <c r="BO1278" s="44"/>
    </row>
    <row r="1279" spans="2:67">
      <c r="B1279" s="44"/>
      <c r="D1279" s="44"/>
      <c r="E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>
        <f>COUNTIF($T$1:T1279,T1279)</f>
        <v>9</v>
      </c>
      <c r="Q1279" s="44" t="str">
        <f t="shared" si="157"/>
        <v>9-KVSW-20</v>
      </c>
      <c r="R1279" s="44" t="s">
        <v>60</v>
      </c>
      <c r="S1279" s="44">
        <v>20</v>
      </c>
      <c r="T1279" s="44" t="str">
        <f t="shared" si="160"/>
        <v>KVSW-20</v>
      </c>
      <c r="U1279" s="44">
        <v>450</v>
      </c>
      <c r="V1279" s="44" t="str">
        <f t="shared" si="158"/>
        <v>450,</v>
      </c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L1279" s="44"/>
      <c r="BM1279" s="44"/>
      <c r="BN1279" s="44"/>
      <c r="BO1279" s="44"/>
    </row>
    <row r="1280" spans="2:67">
      <c r="B1280" s="44"/>
      <c r="D1280" s="44"/>
      <c r="E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>
        <f>COUNTIF($T$1:T1280,T1280)</f>
        <v>10</v>
      </c>
      <c r="Q1280" s="44" t="str">
        <f t="shared" si="157"/>
        <v>10-KVSW-20</v>
      </c>
      <c r="R1280" s="44" t="s">
        <v>60</v>
      </c>
      <c r="S1280" s="44">
        <v>20</v>
      </c>
      <c r="T1280" s="44" t="str">
        <f t="shared" si="160"/>
        <v>KVSW-20</v>
      </c>
      <c r="U1280" s="44">
        <v>500</v>
      </c>
      <c r="V1280" s="44" t="str">
        <f t="shared" si="158"/>
        <v>500,</v>
      </c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L1280" s="44"/>
      <c r="BM1280" s="44"/>
      <c r="BN1280" s="44"/>
      <c r="BO1280" s="44"/>
    </row>
    <row r="1281" spans="2:67">
      <c r="B1281" s="44"/>
      <c r="D1281" s="44"/>
      <c r="E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>
        <f>COUNTIF($T$1:T1281,T1281)</f>
        <v>11</v>
      </c>
      <c r="Q1281" s="44" t="str">
        <f t="shared" si="157"/>
        <v>11-KVSW-20</v>
      </c>
      <c r="R1281" s="44" t="s">
        <v>60</v>
      </c>
      <c r="S1281" s="44">
        <v>20</v>
      </c>
      <c r="T1281" s="44" t="str">
        <f t="shared" si="160"/>
        <v>KVSW-20</v>
      </c>
      <c r="U1281" s="44">
        <v>600</v>
      </c>
      <c r="V1281" s="44" t="str">
        <f t="shared" si="158"/>
        <v>600,</v>
      </c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L1281" s="44"/>
      <c r="BM1281" s="44"/>
      <c r="BN1281" s="44"/>
      <c r="BO1281" s="44"/>
    </row>
    <row r="1282" spans="2:67">
      <c r="B1282" s="44"/>
      <c r="D1282" s="44"/>
      <c r="E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>
        <f>COUNTIF($T$1:T1282,T1282)</f>
        <v>12</v>
      </c>
      <c r="Q1282" s="44" t="str">
        <f t="shared" si="157"/>
        <v>12-KVSW-20</v>
      </c>
      <c r="R1282" s="44" t="s">
        <v>60</v>
      </c>
      <c r="S1282" s="44">
        <v>20</v>
      </c>
      <c r="T1282" s="44" t="str">
        <f t="shared" si="160"/>
        <v>KVSW-20</v>
      </c>
      <c r="U1282" s="44">
        <v>700</v>
      </c>
      <c r="V1282" s="44" t="str">
        <f t="shared" si="158"/>
        <v>700,</v>
      </c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L1282" s="44"/>
      <c r="BM1282" s="44"/>
      <c r="BN1282" s="44"/>
      <c r="BO1282" s="44"/>
    </row>
    <row r="1283" spans="2:67">
      <c r="B1283" s="44"/>
      <c r="D1283" s="44"/>
      <c r="E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>
        <f>COUNTIF($T$1:T1283,T1283)</f>
        <v>13</v>
      </c>
      <c r="Q1283" s="44" t="str">
        <f t="shared" ref="Q1283:Q1346" si="161">CONCATENATE(P1283,"-",T1283)</f>
        <v>13-KVSW-20</v>
      </c>
      <c r="R1283" s="44" t="s">
        <v>60</v>
      </c>
      <c r="S1283" s="44">
        <v>20</v>
      </c>
      <c r="T1283" s="44" t="str">
        <f t="shared" si="160"/>
        <v>KVSW-20</v>
      </c>
      <c r="U1283" s="44">
        <v>800</v>
      </c>
      <c r="V1283" s="44" t="str">
        <f t="shared" ref="V1283:V1346" si="162">CONCATENATE(U1283,IF(P1283=COUNTIF(T:T,T1283),"",","))</f>
        <v>800</v>
      </c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L1283" s="44"/>
      <c r="BM1283" s="44"/>
      <c r="BN1283" s="44"/>
      <c r="BO1283" s="44"/>
    </row>
    <row r="1284" spans="2:67">
      <c r="B1284" s="44"/>
      <c r="D1284" s="44"/>
      <c r="E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>
        <f>COUNTIF($T$1:T1284,T1284)</f>
        <v>1</v>
      </c>
      <c r="Q1284" s="44" t="str">
        <f t="shared" si="161"/>
        <v>1-KVSW-25</v>
      </c>
      <c r="R1284" s="44" t="s">
        <v>60</v>
      </c>
      <c r="S1284" s="44">
        <v>25</v>
      </c>
      <c r="T1284" s="44" t="str">
        <f t="shared" si="160"/>
        <v>KVSW-25</v>
      </c>
      <c r="U1284" s="44">
        <v>50</v>
      </c>
      <c r="V1284" s="44" t="str">
        <f t="shared" si="162"/>
        <v>50,</v>
      </c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L1284" s="44"/>
      <c r="BM1284" s="44"/>
      <c r="BN1284" s="44"/>
      <c r="BO1284" s="44"/>
    </row>
    <row r="1285" spans="2:67">
      <c r="B1285" s="44"/>
      <c r="D1285" s="44"/>
      <c r="E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>
        <f>COUNTIF($T$1:T1285,T1285)</f>
        <v>2</v>
      </c>
      <c r="Q1285" s="44" t="str">
        <f t="shared" si="161"/>
        <v>2-KVSW-25</v>
      </c>
      <c r="R1285" s="44" t="s">
        <v>60</v>
      </c>
      <c r="S1285" s="44">
        <v>25</v>
      </c>
      <c r="T1285" s="44" t="str">
        <f t="shared" si="160"/>
        <v>KVSW-25</v>
      </c>
      <c r="U1285" s="44">
        <v>100</v>
      </c>
      <c r="V1285" s="44" t="str">
        <f t="shared" si="162"/>
        <v>100,</v>
      </c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L1285" s="44"/>
      <c r="BM1285" s="44"/>
      <c r="BN1285" s="44"/>
      <c r="BO1285" s="44"/>
    </row>
    <row r="1286" spans="2:67">
      <c r="B1286" s="44"/>
      <c r="D1286" s="44"/>
      <c r="E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>
        <f>COUNTIF($T$1:T1286,T1286)</f>
        <v>3</v>
      </c>
      <c r="Q1286" s="44" t="str">
        <f t="shared" si="161"/>
        <v>3-KVSW-25</v>
      </c>
      <c r="R1286" s="44" t="s">
        <v>60</v>
      </c>
      <c r="S1286" s="44">
        <v>25</v>
      </c>
      <c r="T1286" s="44" t="str">
        <f t="shared" si="160"/>
        <v>KVSW-25</v>
      </c>
      <c r="U1286" s="44">
        <v>150</v>
      </c>
      <c r="V1286" s="44" t="str">
        <f t="shared" si="162"/>
        <v>150,</v>
      </c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L1286" s="44"/>
      <c r="BM1286" s="44"/>
      <c r="BN1286" s="44"/>
      <c r="BO1286" s="44"/>
    </row>
    <row r="1287" spans="2:67">
      <c r="B1287" s="44"/>
      <c r="D1287" s="44"/>
      <c r="E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>
        <f>COUNTIF($T$1:T1287,T1287)</f>
        <v>4</v>
      </c>
      <c r="Q1287" s="44" t="str">
        <f t="shared" si="161"/>
        <v>4-KVSW-25</v>
      </c>
      <c r="R1287" s="44" t="s">
        <v>60</v>
      </c>
      <c r="S1287" s="44">
        <v>25</v>
      </c>
      <c r="T1287" s="44" t="str">
        <f t="shared" si="160"/>
        <v>KVSW-25</v>
      </c>
      <c r="U1287" s="44">
        <v>200</v>
      </c>
      <c r="V1287" s="44" t="str">
        <f t="shared" si="162"/>
        <v>200,</v>
      </c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L1287" s="44"/>
      <c r="BM1287" s="44"/>
      <c r="BN1287" s="44"/>
      <c r="BO1287" s="44"/>
    </row>
    <row r="1288" spans="2:67">
      <c r="B1288" s="44"/>
      <c r="D1288" s="44"/>
      <c r="E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>
        <f>COUNTIF($T$1:T1288,T1288)</f>
        <v>5</v>
      </c>
      <c r="Q1288" s="44" t="str">
        <f t="shared" si="161"/>
        <v>5-KVSW-25</v>
      </c>
      <c r="R1288" s="44" t="s">
        <v>60</v>
      </c>
      <c r="S1288" s="44">
        <v>25</v>
      </c>
      <c r="T1288" s="44" t="str">
        <f t="shared" si="160"/>
        <v>KVSW-25</v>
      </c>
      <c r="U1288" s="44">
        <v>250</v>
      </c>
      <c r="V1288" s="44" t="str">
        <f t="shared" si="162"/>
        <v>250,</v>
      </c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L1288" s="44"/>
      <c r="BM1288" s="44"/>
      <c r="BN1288" s="44"/>
      <c r="BO1288" s="44"/>
    </row>
    <row r="1289" spans="2:67">
      <c r="B1289" s="44"/>
      <c r="D1289" s="44"/>
      <c r="E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>
        <f>COUNTIF($T$1:T1289,T1289)</f>
        <v>6</v>
      </c>
      <c r="Q1289" s="44" t="str">
        <f t="shared" si="161"/>
        <v>6-KVSW-25</v>
      </c>
      <c r="R1289" s="44" t="s">
        <v>60</v>
      </c>
      <c r="S1289" s="44">
        <v>25</v>
      </c>
      <c r="T1289" s="44" t="str">
        <f t="shared" si="160"/>
        <v>KVSW-25</v>
      </c>
      <c r="U1289" s="44">
        <v>300</v>
      </c>
      <c r="V1289" s="44" t="str">
        <f t="shared" si="162"/>
        <v>300,</v>
      </c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L1289" s="44"/>
      <c r="BM1289" s="44"/>
      <c r="BN1289" s="44"/>
      <c r="BO1289" s="44"/>
    </row>
    <row r="1290" spans="2:67">
      <c r="B1290" s="44"/>
      <c r="D1290" s="44"/>
      <c r="E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>
        <f>COUNTIF($T$1:T1290,T1290)</f>
        <v>7</v>
      </c>
      <c r="Q1290" s="44" t="str">
        <f t="shared" si="161"/>
        <v>7-KVSW-25</v>
      </c>
      <c r="R1290" s="44" t="s">
        <v>60</v>
      </c>
      <c r="S1290" s="44">
        <v>25</v>
      </c>
      <c r="T1290" s="44" t="str">
        <f t="shared" si="160"/>
        <v>KVSW-25</v>
      </c>
      <c r="U1290" s="44">
        <v>350</v>
      </c>
      <c r="V1290" s="44" t="str">
        <f t="shared" si="162"/>
        <v>350,</v>
      </c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L1290" s="44"/>
      <c r="BM1290" s="44"/>
      <c r="BN1290" s="44"/>
      <c r="BO1290" s="44"/>
    </row>
    <row r="1291" spans="2:67">
      <c r="B1291" s="44"/>
      <c r="D1291" s="44"/>
      <c r="E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>
        <f>COUNTIF($T$1:T1291,T1291)</f>
        <v>8</v>
      </c>
      <c r="Q1291" s="44" t="str">
        <f t="shared" si="161"/>
        <v>8-KVSW-25</v>
      </c>
      <c r="R1291" s="44" t="s">
        <v>60</v>
      </c>
      <c r="S1291" s="44">
        <v>25</v>
      </c>
      <c r="T1291" s="44" t="str">
        <f t="shared" si="160"/>
        <v>KVSW-25</v>
      </c>
      <c r="U1291" s="44">
        <v>400</v>
      </c>
      <c r="V1291" s="44" t="str">
        <f t="shared" si="162"/>
        <v>400,</v>
      </c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L1291" s="44"/>
      <c r="BM1291" s="44"/>
      <c r="BN1291" s="44"/>
      <c r="BO1291" s="44"/>
    </row>
    <row r="1292" spans="2:67">
      <c r="B1292" s="44"/>
      <c r="D1292" s="44"/>
      <c r="E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>
        <f>COUNTIF($T$1:T1292,T1292)</f>
        <v>9</v>
      </c>
      <c r="Q1292" s="44" t="str">
        <f t="shared" si="161"/>
        <v>9-KVSW-25</v>
      </c>
      <c r="R1292" s="44" t="s">
        <v>60</v>
      </c>
      <c r="S1292" s="44">
        <v>25</v>
      </c>
      <c r="T1292" s="44" t="str">
        <f t="shared" si="160"/>
        <v>KVSW-25</v>
      </c>
      <c r="U1292" s="44">
        <v>450</v>
      </c>
      <c r="V1292" s="44" t="str">
        <f t="shared" si="162"/>
        <v>450,</v>
      </c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L1292" s="44"/>
      <c r="BM1292" s="44"/>
      <c r="BN1292" s="44"/>
      <c r="BO1292" s="44"/>
    </row>
    <row r="1293" spans="2:67">
      <c r="B1293" s="44"/>
      <c r="D1293" s="44"/>
      <c r="E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>
        <f>COUNTIF($T$1:T1293,T1293)</f>
        <v>10</v>
      </c>
      <c r="Q1293" s="44" t="str">
        <f t="shared" si="161"/>
        <v>10-KVSW-25</v>
      </c>
      <c r="R1293" s="44" t="s">
        <v>60</v>
      </c>
      <c r="S1293" s="44">
        <v>25</v>
      </c>
      <c r="T1293" s="44" t="str">
        <f t="shared" si="160"/>
        <v>KVSW-25</v>
      </c>
      <c r="U1293" s="44">
        <v>500</v>
      </c>
      <c r="V1293" s="44" t="str">
        <f t="shared" si="162"/>
        <v>500,</v>
      </c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L1293" s="44"/>
      <c r="BM1293" s="44"/>
      <c r="BN1293" s="44"/>
      <c r="BO1293" s="44"/>
    </row>
    <row r="1294" spans="2:67">
      <c r="B1294" s="44"/>
      <c r="D1294" s="44"/>
      <c r="E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>
        <f>COUNTIF($T$1:T1294,T1294)</f>
        <v>11</v>
      </c>
      <c r="Q1294" s="44" t="str">
        <f t="shared" si="161"/>
        <v>11-KVSW-25</v>
      </c>
      <c r="R1294" s="44" t="s">
        <v>60</v>
      </c>
      <c r="S1294" s="44">
        <v>25</v>
      </c>
      <c r="T1294" s="44" t="str">
        <f t="shared" si="160"/>
        <v>KVSW-25</v>
      </c>
      <c r="U1294" s="44">
        <v>600</v>
      </c>
      <c r="V1294" s="44" t="str">
        <f t="shared" si="162"/>
        <v>600,</v>
      </c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L1294" s="44"/>
      <c r="BM1294" s="44"/>
      <c r="BN1294" s="44"/>
      <c r="BO1294" s="44"/>
    </row>
    <row r="1295" spans="2:67">
      <c r="B1295" s="44"/>
      <c r="D1295" s="44"/>
      <c r="E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>
        <f>COUNTIF($T$1:T1295,T1295)</f>
        <v>12</v>
      </c>
      <c r="Q1295" s="44" t="str">
        <f t="shared" si="161"/>
        <v>12-KVSW-25</v>
      </c>
      <c r="R1295" s="44" t="s">
        <v>60</v>
      </c>
      <c r="S1295" s="44">
        <v>25</v>
      </c>
      <c r="T1295" s="44" t="str">
        <f t="shared" si="160"/>
        <v>KVSW-25</v>
      </c>
      <c r="U1295" s="44">
        <v>700</v>
      </c>
      <c r="V1295" s="44" t="str">
        <f t="shared" si="162"/>
        <v>700,</v>
      </c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L1295" s="44"/>
      <c r="BM1295" s="44"/>
      <c r="BN1295" s="44"/>
      <c r="BO1295" s="44"/>
    </row>
    <row r="1296" spans="2:67">
      <c r="B1296" s="44"/>
      <c r="D1296" s="44"/>
      <c r="E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>
        <f>COUNTIF($T$1:T1296,T1296)</f>
        <v>13</v>
      </c>
      <c r="Q1296" s="44" t="str">
        <f t="shared" si="161"/>
        <v>13-KVSW-25</v>
      </c>
      <c r="R1296" s="44" t="s">
        <v>60</v>
      </c>
      <c r="S1296" s="44">
        <v>25</v>
      </c>
      <c r="T1296" s="44" t="str">
        <f t="shared" si="160"/>
        <v>KVSW-25</v>
      </c>
      <c r="U1296" s="44">
        <v>800</v>
      </c>
      <c r="V1296" s="44" t="str">
        <f t="shared" si="162"/>
        <v>800,</v>
      </c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L1296" s="44"/>
      <c r="BM1296" s="44"/>
      <c r="BN1296" s="44"/>
      <c r="BO1296" s="44"/>
    </row>
    <row r="1297" spans="2:67">
      <c r="B1297" s="44"/>
      <c r="D1297" s="44"/>
      <c r="E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>
        <f>COUNTIF($T$1:T1297,T1297)</f>
        <v>14</v>
      </c>
      <c r="Q1297" s="44" t="str">
        <f t="shared" si="161"/>
        <v>14-KVSW-25</v>
      </c>
      <c r="R1297" s="44" t="s">
        <v>60</v>
      </c>
      <c r="S1297" s="44">
        <v>25</v>
      </c>
      <c r="T1297" s="44" t="str">
        <f t="shared" si="160"/>
        <v>KVSW-25</v>
      </c>
      <c r="U1297" s="44">
        <v>900</v>
      </c>
      <c r="V1297" s="44" t="str">
        <f t="shared" si="162"/>
        <v>900,</v>
      </c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L1297" s="44"/>
      <c r="BM1297" s="44"/>
      <c r="BN1297" s="44"/>
      <c r="BO1297" s="44"/>
    </row>
    <row r="1298" spans="2:67">
      <c r="B1298" s="44"/>
      <c r="D1298" s="44"/>
      <c r="E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>
        <f>COUNTIF($T$1:T1298,T1298)</f>
        <v>15</v>
      </c>
      <c r="Q1298" s="44" t="str">
        <f t="shared" si="161"/>
        <v>15-KVSW-25</v>
      </c>
      <c r="R1298" s="44" t="s">
        <v>60</v>
      </c>
      <c r="S1298" s="44">
        <v>25</v>
      </c>
      <c r="T1298" s="44" t="str">
        <f t="shared" si="160"/>
        <v>KVSW-25</v>
      </c>
      <c r="U1298" s="44">
        <v>1000</v>
      </c>
      <c r="V1298" s="44" t="str">
        <f t="shared" si="162"/>
        <v>1000</v>
      </c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L1298" s="44"/>
      <c r="BM1298" s="44"/>
      <c r="BN1298" s="44"/>
      <c r="BO1298" s="44"/>
    </row>
    <row r="1299" spans="2:67">
      <c r="B1299" s="44"/>
      <c r="D1299" s="44"/>
      <c r="E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>
        <f>COUNTIF($T$1:T1299,T1299)</f>
        <v>1</v>
      </c>
      <c r="Q1299" s="44" t="str">
        <f t="shared" si="161"/>
        <v>1-KVSW-32</v>
      </c>
      <c r="R1299" s="44" t="s">
        <v>60</v>
      </c>
      <c r="S1299" s="44">
        <v>32</v>
      </c>
      <c r="T1299" s="44" t="str">
        <f t="shared" si="160"/>
        <v>KVSW-32</v>
      </c>
      <c r="U1299" s="44">
        <v>50</v>
      </c>
      <c r="V1299" s="44" t="str">
        <f t="shared" si="162"/>
        <v>50,</v>
      </c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L1299" s="44"/>
      <c r="BM1299" s="44"/>
      <c r="BN1299" s="44"/>
      <c r="BO1299" s="44"/>
    </row>
    <row r="1300" spans="2:67">
      <c r="B1300" s="44"/>
      <c r="D1300" s="44"/>
      <c r="E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>
        <f>COUNTIF($T$1:T1300,T1300)</f>
        <v>2</v>
      </c>
      <c r="Q1300" s="44" t="str">
        <f t="shared" si="161"/>
        <v>2-KVSW-32</v>
      </c>
      <c r="R1300" s="44" t="s">
        <v>60</v>
      </c>
      <c r="S1300" s="44">
        <v>32</v>
      </c>
      <c r="T1300" s="44" t="str">
        <f t="shared" si="160"/>
        <v>KVSW-32</v>
      </c>
      <c r="U1300" s="44">
        <v>100</v>
      </c>
      <c r="V1300" s="44" t="str">
        <f t="shared" si="162"/>
        <v>100,</v>
      </c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L1300" s="44"/>
      <c r="BM1300" s="44"/>
      <c r="BN1300" s="44"/>
      <c r="BO1300" s="44"/>
    </row>
    <row r="1301" spans="2:67">
      <c r="B1301" s="44"/>
      <c r="D1301" s="44"/>
      <c r="E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>
        <f>COUNTIF($T$1:T1301,T1301)</f>
        <v>3</v>
      </c>
      <c r="Q1301" s="44" t="str">
        <f t="shared" si="161"/>
        <v>3-KVSW-32</v>
      </c>
      <c r="R1301" s="44" t="s">
        <v>60</v>
      </c>
      <c r="S1301" s="44">
        <v>32</v>
      </c>
      <c r="T1301" s="44" t="str">
        <f t="shared" si="160"/>
        <v>KVSW-32</v>
      </c>
      <c r="U1301" s="44">
        <v>150</v>
      </c>
      <c r="V1301" s="44" t="str">
        <f t="shared" si="162"/>
        <v>150,</v>
      </c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L1301" s="44"/>
      <c r="BM1301" s="44"/>
      <c r="BN1301" s="44"/>
      <c r="BO1301" s="44"/>
    </row>
    <row r="1302" spans="2:67">
      <c r="B1302" s="44"/>
      <c r="D1302" s="44"/>
      <c r="E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>
        <f>COUNTIF($T$1:T1302,T1302)</f>
        <v>4</v>
      </c>
      <c r="Q1302" s="44" t="str">
        <f t="shared" si="161"/>
        <v>4-KVSW-32</v>
      </c>
      <c r="R1302" s="44" t="s">
        <v>60</v>
      </c>
      <c r="S1302" s="44">
        <v>32</v>
      </c>
      <c r="T1302" s="44" t="str">
        <f t="shared" si="160"/>
        <v>KVSW-32</v>
      </c>
      <c r="U1302" s="44">
        <v>200</v>
      </c>
      <c r="V1302" s="44" t="str">
        <f t="shared" si="162"/>
        <v>200,</v>
      </c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L1302" s="44"/>
      <c r="BM1302" s="44"/>
      <c r="BN1302" s="44"/>
      <c r="BO1302" s="44"/>
    </row>
    <row r="1303" spans="2:67">
      <c r="B1303" s="44"/>
      <c r="D1303" s="44"/>
      <c r="E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>
        <f>COUNTIF($T$1:T1303,T1303)</f>
        <v>5</v>
      </c>
      <c r="Q1303" s="44" t="str">
        <f t="shared" si="161"/>
        <v>5-KVSW-32</v>
      </c>
      <c r="R1303" s="44" t="s">
        <v>60</v>
      </c>
      <c r="S1303" s="44">
        <v>32</v>
      </c>
      <c r="T1303" s="44" t="str">
        <f t="shared" si="160"/>
        <v>KVSW-32</v>
      </c>
      <c r="U1303" s="44">
        <v>250</v>
      </c>
      <c r="V1303" s="44" t="str">
        <f t="shared" si="162"/>
        <v>250,</v>
      </c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L1303" s="44"/>
      <c r="BM1303" s="44"/>
      <c r="BN1303" s="44"/>
      <c r="BO1303" s="44"/>
    </row>
    <row r="1304" spans="2:67">
      <c r="B1304" s="44"/>
      <c r="D1304" s="44"/>
      <c r="E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>
        <f>COUNTIF($T$1:T1304,T1304)</f>
        <v>6</v>
      </c>
      <c r="Q1304" s="44" t="str">
        <f t="shared" si="161"/>
        <v>6-KVSW-32</v>
      </c>
      <c r="R1304" s="44" t="s">
        <v>60</v>
      </c>
      <c r="S1304" s="44">
        <v>32</v>
      </c>
      <c r="T1304" s="44" t="str">
        <f t="shared" si="160"/>
        <v>KVSW-32</v>
      </c>
      <c r="U1304" s="44">
        <v>300</v>
      </c>
      <c r="V1304" s="44" t="str">
        <f t="shared" si="162"/>
        <v>300,</v>
      </c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L1304" s="44"/>
      <c r="BM1304" s="44"/>
      <c r="BN1304" s="44"/>
      <c r="BO1304" s="44"/>
    </row>
    <row r="1305" spans="2:67">
      <c r="B1305" s="44"/>
      <c r="D1305" s="44"/>
      <c r="E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>
        <f>COUNTIF($T$1:T1305,T1305)</f>
        <v>7</v>
      </c>
      <c r="Q1305" s="44" t="str">
        <f t="shared" si="161"/>
        <v>7-KVSW-32</v>
      </c>
      <c r="R1305" s="44" t="s">
        <v>60</v>
      </c>
      <c r="S1305" s="44">
        <v>32</v>
      </c>
      <c r="T1305" s="44" t="str">
        <f t="shared" si="160"/>
        <v>KVSW-32</v>
      </c>
      <c r="U1305" s="44">
        <v>350</v>
      </c>
      <c r="V1305" s="44" t="str">
        <f t="shared" si="162"/>
        <v>350,</v>
      </c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L1305" s="44"/>
      <c r="BM1305" s="44"/>
      <c r="BN1305" s="44"/>
      <c r="BO1305" s="44"/>
    </row>
    <row r="1306" spans="2:67">
      <c r="B1306" s="44"/>
      <c r="D1306" s="44"/>
      <c r="E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>
        <f>COUNTIF($T$1:T1306,T1306)</f>
        <v>8</v>
      </c>
      <c r="Q1306" s="44" t="str">
        <f t="shared" si="161"/>
        <v>8-KVSW-32</v>
      </c>
      <c r="R1306" s="44" t="s">
        <v>60</v>
      </c>
      <c r="S1306" s="44">
        <v>32</v>
      </c>
      <c r="T1306" s="44" t="str">
        <f t="shared" si="160"/>
        <v>KVSW-32</v>
      </c>
      <c r="U1306" s="44">
        <v>400</v>
      </c>
      <c r="V1306" s="44" t="str">
        <f t="shared" si="162"/>
        <v>400,</v>
      </c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L1306" s="44"/>
      <c r="BM1306" s="44"/>
      <c r="BN1306" s="44"/>
      <c r="BO1306" s="44"/>
    </row>
    <row r="1307" spans="2:67">
      <c r="B1307" s="44"/>
      <c r="D1307" s="44"/>
      <c r="E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>
        <f>COUNTIF($T$1:T1307,T1307)</f>
        <v>9</v>
      </c>
      <c r="Q1307" s="44" t="str">
        <f t="shared" si="161"/>
        <v>9-KVSW-32</v>
      </c>
      <c r="R1307" s="44" t="s">
        <v>60</v>
      </c>
      <c r="S1307" s="44">
        <v>32</v>
      </c>
      <c r="T1307" s="44" t="str">
        <f t="shared" si="160"/>
        <v>KVSW-32</v>
      </c>
      <c r="U1307" s="44">
        <v>450</v>
      </c>
      <c r="V1307" s="44" t="str">
        <f t="shared" si="162"/>
        <v>450,</v>
      </c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L1307" s="44"/>
      <c r="BM1307" s="44"/>
      <c r="BN1307" s="44"/>
      <c r="BO1307" s="44"/>
    </row>
    <row r="1308" spans="2:67">
      <c r="B1308" s="44"/>
      <c r="D1308" s="44"/>
      <c r="E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>
        <f>COUNTIF($T$1:T1308,T1308)</f>
        <v>10</v>
      </c>
      <c r="Q1308" s="44" t="str">
        <f t="shared" si="161"/>
        <v>10-KVSW-32</v>
      </c>
      <c r="R1308" s="44" t="s">
        <v>60</v>
      </c>
      <c r="S1308" s="44">
        <v>32</v>
      </c>
      <c r="T1308" s="44" t="str">
        <f t="shared" si="160"/>
        <v>KVSW-32</v>
      </c>
      <c r="U1308" s="44">
        <v>500</v>
      </c>
      <c r="V1308" s="44" t="str">
        <f t="shared" si="162"/>
        <v>500,</v>
      </c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L1308" s="44"/>
      <c r="BM1308" s="44"/>
      <c r="BN1308" s="44"/>
      <c r="BO1308" s="44"/>
    </row>
    <row r="1309" spans="2:67">
      <c r="B1309" s="44"/>
      <c r="D1309" s="44"/>
      <c r="E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>
        <f>COUNTIF($T$1:T1309,T1309)</f>
        <v>11</v>
      </c>
      <c r="Q1309" s="44" t="str">
        <f t="shared" si="161"/>
        <v>11-KVSW-32</v>
      </c>
      <c r="R1309" s="44" t="s">
        <v>60</v>
      </c>
      <c r="S1309" s="44">
        <v>32</v>
      </c>
      <c r="T1309" s="44" t="str">
        <f t="shared" si="160"/>
        <v>KVSW-32</v>
      </c>
      <c r="U1309" s="44">
        <v>600</v>
      </c>
      <c r="V1309" s="44" t="str">
        <f t="shared" si="162"/>
        <v>600,</v>
      </c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L1309" s="44"/>
      <c r="BM1309" s="44"/>
      <c r="BN1309" s="44"/>
      <c r="BO1309" s="44"/>
    </row>
    <row r="1310" spans="2:67">
      <c r="B1310" s="44"/>
      <c r="D1310" s="44"/>
      <c r="E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>
        <f>COUNTIF($T$1:T1310,T1310)</f>
        <v>12</v>
      </c>
      <c r="Q1310" s="44" t="str">
        <f t="shared" si="161"/>
        <v>12-KVSW-32</v>
      </c>
      <c r="R1310" s="44" t="s">
        <v>60</v>
      </c>
      <c r="S1310" s="44">
        <v>32</v>
      </c>
      <c r="T1310" s="44" t="str">
        <f t="shared" si="160"/>
        <v>KVSW-32</v>
      </c>
      <c r="U1310" s="44">
        <v>700</v>
      </c>
      <c r="V1310" s="44" t="str">
        <f t="shared" si="162"/>
        <v>700,</v>
      </c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L1310" s="44"/>
      <c r="BM1310" s="44"/>
      <c r="BN1310" s="44"/>
      <c r="BO1310" s="44"/>
    </row>
    <row r="1311" spans="2:67">
      <c r="B1311" s="44"/>
      <c r="D1311" s="44"/>
      <c r="E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>
        <f>COUNTIF($T$1:T1311,T1311)</f>
        <v>13</v>
      </c>
      <c r="Q1311" s="44" t="str">
        <f t="shared" si="161"/>
        <v>13-KVSW-32</v>
      </c>
      <c r="R1311" s="44" t="s">
        <v>60</v>
      </c>
      <c r="S1311" s="44">
        <v>32</v>
      </c>
      <c r="T1311" s="44" t="str">
        <f t="shared" si="160"/>
        <v>KVSW-32</v>
      </c>
      <c r="U1311" s="44">
        <v>800</v>
      </c>
      <c r="V1311" s="44" t="str">
        <f t="shared" si="162"/>
        <v>800,</v>
      </c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L1311" s="44"/>
      <c r="BM1311" s="44"/>
      <c r="BN1311" s="44"/>
      <c r="BO1311" s="44"/>
    </row>
    <row r="1312" spans="2:67">
      <c r="B1312" s="44"/>
      <c r="D1312" s="44"/>
      <c r="E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>
        <f>COUNTIF($T$1:T1312,T1312)</f>
        <v>14</v>
      </c>
      <c r="Q1312" s="44" t="str">
        <f t="shared" si="161"/>
        <v>14-KVSW-32</v>
      </c>
      <c r="R1312" s="44" t="s">
        <v>60</v>
      </c>
      <c r="S1312" s="44">
        <v>32</v>
      </c>
      <c r="T1312" s="44" t="str">
        <f t="shared" si="160"/>
        <v>KVSW-32</v>
      </c>
      <c r="U1312" s="44">
        <v>900</v>
      </c>
      <c r="V1312" s="44" t="str">
        <f t="shared" si="162"/>
        <v>900,</v>
      </c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L1312" s="44"/>
      <c r="BM1312" s="44"/>
      <c r="BN1312" s="44"/>
      <c r="BO1312" s="44"/>
    </row>
    <row r="1313" spans="2:67">
      <c r="B1313" s="44"/>
      <c r="D1313" s="44"/>
      <c r="E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>
        <f>COUNTIF($T$1:T1313,T1313)</f>
        <v>15</v>
      </c>
      <c r="Q1313" s="44" t="str">
        <f t="shared" si="161"/>
        <v>15-KVSW-32</v>
      </c>
      <c r="R1313" s="44" t="s">
        <v>60</v>
      </c>
      <c r="S1313" s="44">
        <v>32</v>
      </c>
      <c r="T1313" s="44" t="str">
        <f t="shared" si="160"/>
        <v>KVSW-32</v>
      </c>
      <c r="U1313" s="44">
        <v>1000</v>
      </c>
      <c r="V1313" s="44" t="str">
        <f t="shared" si="162"/>
        <v>1000</v>
      </c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L1313" s="44"/>
      <c r="BM1313" s="44"/>
      <c r="BN1313" s="44"/>
      <c r="BO1313" s="44"/>
    </row>
    <row r="1314" spans="2:67">
      <c r="B1314" s="44"/>
      <c r="D1314" s="44"/>
      <c r="E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>
        <f>COUNTIF($T$1:T1314,T1314)</f>
        <v>1</v>
      </c>
      <c r="Q1314" s="44" t="str">
        <f t="shared" si="161"/>
        <v>1-KVENG-32</v>
      </c>
      <c r="R1314" s="44" t="s">
        <v>726</v>
      </c>
      <c r="S1314" s="44">
        <v>32</v>
      </c>
      <c r="T1314" s="44" t="str">
        <f t="shared" si="160"/>
        <v>KVENG-32</v>
      </c>
      <c r="U1314" s="44">
        <v>25</v>
      </c>
      <c r="V1314" s="44" t="str">
        <f t="shared" si="162"/>
        <v>25,</v>
      </c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L1314" s="44"/>
      <c r="BM1314" s="44"/>
      <c r="BN1314" s="44"/>
      <c r="BO1314" s="44"/>
    </row>
    <row r="1315" spans="2:67">
      <c r="B1315" s="44"/>
      <c r="D1315" s="44"/>
      <c r="E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>
        <f>COUNTIF($T$1:T1315,T1315)</f>
        <v>2</v>
      </c>
      <c r="Q1315" s="44" t="str">
        <f t="shared" si="161"/>
        <v>2-KVENG-32</v>
      </c>
      <c r="R1315" s="44" t="s">
        <v>726</v>
      </c>
      <c r="S1315" s="44">
        <v>32</v>
      </c>
      <c r="T1315" s="44" t="str">
        <f t="shared" si="160"/>
        <v>KVENG-32</v>
      </c>
      <c r="U1315" s="44">
        <v>40</v>
      </c>
      <c r="V1315" s="44" t="str">
        <f t="shared" si="162"/>
        <v>40,</v>
      </c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L1315" s="44"/>
      <c r="BM1315" s="44"/>
      <c r="BN1315" s="44"/>
      <c r="BO1315" s="44"/>
    </row>
    <row r="1316" spans="2:67">
      <c r="B1316" s="44"/>
      <c r="D1316" s="44"/>
      <c r="E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>
        <f>COUNTIF($T$1:T1316,T1316)</f>
        <v>3</v>
      </c>
      <c r="Q1316" s="44" t="str">
        <f t="shared" si="161"/>
        <v>3-KVENG-32</v>
      </c>
      <c r="R1316" s="44" t="s">
        <v>726</v>
      </c>
      <c r="S1316" s="44">
        <v>32</v>
      </c>
      <c r="T1316" s="44" t="str">
        <f t="shared" si="160"/>
        <v>KVENG-32</v>
      </c>
      <c r="U1316" s="44">
        <v>50</v>
      </c>
      <c r="V1316" s="44" t="str">
        <f t="shared" si="162"/>
        <v>50,</v>
      </c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L1316" s="44"/>
      <c r="BM1316" s="44"/>
      <c r="BN1316" s="44"/>
      <c r="BO1316" s="44"/>
    </row>
    <row r="1317" spans="2:67">
      <c r="B1317" s="44"/>
      <c r="D1317" s="44"/>
      <c r="E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>
        <f>COUNTIF($T$1:T1317,T1317)</f>
        <v>4</v>
      </c>
      <c r="Q1317" s="44" t="str">
        <f t="shared" si="161"/>
        <v>4-KVENG-32</v>
      </c>
      <c r="R1317" s="44" t="s">
        <v>726</v>
      </c>
      <c r="S1317" s="44">
        <v>32</v>
      </c>
      <c r="T1317" s="44" t="str">
        <f t="shared" si="160"/>
        <v>KVENG-32</v>
      </c>
      <c r="U1317" s="44">
        <v>80</v>
      </c>
      <c r="V1317" s="44" t="str">
        <f t="shared" si="162"/>
        <v>80,</v>
      </c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L1317" s="44"/>
      <c r="BM1317" s="44"/>
      <c r="BN1317" s="44"/>
      <c r="BO1317" s="44"/>
    </row>
    <row r="1318" spans="2:67">
      <c r="B1318" s="44"/>
      <c r="D1318" s="44"/>
      <c r="E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>
        <f>COUNTIF($T$1:T1318,T1318)</f>
        <v>5</v>
      </c>
      <c r="Q1318" s="44" t="str">
        <f t="shared" si="161"/>
        <v>5-KVENG-32</v>
      </c>
      <c r="R1318" s="44" t="s">
        <v>726</v>
      </c>
      <c r="S1318" s="44">
        <v>32</v>
      </c>
      <c r="T1318" s="44" t="str">
        <f t="shared" si="160"/>
        <v>KVENG-32</v>
      </c>
      <c r="U1318" s="44">
        <v>100</v>
      </c>
      <c r="V1318" s="44" t="str">
        <f t="shared" si="162"/>
        <v>100,</v>
      </c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L1318" s="44"/>
      <c r="BM1318" s="44"/>
      <c r="BN1318" s="44"/>
      <c r="BO1318" s="44"/>
    </row>
    <row r="1319" spans="2:67">
      <c r="B1319" s="44"/>
      <c r="D1319" s="44"/>
      <c r="E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>
        <f>COUNTIF($T$1:T1319,T1319)</f>
        <v>6</v>
      </c>
      <c r="Q1319" s="44" t="str">
        <f t="shared" si="161"/>
        <v>6-KVENG-32</v>
      </c>
      <c r="R1319" s="44" t="s">
        <v>726</v>
      </c>
      <c r="S1319" s="44">
        <v>32</v>
      </c>
      <c r="T1319" s="44" t="str">
        <f t="shared" si="160"/>
        <v>KVENG-32</v>
      </c>
      <c r="U1319" s="44">
        <v>120</v>
      </c>
      <c r="V1319" s="44" t="str">
        <f t="shared" si="162"/>
        <v>120,</v>
      </c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L1319" s="44"/>
      <c r="BM1319" s="44"/>
      <c r="BN1319" s="44"/>
      <c r="BO1319" s="44"/>
    </row>
    <row r="1320" spans="2:67">
      <c r="B1320" s="44"/>
      <c r="D1320" s="44"/>
      <c r="E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>
        <f>COUNTIF($T$1:T1320,T1320)</f>
        <v>7</v>
      </c>
      <c r="Q1320" s="44" t="str">
        <f t="shared" si="161"/>
        <v>7-KVENG-32</v>
      </c>
      <c r="R1320" s="44" t="s">
        <v>726</v>
      </c>
      <c r="S1320" s="44">
        <v>32</v>
      </c>
      <c r="T1320" s="44" t="str">
        <f t="shared" si="160"/>
        <v>KVENG-32</v>
      </c>
      <c r="U1320" s="44">
        <v>160</v>
      </c>
      <c r="V1320" s="44" t="str">
        <f t="shared" si="162"/>
        <v>160,</v>
      </c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L1320" s="44"/>
      <c r="BM1320" s="44"/>
      <c r="BN1320" s="44"/>
      <c r="BO1320" s="44"/>
    </row>
    <row r="1321" spans="2:67">
      <c r="B1321" s="44"/>
      <c r="D1321" s="44"/>
      <c r="E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>
        <f>COUNTIF($T$1:T1321,T1321)</f>
        <v>8</v>
      </c>
      <c r="Q1321" s="44" t="str">
        <f t="shared" si="161"/>
        <v>8-KVENG-32</v>
      </c>
      <c r="R1321" s="44" t="s">
        <v>726</v>
      </c>
      <c r="S1321" s="44">
        <v>32</v>
      </c>
      <c r="T1321" s="44" t="str">
        <f t="shared" si="160"/>
        <v>KVENG-32</v>
      </c>
      <c r="U1321" s="44">
        <v>200</v>
      </c>
      <c r="V1321" s="44" t="str">
        <f t="shared" si="162"/>
        <v>200,</v>
      </c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L1321" s="44"/>
      <c r="BM1321" s="44"/>
      <c r="BN1321" s="44"/>
      <c r="BO1321" s="44"/>
    </row>
    <row r="1322" spans="2:67">
      <c r="B1322" s="44"/>
      <c r="D1322" s="44"/>
      <c r="E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>
        <f>COUNTIF($T$1:T1322,T1322)</f>
        <v>9</v>
      </c>
      <c r="Q1322" s="44" t="str">
        <f t="shared" si="161"/>
        <v>9-KVENG-32</v>
      </c>
      <c r="R1322" s="44" t="s">
        <v>726</v>
      </c>
      <c r="S1322" s="44">
        <v>32</v>
      </c>
      <c r="T1322" s="44" t="str">
        <f t="shared" si="160"/>
        <v>KVENG-32</v>
      </c>
      <c r="U1322" s="44">
        <v>250</v>
      </c>
      <c r="V1322" s="44" t="str">
        <f t="shared" si="162"/>
        <v>250,</v>
      </c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L1322" s="44"/>
      <c r="BM1322" s="44"/>
      <c r="BN1322" s="44"/>
      <c r="BO1322" s="44"/>
    </row>
    <row r="1323" spans="2:67">
      <c r="B1323" s="44"/>
      <c r="D1323" s="44"/>
      <c r="E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>
        <f>COUNTIF($T$1:T1323,T1323)</f>
        <v>10</v>
      </c>
      <c r="Q1323" s="44" t="str">
        <f t="shared" si="161"/>
        <v>10-KVENG-32</v>
      </c>
      <c r="R1323" s="44" t="s">
        <v>726</v>
      </c>
      <c r="S1323" s="44">
        <v>32</v>
      </c>
      <c r="T1323" s="44" t="str">
        <f t="shared" si="160"/>
        <v>KVENG-32</v>
      </c>
      <c r="U1323" s="44">
        <v>300</v>
      </c>
      <c r="V1323" s="44" t="str">
        <f t="shared" si="162"/>
        <v>300,</v>
      </c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L1323" s="44"/>
      <c r="BM1323" s="44"/>
      <c r="BN1323" s="44"/>
      <c r="BO1323" s="44"/>
    </row>
    <row r="1324" spans="2:67">
      <c r="B1324" s="44"/>
      <c r="D1324" s="44"/>
      <c r="E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>
        <f>COUNTIF($T$1:T1324,T1324)</f>
        <v>11</v>
      </c>
      <c r="Q1324" s="44" t="str">
        <f t="shared" si="161"/>
        <v>11-KVENG-32</v>
      </c>
      <c r="R1324" s="44" t="s">
        <v>726</v>
      </c>
      <c r="S1324" s="44">
        <v>32</v>
      </c>
      <c r="T1324" s="44" t="str">
        <f t="shared" si="160"/>
        <v>KVENG-32</v>
      </c>
      <c r="U1324" s="44">
        <v>320</v>
      </c>
      <c r="V1324" s="44" t="str">
        <f t="shared" si="162"/>
        <v>320,</v>
      </c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L1324" s="44"/>
      <c r="BM1324" s="44"/>
      <c r="BN1324" s="44"/>
      <c r="BO1324" s="44"/>
    </row>
    <row r="1325" spans="2:67">
      <c r="B1325" s="44"/>
      <c r="D1325" s="44"/>
      <c r="E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>
        <f>COUNTIF($T$1:T1325,T1325)</f>
        <v>12</v>
      </c>
      <c r="Q1325" s="44" t="str">
        <f t="shared" si="161"/>
        <v>12-KVENG-32</v>
      </c>
      <c r="R1325" s="44" t="s">
        <v>726</v>
      </c>
      <c r="S1325" s="44">
        <v>32</v>
      </c>
      <c r="T1325" s="44" t="str">
        <f t="shared" si="160"/>
        <v>KVENG-32</v>
      </c>
      <c r="U1325" s="44">
        <v>400</v>
      </c>
      <c r="V1325" s="44" t="str">
        <f t="shared" si="162"/>
        <v>400,</v>
      </c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L1325" s="44"/>
      <c r="BM1325" s="44"/>
      <c r="BN1325" s="44"/>
      <c r="BO1325" s="44"/>
    </row>
    <row r="1326" spans="2:67">
      <c r="B1326" s="44"/>
      <c r="D1326" s="44"/>
      <c r="E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>
        <f>COUNTIF($T$1:T1326,T1326)</f>
        <v>13</v>
      </c>
      <c r="Q1326" s="44" t="str">
        <f t="shared" si="161"/>
        <v>13-KVENG-32</v>
      </c>
      <c r="R1326" s="44" t="s">
        <v>726</v>
      </c>
      <c r="S1326" s="44">
        <v>32</v>
      </c>
      <c r="T1326" s="44" t="str">
        <f t="shared" si="160"/>
        <v>KVENG-32</v>
      </c>
      <c r="U1326" s="44">
        <v>500</v>
      </c>
      <c r="V1326" s="44" t="str">
        <f t="shared" si="162"/>
        <v>500</v>
      </c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L1326" s="44"/>
      <c r="BM1326" s="44"/>
      <c r="BN1326" s="44"/>
      <c r="BO1326" s="44"/>
    </row>
    <row r="1327" spans="2:67">
      <c r="B1327" s="44"/>
      <c r="D1327" s="44"/>
      <c r="E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>
        <f>COUNTIF($T$1:T1327,T1327)</f>
        <v>1</v>
      </c>
      <c r="Q1327" s="44" t="str">
        <f t="shared" si="161"/>
        <v>1-KVENG-40</v>
      </c>
      <c r="R1327" s="44" t="s">
        <v>726</v>
      </c>
      <c r="S1327" s="44">
        <v>40</v>
      </c>
      <c r="T1327" s="44" t="str">
        <f t="shared" si="160"/>
        <v>KVENG-40</v>
      </c>
      <c r="U1327" s="44">
        <v>25</v>
      </c>
      <c r="V1327" s="44" t="str">
        <f t="shared" si="162"/>
        <v>25,</v>
      </c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L1327" s="44"/>
      <c r="BM1327" s="44"/>
      <c r="BN1327" s="44"/>
      <c r="BO1327" s="44"/>
    </row>
    <row r="1328" spans="2:67">
      <c r="B1328" s="44"/>
      <c r="D1328" s="44"/>
      <c r="E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>
        <f>COUNTIF($T$1:T1328,T1328)</f>
        <v>2</v>
      </c>
      <c r="Q1328" s="44" t="str">
        <f t="shared" si="161"/>
        <v>2-KVENG-40</v>
      </c>
      <c r="R1328" s="44" t="s">
        <v>726</v>
      </c>
      <c r="S1328" s="44">
        <v>40</v>
      </c>
      <c r="T1328" s="44" t="str">
        <f t="shared" si="160"/>
        <v>KVENG-40</v>
      </c>
      <c r="U1328" s="44">
        <v>40</v>
      </c>
      <c r="V1328" s="44" t="str">
        <f t="shared" si="162"/>
        <v>40,</v>
      </c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L1328" s="44"/>
      <c r="BM1328" s="44"/>
      <c r="BN1328" s="44"/>
      <c r="BO1328" s="44"/>
    </row>
    <row r="1329" spans="2:67">
      <c r="B1329" s="44"/>
      <c r="D1329" s="44"/>
      <c r="E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>
        <f>COUNTIF($T$1:T1329,T1329)</f>
        <v>3</v>
      </c>
      <c r="Q1329" s="44" t="str">
        <f t="shared" si="161"/>
        <v>3-KVENG-40</v>
      </c>
      <c r="R1329" s="44" t="s">
        <v>726</v>
      </c>
      <c r="S1329" s="44">
        <v>40</v>
      </c>
      <c r="T1329" s="44" t="str">
        <f t="shared" si="160"/>
        <v>KVENG-40</v>
      </c>
      <c r="U1329" s="44">
        <v>50</v>
      </c>
      <c r="V1329" s="44" t="str">
        <f t="shared" si="162"/>
        <v>50,</v>
      </c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L1329" s="44"/>
      <c r="BM1329" s="44"/>
      <c r="BN1329" s="44"/>
      <c r="BO1329" s="44"/>
    </row>
    <row r="1330" spans="2:67">
      <c r="B1330" s="44"/>
      <c r="D1330" s="44"/>
      <c r="E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>
        <f>COUNTIF($T$1:T1330,T1330)</f>
        <v>4</v>
      </c>
      <c r="Q1330" s="44" t="str">
        <f t="shared" si="161"/>
        <v>4-KVENG-40</v>
      </c>
      <c r="R1330" s="44" t="s">
        <v>726</v>
      </c>
      <c r="S1330" s="44">
        <v>40</v>
      </c>
      <c r="T1330" s="44" t="str">
        <f t="shared" si="160"/>
        <v>KVENG-40</v>
      </c>
      <c r="U1330" s="44">
        <v>80</v>
      </c>
      <c r="V1330" s="44" t="str">
        <f t="shared" si="162"/>
        <v>80,</v>
      </c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L1330" s="44"/>
      <c r="BM1330" s="44"/>
      <c r="BN1330" s="44"/>
      <c r="BO1330" s="44"/>
    </row>
    <row r="1331" spans="2:67">
      <c r="B1331" s="44"/>
      <c r="D1331" s="44"/>
      <c r="E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>
        <f>COUNTIF($T$1:T1331,T1331)</f>
        <v>5</v>
      </c>
      <c r="Q1331" s="44" t="str">
        <f t="shared" si="161"/>
        <v>5-KVENG-40</v>
      </c>
      <c r="R1331" s="44" t="s">
        <v>726</v>
      </c>
      <c r="S1331" s="44">
        <v>40</v>
      </c>
      <c r="T1331" s="44" t="str">
        <f t="shared" si="160"/>
        <v>KVENG-40</v>
      </c>
      <c r="U1331" s="44">
        <v>100</v>
      </c>
      <c r="V1331" s="44" t="str">
        <f t="shared" si="162"/>
        <v>100,</v>
      </c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L1331" s="44"/>
      <c r="BM1331" s="44"/>
      <c r="BN1331" s="44"/>
      <c r="BO1331" s="44"/>
    </row>
    <row r="1332" spans="2:67">
      <c r="B1332" s="44"/>
      <c r="D1332" s="44"/>
      <c r="E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>
        <f>COUNTIF($T$1:T1332,T1332)</f>
        <v>6</v>
      </c>
      <c r="Q1332" s="44" t="str">
        <f t="shared" si="161"/>
        <v>6-KVENG-40</v>
      </c>
      <c r="R1332" s="44" t="s">
        <v>726</v>
      </c>
      <c r="S1332" s="44">
        <v>40</v>
      </c>
      <c r="T1332" s="44" t="str">
        <f t="shared" si="160"/>
        <v>KVENG-40</v>
      </c>
      <c r="U1332" s="44">
        <v>120</v>
      </c>
      <c r="V1332" s="44" t="str">
        <f t="shared" si="162"/>
        <v>120,</v>
      </c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L1332" s="44"/>
      <c r="BM1332" s="44"/>
      <c r="BN1332" s="44"/>
      <c r="BO1332" s="44"/>
    </row>
    <row r="1333" spans="2:67">
      <c r="B1333" s="44"/>
      <c r="D1333" s="44"/>
      <c r="E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>
        <f>COUNTIF($T$1:T1333,T1333)</f>
        <v>7</v>
      </c>
      <c r="Q1333" s="44" t="str">
        <f t="shared" si="161"/>
        <v>7-KVENG-40</v>
      </c>
      <c r="R1333" s="44" t="s">
        <v>726</v>
      </c>
      <c r="S1333" s="44">
        <v>40</v>
      </c>
      <c r="T1333" s="44" t="str">
        <f t="shared" si="160"/>
        <v>KVENG-40</v>
      </c>
      <c r="U1333" s="44">
        <v>160</v>
      </c>
      <c r="V1333" s="44" t="str">
        <f t="shared" si="162"/>
        <v>160,</v>
      </c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L1333" s="44"/>
      <c r="BM1333" s="44"/>
      <c r="BN1333" s="44"/>
      <c r="BO1333" s="44"/>
    </row>
    <row r="1334" spans="2:67">
      <c r="B1334" s="44"/>
      <c r="D1334" s="44"/>
      <c r="E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>
        <f>COUNTIF($T$1:T1334,T1334)</f>
        <v>8</v>
      </c>
      <c r="Q1334" s="44" t="str">
        <f t="shared" si="161"/>
        <v>8-KVENG-40</v>
      </c>
      <c r="R1334" s="44" t="s">
        <v>726</v>
      </c>
      <c r="S1334" s="44">
        <v>40</v>
      </c>
      <c r="T1334" s="44" t="str">
        <f t="shared" si="160"/>
        <v>KVENG-40</v>
      </c>
      <c r="U1334" s="44">
        <v>200</v>
      </c>
      <c r="V1334" s="44" t="str">
        <f t="shared" si="162"/>
        <v>200,</v>
      </c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L1334" s="44"/>
      <c r="BM1334" s="44"/>
      <c r="BN1334" s="44"/>
      <c r="BO1334" s="44"/>
    </row>
    <row r="1335" spans="2:67">
      <c r="B1335" s="44"/>
      <c r="D1335" s="44"/>
      <c r="E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>
        <f>COUNTIF($T$1:T1335,T1335)</f>
        <v>9</v>
      </c>
      <c r="Q1335" s="44" t="str">
        <f t="shared" si="161"/>
        <v>9-KVENG-40</v>
      </c>
      <c r="R1335" s="44" t="s">
        <v>726</v>
      </c>
      <c r="S1335" s="44">
        <v>40</v>
      </c>
      <c r="T1335" s="44" t="str">
        <f t="shared" ref="T1335:T1391" si="163">CONCATENATE(R1335,IF(S1335=0,"","-"),S1335)</f>
        <v>KVENG-40</v>
      </c>
      <c r="U1335" s="44">
        <v>250</v>
      </c>
      <c r="V1335" s="44" t="str">
        <f t="shared" si="162"/>
        <v>250,</v>
      </c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L1335" s="44"/>
      <c r="BM1335" s="44"/>
      <c r="BN1335" s="44"/>
      <c r="BO1335" s="44"/>
    </row>
    <row r="1336" spans="2:67">
      <c r="B1336" s="44"/>
      <c r="D1336" s="44"/>
      <c r="E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>
        <f>COUNTIF($T$1:T1336,T1336)</f>
        <v>10</v>
      </c>
      <c r="Q1336" s="44" t="str">
        <f t="shared" si="161"/>
        <v>10-KVENG-40</v>
      </c>
      <c r="R1336" s="44" t="s">
        <v>726</v>
      </c>
      <c r="S1336" s="44">
        <v>40</v>
      </c>
      <c r="T1336" s="44" t="str">
        <f t="shared" si="163"/>
        <v>KVENG-40</v>
      </c>
      <c r="U1336" s="44">
        <v>300</v>
      </c>
      <c r="V1336" s="44" t="str">
        <f t="shared" si="162"/>
        <v>300,</v>
      </c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L1336" s="44"/>
      <c r="BM1336" s="44"/>
      <c r="BN1336" s="44"/>
      <c r="BO1336" s="44"/>
    </row>
    <row r="1337" spans="2:67">
      <c r="B1337" s="44"/>
      <c r="D1337" s="44"/>
      <c r="E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>
        <f>COUNTIF($T$1:T1337,T1337)</f>
        <v>11</v>
      </c>
      <c r="Q1337" s="44" t="str">
        <f t="shared" si="161"/>
        <v>11-KVENG-40</v>
      </c>
      <c r="R1337" s="44" t="s">
        <v>726</v>
      </c>
      <c r="S1337" s="44">
        <v>40</v>
      </c>
      <c r="T1337" s="44" t="str">
        <f t="shared" si="163"/>
        <v>KVENG-40</v>
      </c>
      <c r="U1337" s="44">
        <v>320</v>
      </c>
      <c r="V1337" s="44" t="str">
        <f t="shared" si="162"/>
        <v>320,</v>
      </c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L1337" s="44"/>
      <c r="BM1337" s="44"/>
      <c r="BN1337" s="44"/>
      <c r="BO1337" s="44"/>
    </row>
    <row r="1338" spans="2:67">
      <c r="B1338" s="44"/>
      <c r="D1338" s="44"/>
      <c r="E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>
        <f>COUNTIF($T$1:T1338,T1338)</f>
        <v>12</v>
      </c>
      <c r="Q1338" s="44" t="str">
        <f t="shared" si="161"/>
        <v>12-KVENG-40</v>
      </c>
      <c r="R1338" s="44" t="s">
        <v>726</v>
      </c>
      <c r="S1338" s="44">
        <v>40</v>
      </c>
      <c r="T1338" s="44" t="str">
        <f t="shared" si="163"/>
        <v>KVENG-40</v>
      </c>
      <c r="U1338" s="44">
        <v>400</v>
      </c>
      <c r="V1338" s="44" t="str">
        <f t="shared" si="162"/>
        <v>400,</v>
      </c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L1338" s="44"/>
      <c r="BM1338" s="44"/>
      <c r="BN1338" s="44"/>
      <c r="BO1338" s="44"/>
    </row>
    <row r="1339" spans="2:67">
      <c r="B1339" s="44"/>
      <c r="D1339" s="44"/>
      <c r="E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>
        <f>COUNTIF($T$1:T1339,T1339)</f>
        <v>13</v>
      </c>
      <c r="Q1339" s="44" t="str">
        <f t="shared" si="161"/>
        <v>13-KVENG-40</v>
      </c>
      <c r="R1339" s="44" t="s">
        <v>726</v>
      </c>
      <c r="S1339" s="44">
        <v>40</v>
      </c>
      <c r="T1339" s="44" t="str">
        <f t="shared" si="163"/>
        <v>KVENG-40</v>
      </c>
      <c r="U1339" s="44">
        <v>500</v>
      </c>
      <c r="V1339" s="44" t="str">
        <f t="shared" si="162"/>
        <v>500</v>
      </c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L1339" s="44"/>
      <c r="BM1339" s="44"/>
      <c r="BN1339" s="44"/>
      <c r="BO1339" s="44"/>
    </row>
    <row r="1340" spans="2:67">
      <c r="B1340" s="44"/>
      <c r="D1340" s="44"/>
      <c r="E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>
        <f>COUNTIF($T$1:T1340,T1340)</f>
        <v>1</v>
      </c>
      <c r="Q1340" s="44" t="str">
        <f t="shared" si="161"/>
        <v>1-KVENG-50</v>
      </c>
      <c r="R1340" s="44" t="s">
        <v>726</v>
      </c>
      <c r="S1340" s="44">
        <v>50</v>
      </c>
      <c r="T1340" s="44" t="str">
        <f t="shared" si="163"/>
        <v>KVENG-50</v>
      </c>
      <c r="U1340" s="44">
        <v>25</v>
      </c>
      <c r="V1340" s="44" t="str">
        <f t="shared" si="162"/>
        <v>25,</v>
      </c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L1340" s="44"/>
      <c r="BM1340" s="44"/>
      <c r="BN1340" s="44"/>
      <c r="BO1340" s="44"/>
    </row>
    <row r="1341" spans="2:67">
      <c r="B1341" s="44"/>
      <c r="D1341" s="44"/>
      <c r="E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>
        <f>COUNTIF($T$1:T1341,T1341)</f>
        <v>2</v>
      </c>
      <c r="Q1341" s="44" t="str">
        <f t="shared" si="161"/>
        <v>2-KVENG-50</v>
      </c>
      <c r="R1341" s="44" t="s">
        <v>726</v>
      </c>
      <c r="S1341" s="44">
        <v>50</v>
      </c>
      <c r="T1341" s="44" t="str">
        <f t="shared" si="163"/>
        <v>KVENG-50</v>
      </c>
      <c r="U1341" s="44">
        <v>40</v>
      </c>
      <c r="V1341" s="44" t="str">
        <f t="shared" si="162"/>
        <v>40,</v>
      </c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L1341" s="44"/>
      <c r="BM1341" s="44"/>
      <c r="BN1341" s="44"/>
      <c r="BO1341" s="44"/>
    </row>
    <row r="1342" spans="2:67">
      <c r="B1342" s="44"/>
      <c r="D1342" s="44"/>
      <c r="E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>
        <f>COUNTIF($T$1:T1342,T1342)</f>
        <v>3</v>
      </c>
      <c r="Q1342" s="44" t="str">
        <f t="shared" si="161"/>
        <v>3-KVENG-50</v>
      </c>
      <c r="R1342" s="44" t="s">
        <v>726</v>
      </c>
      <c r="S1342" s="44">
        <v>50</v>
      </c>
      <c r="T1342" s="44" t="str">
        <f t="shared" si="163"/>
        <v>KVENG-50</v>
      </c>
      <c r="U1342" s="44">
        <v>50</v>
      </c>
      <c r="V1342" s="44" t="str">
        <f t="shared" si="162"/>
        <v>50,</v>
      </c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L1342" s="44"/>
      <c r="BM1342" s="44"/>
      <c r="BN1342" s="44"/>
      <c r="BO1342" s="44"/>
    </row>
    <row r="1343" spans="2:67">
      <c r="B1343" s="44"/>
      <c r="D1343" s="44"/>
      <c r="E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>
        <f>COUNTIF($T$1:T1343,T1343)</f>
        <v>4</v>
      </c>
      <c r="Q1343" s="44" t="str">
        <f t="shared" si="161"/>
        <v>4-KVENG-50</v>
      </c>
      <c r="R1343" s="44" t="s">
        <v>726</v>
      </c>
      <c r="S1343" s="44">
        <v>50</v>
      </c>
      <c r="T1343" s="44" t="str">
        <f t="shared" si="163"/>
        <v>KVENG-50</v>
      </c>
      <c r="U1343" s="44">
        <v>80</v>
      </c>
      <c r="V1343" s="44" t="str">
        <f t="shared" si="162"/>
        <v>80,</v>
      </c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L1343" s="44"/>
      <c r="BM1343" s="44"/>
      <c r="BN1343" s="44"/>
      <c r="BO1343" s="44"/>
    </row>
    <row r="1344" spans="2:67">
      <c r="B1344" s="44"/>
      <c r="D1344" s="44"/>
      <c r="E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>
        <f>COUNTIF($T$1:T1344,T1344)</f>
        <v>5</v>
      </c>
      <c r="Q1344" s="44" t="str">
        <f t="shared" si="161"/>
        <v>5-KVENG-50</v>
      </c>
      <c r="R1344" s="44" t="s">
        <v>726</v>
      </c>
      <c r="S1344" s="44">
        <v>50</v>
      </c>
      <c r="T1344" s="44" t="str">
        <f t="shared" si="163"/>
        <v>KVENG-50</v>
      </c>
      <c r="U1344" s="44">
        <v>100</v>
      </c>
      <c r="V1344" s="44" t="str">
        <f t="shared" si="162"/>
        <v>100,</v>
      </c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L1344" s="44"/>
      <c r="BM1344" s="44"/>
      <c r="BN1344" s="44"/>
      <c r="BO1344" s="44"/>
    </row>
    <row r="1345" spans="2:67">
      <c r="B1345" s="44"/>
      <c r="D1345" s="44"/>
      <c r="E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>
        <f>COUNTIF($T$1:T1345,T1345)</f>
        <v>6</v>
      </c>
      <c r="Q1345" s="44" t="str">
        <f t="shared" si="161"/>
        <v>6-KVENG-50</v>
      </c>
      <c r="R1345" s="44" t="s">
        <v>726</v>
      </c>
      <c r="S1345" s="44">
        <v>50</v>
      </c>
      <c r="T1345" s="44" t="str">
        <f t="shared" si="163"/>
        <v>KVENG-50</v>
      </c>
      <c r="U1345" s="44">
        <v>120</v>
      </c>
      <c r="V1345" s="44" t="str">
        <f t="shared" si="162"/>
        <v>120,</v>
      </c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L1345" s="44"/>
      <c r="BM1345" s="44"/>
      <c r="BN1345" s="44"/>
      <c r="BO1345" s="44"/>
    </row>
    <row r="1346" spans="2:67">
      <c r="B1346" s="44"/>
      <c r="D1346" s="44"/>
      <c r="E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>
        <f>COUNTIF($T$1:T1346,T1346)</f>
        <v>7</v>
      </c>
      <c r="Q1346" s="44" t="str">
        <f t="shared" si="161"/>
        <v>7-KVENG-50</v>
      </c>
      <c r="R1346" s="44" t="s">
        <v>726</v>
      </c>
      <c r="S1346" s="44">
        <v>50</v>
      </c>
      <c r="T1346" s="44" t="str">
        <f t="shared" si="163"/>
        <v>KVENG-50</v>
      </c>
      <c r="U1346" s="44">
        <v>160</v>
      </c>
      <c r="V1346" s="44" t="str">
        <f t="shared" si="162"/>
        <v>160,</v>
      </c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L1346" s="44"/>
      <c r="BM1346" s="44"/>
      <c r="BN1346" s="44"/>
      <c r="BO1346" s="44"/>
    </row>
    <row r="1347" spans="2:67">
      <c r="B1347" s="44"/>
      <c r="D1347" s="44"/>
      <c r="E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>
        <f>COUNTIF($T$1:T1347,T1347)</f>
        <v>8</v>
      </c>
      <c r="Q1347" s="44" t="str">
        <f t="shared" ref="Q1347:Q1391" si="164">CONCATENATE(P1347,"-",T1347)</f>
        <v>8-KVENG-50</v>
      </c>
      <c r="R1347" s="44" t="s">
        <v>726</v>
      </c>
      <c r="S1347" s="44">
        <v>50</v>
      </c>
      <c r="T1347" s="44" t="str">
        <f t="shared" si="163"/>
        <v>KVENG-50</v>
      </c>
      <c r="U1347" s="44">
        <v>200</v>
      </c>
      <c r="V1347" s="44" t="str">
        <f t="shared" ref="V1347:V1391" si="165">CONCATENATE(U1347,IF(P1347=COUNTIF(T:T,T1347),"",","))</f>
        <v>200,</v>
      </c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L1347" s="44"/>
      <c r="BM1347" s="44"/>
      <c r="BN1347" s="44"/>
      <c r="BO1347" s="44"/>
    </row>
    <row r="1348" spans="2:67">
      <c r="B1348" s="44"/>
      <c r="D1348" s="44"/>
      <c r="E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>
        <f>COUNTIF($T$1:T1348,T1348)</f>
        <v>9</v>
      </c>
      <c r="Q1348" s="44" t="str">
        <f t="shared" si="164"/>
        <v>9-KVENG-50</v>
      </c>
      <c r="R1348" s="44" t="s">
        <v>726</v>
      </c>
      <c r="S1348" s="44">
        <v>50</v>
      </c>
      <c r="T1348" s="44" t="str">
        <f t="shared" si="163"/>
        <v>KVENG-50</v>
      </c>
      <c r="U1348" s="44">
        <v>250</v>
      </c>
      <c r="V1348" s="44" t="str">
        <f t="shared" si="165"/>
        <v>250,</v>
      </c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L1348" s="44"/>
      <c r="BM1348" s="44"/>
      <c r="BN1348" s="44"/>
      <c r="BO1348" s="44"/>
    </row>
    <row r="1349" spans="2:67">
      <c r="B1349" s="44"/>
      <c r="D1349" s="44"/>
      <c r="E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>
        <f>COUNTIF($T$1:T1349,T1349)</f>
        <v>10</v>
      </c>
      <c r="Q1349" s="44" t="str">
        <f t="shared" si="164"/>
        <v>10-KVENG-50</v>
      </c>
      <c r="R1349" s="44" t="s">
        <v>726</v>
      </c>
      <c r="S1349" s="44">
        <v>50</v>
      </c>
      <c r="T1349" s="44" t="str">
        <f t="shared" si="163"/>
        <v>KVENG-50</v>
      </c>
      <c r="U1349" s="44">
        <v>300</v>
      </c>
      <c r="V1349" s="44" t="str">
        <f t="shared" si="165"/>
        <v>300,</v>
      </c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L1349" s="44"/>
      <c r="BM1349" s="44"/>
      <c r="BN1349" s="44"/>
      <c r="BO1349" s="44"/>
    </row>
    <row r="1350" spans="2:67">
      <c r="B1350" s="44"/>
      <c r="D1350" s="44"/>
      <c r="E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>
        <f>COUNTIF($T$1:T1350,T1350)</f>
        <v>11</v>
      </c>
      <c r="Q1350" s="44" t="str">
        <f t="shared" si="164"/>
        <v>11-KVENG-50</v>
      </c>
      <c r="R1350" s="44" t="s">
        <v>726</v>
      </c>
      <c r="S1350" s="44">
        <v>50</v>
      </c>
      <c r="T1350" s="44" t="str">
        <f t="shared" si="163"/>
        <v>KVENG-50</v>
      </c>
      <c r="U1350" s="44">
        <v>320</v>
      </c>
      <c r="V1350" s="44" t="str">
        <f t="shared" si="165"/>
        <v>320,</v>
      </c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L1350" s="44"/>
      <c r="BM1350" s="44"/>
      <c r="BN1350" s="44"/>
      <c r="BO1350" s="44"/>
    </row>
    <row r="1351" spans="2:67">
      <c r="B1351" s="44"/>
      <c r="D1351" s="44"/>
      <c r="E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>
        <f>COUNTIF($T$1:T1351,T1351)</f>
        <v>12</v>
      </c>
      <c r="Q1351" s="44" t="str">
        <f t="shared" si="164"/>
        <v>12-KVENG-50</v>
      </c>
      <c r="R1351" s="44" t="s">
        <v>726</v>
      </c>
      <c r="S1351" s="44">
        <v>50</v>
      </c>
      <c r="T1351" s="44" t="str">
        <f t="shared" si="163"/>
        <v>KVENG-50</v>
      </c>
      <c r="U1351" s="44">
        <v>400</v>
      </c>
      <c r="V1351" s="44" t="str">
        <f t="shared" si="165"/>
        <v>400,</v>
      </c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L1351" s="44"/>
      <c r="BM1351" s="44"/>
      <c r="BN1351" s="44"/>
      <c r="BO1351" s="44"/>
    </row>
    <row r="1352" spans="2:67">
      <c r="B1352" s="44"/>
      <c r="D1352" s="44"/>
      <c r="E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>
        <f>COUNTIF($T$1:T1352,T1352)</f>
        <v>13</v>
      </c>
      <c r="Q1352" s="44" t="str">
        <f t="shared" si="164"/>
        <v>13-KVENG-50</v>
      </c>
      <c r="R1352" s="44" t="s">
        <v>726</v>
      </c>
      <c r="S1352" s="44">
        <v>50</v>
      </c>
      <c r="T1352" s="44" t="str">
        <f t="shared" si="163"/>
        <v>KVENG-50</v>
      </c>
      <c r="U1352" s="44">
        <v>500</v>
      </c>
      <c r="V1352" s="44" t="str">
        <f t="shared" si="165"/>
        <v>500</v>
      </c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L1352" s="44"/>
      <c r="BM1352" s="44"/>
      <c r="BN1352" s="44"/>
      <c r="BO1352" s="44"/>
    </row>
    <row r="1353" spans="2:67">
      <c r="B1353" s="44"/>
      <c r="D1353" s="44"/>
      <c r="E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>
        <f>COUNTIF($T$1:T1353,T1353)</f>
        <v>1</v>
      </c>
      <c r="Q1353" s="44" t="str">
        <f t="shared" si="164"/>
        <v>1-KVENG-63</v>
      </c>
      <c r="R1353" s="44" t="s">
        <v>726</v>
      </c>
      <c r="S1353" s="44">
        <v>63</v>
      </c>
      <c r="T1353" s="44" t="str">
        <f t="shared" si="163"/>
        <v>KVENG-63</v>
      </c>
      <c r="U1353" s="44">
        <v>25</v>
      </c>
      <c r="V1353" s="44" t="str">
        <f t="shared" si="165"/>
        <v>25,</v>
      </c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L1353" s="44"/>
      <c r="BM1353" s="44"/>
      <c r="BN1353" s="44"/>
      <c r="BO1353" s="44"/>
    </row>
    <row r="1354" spans="2:67">
      <c r="B1354" s="44"/>
      <c r="D1354" s="44"/>
      <c r="E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>
        <f>COUNTIF($T$1:T1354,T1354)</f>
        <v>2</v>
      </c>
      <c r="Q1354" s="44" t="str">
        <f t="shared" si="164"/>
        <v>2-KVENG-63</v>
      </c>
      <c r="R1354" s="44" t="s">
        <v>726</v>
      </c>
      <c r="S1354" s="44">
        <v>63</v>
      </c>
      <c r="T1354" s="44" t="str">
        <f t="shared" si="163"/>
        <v>KVENG-63</v>
      </c>
      <c r="U1354" s="44">
        <v>40</v>
      </c>
      <c r="V1354" s="44" t="str">
        <f t="shared" si="165"/>
        <v>40,</v>
      </c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L1354" s="44"/>
      <c r="BM1354" s="44"/>
      <c r="BN1354" s="44"/>
      <c r="BO1354" s="44"/>
    </row>
    <row r="1355" spans="2:67">
      <c r="B1355" s="44"/>
      <c r="D1355" s="44"/>
      <c r="E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>
        <f>COUNTIF($T$1:T1355,T1355)</f>
        <v>3</v>
      </c>
      <c r="Q1355" s="44" t="str">
        <f t="shared" si="164"/>
        <v>3-KVENG-63</v>
      </c>
      <c r="R1355" s="44" t="s">
        <v>726</v>
      </c>
      <c r="S1355" s="44">
        <v>63</v>
      </c>
      <c r="T1355" s="44" t="str">
        <f t="shared" si="163"/>
        <v>KVENG-63</v>
      </c>
      <c r="U1355" s="44">
        <v>50</v>
      </c>
      <c r="V1355" s="44" t="str">
        <f t="shared" si="165"/>
        <v>50,</v>
      </c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L1355" s="44"/>
      <c r="BM1355" s="44"/>
      <c r="BN1355" s="44"/>
      <c r="BO1355" s="44"/>
    </row>
    <row r="1356" spans="2:67">
      <c r="B1356" s="44"/>
      <c r="D1356" s="44"/>
      <c r="E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>
        <f>COUNTIF($T$1:T1356,T1356)</f>
        <v>4</v>
      </c>
      <c r="Q1356" s="44" t="str">
        <f t="shared" si="164"/>
        <v>4-KVENG-63</v>
      </c>
      <c r="R1356" s="44" t="s">
        <v>726</v>
      </c>
      <c r="S1356" s="44">
        <v>63</v>
      </c>
      <c r="T1356" s="44" t="str">
        <f t="shared" si="163"/>
        <v>KVENG-63</v>
      </c>
      <c r="U1356" s="44">
        <v>80</v>
      </c>
      <c r="V1356" s="44" t="str">
        <f t="shared" si="165"/>
        <v>80,</v>
      </c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L1356" s="44"/>
      <c r="BM1356" s="44"/>
      <c r="BN1356" s="44"/>
      <c r="BO1356" s="44"/>
    </row>
    <row r="1357" spans="2:67">
      <c r="B1357" s="44"/>
      <c r="D1357" s="44"/>
      <c r="E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>
        <f>COUNTIF($T$1:T1357,T1357)</f>
        <v>5</v>
      </c>
      <c r="Q1357" s="44" t="str">
        <f t="shared" si="164"/>
        <v>5-KVENG-63</v>
      </c>
      <c r="R1357" s="44" t="s">
        <v>726</v>
      </c>
      <c r="S1357" s="44">
        <v>63</v>
      </c>
      <c r="T1357" s="44" t="str">
        <f t="shared" si="163"/>
        <v>KVENG-63</v>
      </c>
      <c r="U1357" s="44">
        <v>100</v>
      </c>
      <c r="V1357" s="44" t="str">
        <f t="shared" si="165"/>
        <v>100,</v>
      </c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L1357" s="44"/>
      <c r="BM1357" s="44"/>
      <c r="BN1357" s="44"/>
      <c r="BO1357" s="44"/>
    </row>
    <row r="1358" spans="2:67">
      <c r="B1358" s="44"/>
      <c r="D1358" s="44"/>
      <c r="E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>
        <f>COUNTIF($T$1:T1358,T1358)</f>
        <v>6</v>
      </c>
      <c r="Q1358" s="44" t="str">
        <f t="shared" si="164"/>
        <v>6-KVENG-63</v>
      </c>
      <c r="R1358" s="44" t="s">
        <v>726</v>
      </c>
      <c r="S1358" s="44">
        <v>63</v>
      </c>
      <c r="T1358" s="44" t="str">
        <f t="shared" si="163"/>
        <v>KVENG-63</v>
      </c>
      <c r="U1358" s="44">
        <v>120</v>
      </c>
      <c r="V1358" s="44" t="str">
        <f t="shared" si="165"/>
        <v>120,</v>
      </c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L1358" s="44"/>
      <c r="BM1358" s="44"/>
      <c r="BN1358" s="44"/>
      <c r="BO1358" s="44"/>
    </row>
    <row r="1359" spans="2:67">
      <c r="B1359" s="44"/>
      <c r="D1359" s="44"/>
      <c r="E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>
        <f>COUNTIF($T$1:T1359,T1359)</f>
        <v>7</v>
      </c>
      <c r="Q1359" s="44" t="str">
        <f t="shared" si="164"/>
        <v>7-KVENG-63</v>
      </c>
      <c r="R1359" s="44" t="s">
        <v>726</v>
      </c>
      <c r="S1359" s="44">
        <v>63</v>
      </c>
      <c r="T1359" s="44" t="str">
        <f t="shared" si="163"/>
        <v>KVENG-63</v>
      </c>
      <c r="U1359" s="44">
        <v>160</v>
      </c>
      <c r="V1359" s="44" t="str">
        <f t="shared" si="165"/>
        <v>160,</v>
      </c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L1359" s="44"/>
      <c r="BM1359" s="44"/>
      <c r="BN1359" s="44"/>
      <c r="BO1359" s="44"/>
    </row>
    <row r="1360" spans="2:67">
      <c r="B1360" s="44"/>
      <c r="D1360" s="44"/>
      <c r="E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>
        <f>COUNTIF($T$1:T1360,T1360)</f>
        <v>8</v>
      </c>
      <c r="Q1360" s="44" t="str">
        <f t="shared" si="164"/>
        <v>8-KVENG-63</v>
      </c>
      <c r="R1360" s="44" t="s">
        <v>726</v>
      </c>
      <c r="S1360" s="44">
        <v>63</v>
      </c>
      <c r="T1360" s="44" t="str">
        <f t="shared" si="163"/>
        <v>KVENG-63</v>
      </c>
      <c r="U1360" s="44">
        <v>200</v>
      </c>
      <c r="V1360" s="44" t="str">
        <f t="shared" si="165"/>
        <v>200,</v>
      </c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L1360" s="44"/>
      <c r="BM1360" s="44"/>
      <c r="BN1360" s="44"/>
      <c r="BO1360" s="44"/>
    </row>
    <row r="1361" spans="2:67">
      <c r="B1361" s="44"/>
      <c r="D1361" s="44"/>
      <c r="E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>
        <f>COUNTIF($T$1:T1361,T1361)</f>
        <v>9</v>
      </c>
      <c r="Q1361" s="44" t="str">
        <f t="shared" si="164"/>
        <v>9-KVENG-63</v>
      </c>
      <c r="R1361" s="44" t="s">
        <v>726</v>
      </c>
      <c r="S1361" s="44">
        <v>63</v>
      </c>
      <c r="T1361" s="44" t="str">
        <f t="shared" si="163"/>
        <v>KVENG-63</v>
      </c>
      <c r="U1361" s="44">
        <v>250</v>
      </c>
      <c r="V1361" s="44" t="str">
        <f t="shared" si="165"/>
        <v>250,</v>
      </c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L1361" s="44"/>
      <c r="BM1361" s="44"/>
      <c r="BN1361" s="44"/>
      <c r="BO1361" s="44"/>
    </row>
    <row r="1362" spans="2:67">
      <c r="B1362" s="44"/>
      <c r="D1362" s="44"/>
      <c r="E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>
        <f>COUNTIF($T$1:T1362,T1362)</f>
        <v>10</v>
      </c>
      <c r="Q1362" s="44" t="str">
        <f t="shared" si="164"/>
        <v>10-KVENG-63</v>
      </c>
      <c r="R1362" s="44" t="s">
        <v>726</v>
      </c>
      <c r="S1362" s="44">
        <v>63</v>
      </c>
      <c r="T1362" s="44" t="str">
        <f t="shared" si="163"/>
        <v>KVENG-63</v>
      </c>
      <c r="U1362" s="44">
        <v>300</v>
      </c>
      <c r="V1362" s="44" t="str">
        <f t="shared" si="165"/>
        <v>300,</v>
      </c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L1362" s="44"/>
      <c r="BM1362" s="44"/>
      <c r="BN1362" s="44"/>
      <c r="BO1362" s="44"/>
    </row>
    <row r="1363" spans="2:67">
      <c r="B1363" s="44"/>
      <c r="D1363" s="44"/>
      <c r="E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>
        <f>COUNTIF($T$1:T1363,T1363)</f>
        <v>11</v>
      </c>
      <c r="Q1363" s="44" t="str">
        <f t="shared" si="164"/>
        <v>11-KVENG-63</v>
      </c>
      <c r="R1363" s="44" t="s">
        <v>726</v>
      </c>
      <c r="S1363" s="44">
        <v>63</v>
      </c>
      <c r="T1363" s="44" t="str">
        <f t="shared" si="163"/>
        <v>KVENG-63</v>
      </c>
      <c r="U1363" s="44">
        <v>320</v>
      </c>
      <c r="V1363" s="44" t="str">
        <f t="shared" si="165"/>
        <v>320,</v>
      </c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L1363" s="44"/>
      <c r="BM1363" s="44"/>
      <c r="BN1363" s="44"/>
      <c r="BO1363" s="44"/>
    </row>
    <row r="1364" spans="2:67">
      <c r="B1364" s="44"/>
      <c r="D1364" s="44"/>
      <c r="E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>
        <f>COUNTIF($T$1:T1364,T1364)</f>
        <v>12</v>
      </c>
      <c r="Q1364" s="44" t="str">
        <f t="shared" si="164"/>
        <v>12-KVENG-63</v>
      </c>
      <c r="R1364" s="44" t="s">
        <v>726</v>
      </c>
      <c r="S1364" s="44">
        <v>63</v>
      </c>
      <c r="T1364" s="44" t="str">
        <f t="shared" si="163"/>
        <v>KVENG-63</v>
      </c>
      <c r="U1364" s="44">
        <v>400</v>
      </c>
      <c r="V1364" s="44" t="str">
        <f t="shared" si="165"/>
        <v>400,</v>
      </c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L1364" s="44"/>
      <c r="BM1364" s="44"/>
      <c r="BN1364" s="44"/>
      <c r="BO1364" s="44"/>
    </row>
    <row r="1365" spans="2:67">
      <c r="B1365" s="44"/>
      <c r="D1365" s="44"/>
      <c r="E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>
        <f>COUNTIF($T$1:T1365,T1365)</f>
        <v>13</v>
      </c>
      <c r="Q1365" s="44" t="str">
        <f t="shared" si="164"/>
        <v>13-KVENG-63</v>
      </c>
      <c r="R1365" s="44" t="s">
        <v>726</v>
      </c>
      <c r="S1365" s="44">
        <v>63</v>
      </c>
      <c r="T1365" s="44" t="str">
        <f t="shared" si="163"/>
        <v>KVENG-63</v>
      </c>
      <c r="U1365" s="44">
        <v>500</v>
      </c>
      <c r="V1365" s="44" t="str">
        <f t="shared" si="165"/>
        <v>500</v>
      </c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L1365" s="44"/>
      <c r="BM1365" s="44"/>
      <c r="BN1365" s="44"/>
      <c r="BO1365" s="44"/>
    </row>
    <row r="1366" spans="2:67">
      <c r="B1366" s="44"/>
      <c r="D1366" s="44"/>
      <c r="E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>
        <f>COUNTIF($T$1:T1366,T1366)</f>
        <v>1</v>
      </c>
      <c r="Q1366" s="44" t="str">
        <f t="shared" si="164"/>
        <v>1-KVENG-80</v>
      </c>
      <c r="R1366" s="44" t="s">
        <v>726</v>
      </c>
      <c r="S1366" s="44">
        <v>80</v>
      </c>
      <c r="T1366" s="44" t="str">
        <f t="shared" si="163"/>
        <v>KVENG-80</v>
      </c>
      <c r="U1366" s="44">
        <v>25</v>
      </c>
      <c r="V1366" s="44" t="str">
        <f t="shared" si="165"/>
        <v>25,</v>
      </c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L1366" s="44"/>
      <c r="BM1366" s="44"/>
      <c r="BN1366" s="44"/>
      <c r="BO1366" s="44"/>
    </row>
    <row r="1367" spans="2:67">
      <c r="B1367" s="44"/>
      <c r="D1367" s="44"/>
      <c r="E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>
        <f>COUNTIF($T$1:T1367,T1367)</f>
        <v>2</v>
      </c>
      <c r="Q1367" s="44" t="str">
        <f t="shared" si="164"/>
        <v>2-KVENG-80</v>
      </c>
      <c r="R1367" s="44" t="s">
        <v>726</v>
      </c>
      <c r="S1367" s="44">
        <v>80</v>
      </c>
      <c r="T1367" s="44" t="str">
        <f t="shared" si="163"/>
        <v>KVENG-80</v>
      </c>
      <c r="U1367" s="44">
        <v>40</v>
      </c>
      <c r="V1367" s="44" t="str">
        <f t="shared" si="165"/>
        <v>40,</v>
      </c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L1367" s="44"/>
      <c r="BM1367" s="44"/>
      <c r="BN1367" s="44"/>
      <c r="BO1367" s="44"/>
    </row>
    <row r="1368" spans="2:67">
      <c r="B1368" s="44"/>
      <c r="D1368" s="44"/>
      <c r="E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>
        <f>COUNTIF($T$1:T1368,T1368)</f>
        <v>3</v>
      </c>
      <c r="Q1368" s="44" t="str">
        <f t="shared" si="164"/>
        <v>3-KVENG-80</v>
      </c>
      <c r="R1368" s="44" t="s">
        <v>726</v>
      </c>
      <c r="S1368" s="44">
        <v>80</v>
      </c>
      <c r="T1368" s="44" t="str">
        <f t="shared" si="163"/>
        <v>KVENG-80</v>
      </c>
      <c r="U1368" s="44">
        <v>50</v>
      </c>
      <c r="V1368" s="44" t="str">
        <f t="shared" si="165"/>
        <v>50,</v>
      </c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L1368" s="44"/>
      <c r="BM1368" s="44"/>
      <c r="BN1368" s="44"/>
      <c r="BO1368" s="44"/>
    </row>
    <row r="1369" spans="2:67">
      <c r="B1369" s="44"/>
      <c r="D1369" s="44"/>
      <c r="E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>
        <f>COUNTIF($T$1:T1369,T1369)</f>
        <v>4</v>
      </c>
      <c r="Q1369" s="44" t="str">
        <f t="shared" si="164"/>
        <v>4-KVENG-80</v>
      </c>
      <c r="R1369" s="44" t="s">
        <v>726</v>
      </c>
      <c r="S1369" s="44">
        <v>80</v>
      </c>
      <c r="T1369" s="44" t="str">
        <f t="shared" si="163"/>
        <v>KVENG-80</v>
      </c>
      <c r="U1369" s="44">
        <v>80</v>
      </c>
      <c r="V1369" s="44" t="str">
        <f t="shared" si="165"/>
        <v>80,</v>
      </c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L1369" s="44"/>
      <c r="BM1369" s="44"/>
      <c r="BN1369" s="44"/>
      <c r="BO1369" s="44"/>
    </row>
    <row r="1370" spans="2:67">
      <c r="B1370" s="44"/>
      <c r="D1370" s="44"/>
      <c r="E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>
        <f>COUNTIF($T$1:T1370,T1370)</f>
        <v>5</v>
      </c>
      <c r="Q1370" s="44" t="str">
        <f t="shared" si="164"/>
        <v>5-KVENG-80</v>
      </c>
      <c r="R1370" s="44" t="s">
        <v>726</v>
      </c>
      <c r="S1370" s="44">
        <v>80</v>
      </c>
      <c r="T1370" s="44" t="str">
        <f t="shared" si="163"/>
        <v>KVENG-80</v>
      </c>
      <c r="U1370" s="44">
        <v>100</v>
      </c>
      <c r="V1370" s="44" t="str">
        <f t="shared" si="165"/>
        <v>100,</v>
      </c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L1370" s="44"/>
      <c r="BM1370" s="44"/>
      <c r="BN1370" s="44"/>
      <c r="BO1370" s="44"/>
    </row>
    <row r="1371" spans="2:67">
      <c r="B1371" s="44"/>
      <c r="D1371" s="44"/>
      <c r="E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>
        <f>COUNTIF($T$1:T1371,T1371)</f>
        <v>6</v>
      </c>
      <c r="Q1371" s="44" t="str">
        <f t="shared" si="164"/>
        <v>6-KVENG-80</v>
      </c>
      <c r="R1371" s="44" t="s">
        <v>726</v>
      </c>
      <c r="S1371" s="44">
        <v>80</v>
      </c>
      <c r="T1371" s="44" t="str">
        <f t="shared" si="163"/>
        <v>KVENG-80</v>
      </c>
      <c r="U1371" s="44">
        <v>120</v>
      </c>
      <c r="V1371" s="44" t="str">
        <f t="shared" si="165"/>
        <v>120,</v>
      </c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L1371" s="44"/>
      <c r="BM1371" s="44"/>
      <c r="BN1371" s="44"/>
      <c r="BO1371" s="44"/>
    </row>
    <row r="1372" spans="2:67">
      <c r="B1372" s="44"/>
      <c r="D1372" s="44"/>
      <c r="E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>
        <f>COUNTIF($T$1:T1372,T1372)</f>
        <v>7</v>
      </c>
      <c r="Q1372" s="44" t="str">
        <f t="shared" si="164"/>
        <v>7-KVENG-80</v>
      </c>
      <c r="R1372" s="44" t="s">
        <v>726</v>
      </c>
      <c r="S1372" s="44">
        <v>80</v>
      </c>
      <c r="T1372" s="44" t="str">
        <f t="shared" si="163"/>
        <v>KVENG-80</v>
      </c>
      <c r="U1372" s="44">
        <v>160</v>
      </c>
      <c r="V1372" s="44" t="str">
        <f t="shared" si="165"/>
        <v>160,</v>
      </c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L1372" s="44"/>
      <c r="BM1372" s="44"/>
      <c r="BN1372" s="44"/>
      <c r="BO1372" s="44"/>
    </row>
    <row r="1373" spans="2:67">
      <c r="B1373" s="44"/>
      <c r="D1373" s="44"/>
      <c r="E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>
        <f>COUNTIF($T$1:T1373,T1373)</f>
        <v>8</v>
      </c>
      <c r="Q1373" s="44" t="str">
        <f t="shared" si="164"/>
        <v>8-KVENG-80</v>
      </c>
      <c r="R1373" s="44" t="s">
        <v>726</v>
      </c>
      <c r="S1373" s="44">
        <v>80</v>
      </c>
      <c r="T1373" s="44" t="str">
        <f t="shared" si="163"/>
        <v>KVENG-80</v>
      </c>
      <c r="U1373" s="44">
        <v>200</v>
      </c>
      <c r="V1373" s="44" t="str">
        <f t="shared" si="165"/>
        <v>200,</v>
      </c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L1373" s="44"/>
      <c r="BM1373" s="44"/>
      <c r="BN1373" s="44"/>
      <c r="BO1373" s="44"/>
    </row>
    <row r="1374" spans="2:67">
      <c r="B1374" s="44"/>
      <c r="D1374" s="44"/>
      <c r="E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>
        <f>COUNTIF($T$1:T1374,T1374)</f>
        <v>9</v>
      </c>
      <c r="Q1374" s="44" t="str">
        <f t="shared" si="164"/>
        <v>9-KVENG-80</v>
      </c>
      <c r="R1374" s="44" t="s">
        <v>726</v>
      </c>
      <c r="S1374" s="44">
        <v>80</v>
      </c>
      <c r="T1374" s="44" t="str">
        <f t="shared" si="163"/>
        <v>KVENG-80</v>
      </c>
      <c r="U1374" s="44">
        <v>250</v>
      </c>
      <c r="V1374" s="44" t="str">
        <f t="shared" si="165"/>
        <v>250,</v>
      </c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L1374" s="44"/>
      <c r="BM1374" s="44"/>
      <c r="BN1374" s="44"/>
      <c r="BO1374" s="44"/>
    </row>
    <row r="1375" spans="2:67">
      <c r="B1375" s="44"/>
      <c r="D1375" s="44"/>
      <c r="E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>
        <f>COUNTIF($T$1:T1375,T1375)</f>
        <v>10</v>
      </c>
      <c r="Q1375" s="44" t="str">
        <f t="shared" si="164"/>
        <v>10-KVENG-80</v>
      </c>
      <c r="R1375" s="44" t="s">
        <v>726</v>
      </c>
      <c r="S1375" s="44">
        <v>80</v>
      </c>
      <c r="T1375" s="44" t="str">
        <f t="shared" si="163"/>
        <v>KVENG-80</v>
      </c>
      <c r="U1375" s="44">
        <v>300</v>
      </c>
      <c r="V1375" s="44" t="str">
        <f t="shared" si="165"/>
        <v>300,</v>
      </c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L1375" s="44"/>
      <c r="BM1375" s="44"/>
      <c r="BN1375" s="44"/>
      <c r="BO1375" s="44"/>
    </row>
    <row r="1376" spans="2:67">
      <c r="B1376" s="44"/>
      <c r="D1376" s="44"/>
      <c r="E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>
        <f>COUNTIF($T$1:T1376,T1376)</f>
        <v>11</v>
      </c>
      <c r="Q1376" s="44" t="str">
        <f t="shared" si="164"/>
        <v>11-KVENG-80</v>
      </c>
      <c r="R1376" s="44" t="s">
        <v>726</v>
      </c>
      <c r="S1376" s="44">
        <v>80</v>
      </c>
      <c r="T1376" s="44" t="str">
        <f t="shared" si="163"/>
        <v>KVENG-80</v>
      </c>
      <c r="U1376" s="44">
        <v>320</v>
      </c>
      <c r="V1376" s="44" t="str">
        <f t="shared" si="165"/>
        <v>320,</v>
      </c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L1376" s="44"/>
      <c r="BM1376" s="44"/>
      <c r="BN1376" s="44"/>
      <c r="BO1376" s="44"/>
    </row>
    <row r="1377" spans="2:67">
      <c r="B1377" s="44"/>
      <c r="D1377" s="44"/>
      <c r="E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>
        <f>COUNTIF($T$1:T1377,T1377)</f>
        <v>12</v>
      </c>
      <c r="Q1377" s="44" t="str">
        <f t="shared" si="164"/>
        <v>12-KVENG-80</v>
      </c>
      <c r="R1377" s="44" t="s">
        <v>726</v>
      </c>
      <c r="S1377" s="44">
        <v>80</v>
      </c>
      <c r="T1377" s="44" t="str">
        <f t="shared" si="163"/>
        <v>KVENG-80</v>
      </c>
      <c r="U1377" s="44">
        <v>400</v>
      </c>
      <c r="V1377" s="44" t="str">
        <f t="shared" si="165"/>
        <v>400,</v>
      </c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L1377" s="44"/>
      <c r="BM1377" s="44"/>
      <c r="BN1377" s="44"/>
      <c r="BO1377" s="44"/>
    </row>
    <row r="1378" spans="2:67">
      <c r="B1378" s="44"/>
      <c r="D1378" s="44"/>
      <c r="E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>
        <f>COUNTIF($T$1:T1378,T1378)</f>
        <v>13</v>
      </c>
      <c r="Q1378" s="44" t="str">
        <f t="shared" si="164"/>
        <v>13-KVENG-80</v>
      </c>
      <c r="R1378" s="44" t="s">
        <v>726</v>
      </c>
      <c r="S1378" s="44">
        <v>80</v>
      </c>
      <c r="T1378" s="44" t="str">
        <f t="shared" si="163"/>
        <v>KVENG-80</v>
      </c>
      <c r="U1378" s="44">
        <v>500</v>
      </c>
      <c r="V1378" s="44" t="str">
        <f t="shared" si="165"/>
        <v>500</v>
      </c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L1378" s="44"/>
      <c r="BM1378" s="44"/>
      <c r="BN1378" s="44"/>
      <c r="BO1378" s="44"/>
    </row>
    <row r="1379" spans="2:67">
      <c r="B1379" s="44"/>
      <c r="D1379" s="44"/>
      <c r="E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>
        <f>COUNTIF($T$1:T1379,T1379)</f>
        <v>1</v>
      </c>
      <c r="Q1379" s="44" t="str">
        <f t="shared" si="164"/>
        <v>1-KVENG-100</v>
      </c>
      <c r="R1379" s="44" t="s">
        <v>726</v>
      </c>
      <c r="S1379" s="44">
        <v>100</v>
      </c>
      <c r="T1379" s="44" t="str">
        <f t="shared" si="163"/>
        <v>KVENG-100</v>
      </c>
      <c r="U1379" s="44">
        <v>25</v>
      </c>
      <c r="V1379" s="44" t="str">
        <f t="shared" si="165"/>
        <v>25,</v>
      </c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L1379" s="44"/>
      <c r="BM1379" s="44"/>
      <c r="BN1379" s="44"/>
      <c r="BO1379" s="44"/>
    </row>
    <row r="1380" spans="2:67">
      <c r="B1380" s="44"/>
      <c r="D1380" s="44"/>
      <c r="E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>
        <f>COUNTIF($T$1:T1380,T1380)</f>
        <v>2</v>
      </c>
      <c r="Q1380" s="44" t="str">
        <f t="shared" si="164"/>
        <v>2-KVENG-100</v>
      </c>
      <c r="R1380" s="44" t="s">
        <v>726</v>
      </c>
      <c r="S1380" s="44">
        <v>100</v>
      </c>
      <c r="T1380" s="44" t="str">
        <f t="shared" si="163"/>
        <v>KVENG-100</v>
      </c>
      <c r="U1380" s="44">
        <v>40</v>
      </c>
      <c r="V1380" s="44" t="str">
        <f t="shared" si="165"/>
        <v>40,</v>
      </c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L1380" s="44"/>
      <c r="BM1380" s="44"/>
      <c r="BN1380" s="44"/>
      <c r="BO1380" s="44"/>
    </row>
    <row r="1381" spans="2:67">
      <c r="B1381" s="44"/>
      <c r="D1381" s="44"/>
      <c r="E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>
        <f>COUNTIF($T$1:T1381,T1381)</f>
        <v>3</v>
      </c>
      <c r="Q1381" s="44" t="str">
        <f t="shared" si="164"/>
        <v>3-KVENG-100</v>
      </c>
      <c r="R1381" s="44" t="s">
        <v>726</v>
      </c>
      <c r="S1381" s="44">
        <v>100</v>
      </c>
      <c r="T1381" s="44" t="str">
        <f t="shared" si="163"/>
        <v>KVENG-100</v>
      </c>
      <c r="U1381" s="44">
        <v>50</v>
      </c>
      <c r="V1381" s="44" t="str">
        <f t="shared" si="165"/>
        <v>50,</v>
      </c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L1381" s="44"/>
      <c r="BM1381" s="44"/>
      <c r="BN1381" s="44"/>
      <c r="BO1381" s="44"/>
    </row>
    <row r="1382" spans="2:67">
      <c r="B1382" s="44"/>
      <c r="D1382" s="44"/>
      <c r="E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>
        <f>COUNTIF($T$1:T1382,T1382)</f>
        <v>4</v>
      </c>
      <c r="Q1382" s="44" t="str">
        <f t="shared" si="164"/>
        <v>4-KVENG-100</v>
      </c>
      <c r="R1382" s="44" t="s">
        <v>726</v>
      </c>
      <c r="S1382" s="44">
        <v>100</v>
      </c>
      <c r="T1382" s="44" t="str">
        <f t="shared" si="163"/>
        <v>KVENG-100</v>
      </c>
      <c r="U1382" s="44">
        <v>80</v>
      </c>
      <c r="V1382" s="44" t="str">
        <f t="shared" si="165"/>
        <v>80,</v>
      </c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L1382" s="44"/>
      <c r="BM1382" s="44"/>
      <c r="BN1382" s="44"/>
      <c r="BO1382" s="44"/>
    </row>
    <row r="1383" spans="2:67">
      <c r="B1383" s="44"/>
      <c r="D1383" s="44"/>
      <c r="E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>
        <f>COUNTIF($T$1:T1383,T1383)</f>
        <v>5</v>
      </c>
      <c r="Q1383" s="44" t="str">
        <f t="shared" si="164"/>
        <v>5-KVENG-100</v>
      </c>
      <c r="R1383" s="44" t="s">
        <v>726</v>
      </c>
      <c r="S1383" s="44">
        <v>100</v>
      </c>
      <c r="T1383" s="44" t="str">
        <f t="shared" si="163"/>
        <v>KVENG-100</v>
      </c>
      <c r="U1383" s="44">
        <v>100</v>
      </c>
      <c r="V1383" s="44" t="str">
        <f t="shared" si="165"/>
        <v>100,</v>
      </c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L1383" s="44"/>
      <c r="BM1383" s="44"/>
      <c r="BN1383" s="44"/>
      <c r="BO1383" s="44"/>
    </row>
    <row r="1384" spans="2:67">
      <c r="B1384" s="44"/>
      <c r="D1384" s="44"/>
      <c r="E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>
        <f>COUNTIF($T$1:T1384,T1384)</f>
        <v>6</v>
      </c>
      <c r="Q1384" s="44" t="str">
        <f t="shared" si="164"/>
        <v>6-KVENG-100</v>
      </c>
      <c r="R1384" s="44" t="s">
        <v>726</v>
      </c>
      <c r="S1384" s="44">
        <v>100</v>
      </c>
      <c r="T1384" s="44" t="str">
        <f t="shared" si="163"/>
        <v>KVENG-100</v>
      </c>
      <c r="U1384" s="44">
        <v>120</v>
      </c>
      <c r="V1384" s="44" t="str">
        <f t="shared" si="165"/>
        <v>120,</v>
      </c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L1384" s="44"/>
      <c r="BM1384" s="44"/>
      <c r="BN1384" s="44"/>
      <c r="BO1384" s="44"/>
    </row>
    <row r="1385" spans="2:67">
      <c r="B1385" s="44"/>
      <c r="D1385" s="44"/>
      <c r="E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>
        <f>COUNTIF($T$1:T1385,T1385)</f>
        <v>7</v>
      </c>
      <c r="Q1385" s="44" t="str">
        <f t="shared" si="164"/>
        <v>7-KVENG-100</v>
      </c>
      <c r="R1385" s="44" t="s">
        <v>726</v>
      </c>
      <c r="S1385" s="44">
        <v>100</v>
      </c>
      <c r="T1385" s="44" t="str">
        <f t="shared" si="163"/>
        <v>KVENG-100</v>
      </c>
      <c r="U1385" s="44">
        <v>160</v>
      </c>
      <c r="V1385" s="44" t="str">
        <f t="shared" si="165"/>
        <v>160,</v>
      </c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L1385" s="44"/>
      <c r="BM1385" s="44"/>
      <c r="BN1385" s="44"/>
      <c r="BO1385" s="44"/>
    </row>
    <row r="1386" spans="2:67">
      <c r="B1386" s="44"/>
      <c r="D1386" s="44"/>
      <c r="E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>
        <f>COUNTIF($T$1:T1386,T1386)</f>
        <v>8</v>
      </c>
      <c r="Q1386" s="44" t="str">
        <f t="shared" si="164"/>
        <v>8-KVENG-100</v>
      </c>
      <c r="R1386" s="44" t="s">
        <v>726</v>
      </c>
      <c r="S1386" s="44">
        <v>100</v>
      </c>
      <c r="T1386" s="44" t="str">
        <f t="shared" si="163"/>
        <v>KVENG-100</v>
      </c>
      <c r="U1386" s="44">
        <v>200</v>
      </c>
      <c r="V1386" s="44" t="str">
        <f t="shared" si="165"/>
        <v>200,</v>
      </c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L1386" s="44"/>
      <c r="BM1386" s="44"/>
      <c r="BN1386" s="44"/>
      <c r="BO1386" s="44"/>
    </row>
    <row r="1387" spans="2:67">
      <c r="B1387" s="44"/>
      <c r="D1387" s="44"/>
      <c r="E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>
        <f>COUNTIF($T$1:T1387,T1387)</f>
        <v>9</v>
      </c>
      <c r="Q1387" s="44" t="str">
        <f t="shared" si="164"/>
        <v>9-KVENG-100</v>
      </c>
      <c r="R1387" s="44" t="s">
        <v>726</v>
      </c>
      <c r="S1387" s="44">
        <v>100</v>
      </c>
      <c r="T1387" s="44" t="str">
        <f t="shared" si="163"/>
        <v>KVENG-100</v>
      </c>
      <c r="U1387" s="44">
        <v>250</v>
      </c>
      <c r="V1387" s="44" t="str">
        <f t="shared" si="165"/>
        <v>250,</v>
      </c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L1387" s="44"/>
      <c r="BM1387" s="44"/>
      <c r="BN1387" s="44"/>
      <c r="BO1387" s="44"/>
    </row>
    <row r="1388" spans="2:67">
      <c r="B1388" s="44"/>
      <c r="D1388" s="44"/>
      <c r="E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>
        <f>COUNTIF($T$1:T1388,T1388)</f>
        <v>10</v>
      </c>
      <c r="Q1388" s="44" t="str">
        <f t="shared" si="164"/>
        <v>10-KVENG-100</v>
      </c>
      <c r="R1388" s="44" t="s">
        <v>726</v>
      </c>
      <c r="S1388" s="44">
        <v>100</v>
      </c>
      <c r="T1388" s="44" t="str">
        <f t="shared" si="163"/>
        <v>KVENG-100</v>
      </c>
      <c r="U1388" s="44">
        <v>300</v>
      </c>
      <c r="V1388" s="44" t="str">
        <f t="shared" si="165"/>
        <v>300,</v>
      </c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L1388" s="44"/>
      <c r="BM1388" s="44"/>
      <c r="BN1388" s="44"/>
      <c r="BO1388" s="44"/>
    </row>
    <row r="1389" spans="2:67">
      <c r="B1389" s="44"/>
      <c r="D1389" s="44"/>
      <c r="E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>
        <f>COUNTIF($T$1:T1389,T1389)</f>
        <v>11</v>
      </c>
      <c r="Q1389" s="44" t="str">
        <f t="shared" si="164"/>
        <v>11-KVENG-100</v>
      </c>
      <c r="R1389" s="44" t="s">
        <v>726</v>
      </c>
      <c r="S1389" s="44">
        <v>100</v>
      </c>
      <c r="T1389" s="44" t="str">
        <f t="shared" si="163"/>
        <v>KVENG-100</v>
      </c>
      <c r="U1389" s="44">
        <v>320</v>
      </c>
      <c r="V1389" s="44" t="str">
        <f t="shared" si="165"/>
        <v>320,</v>
      </c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L1389" s="44"/>
      <c r="BM1389" s="44"/>
      <c r="BN1389" s="44"/>
      <c r="BO1389" s="44"/>
    </row>
    <row r="1390" spans="2:67">
      <c r="B1390" s="44"/>
      <c r="D1390" s="44"/>
      <c r="E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>
        <f>COUNTIF($T$1:T1390,T1390)</f>
        <v>12</v>
      </c>
      <c r="Q1390" s="44" t="str">
        <f t="shared" si="164"/>
        <v>12-KVENG-100</v>
      </c>
      <c r="R1390" s="44" t="s">
        <v>726</v>
      </c>
      <c r="S1390" s="44">
        <v>100</v>
      </c>
      <c r="T1390" s="44" t="str">
        <f t="shared" si="163"/>
        <v>KVENG-100</v>
      </c>
      <c r="U1390" s="44">
        <v>400</v>
      </c>
      <c r="V1390" s="44" t="str">
        <f t="shared" si="165"/>
        <v>400,</v>
      </c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L1390" s="44"/>
      <c r="BM1390" s="44"/>
      <c r="BN1390" s="44"/>
      <c r="BO1390" s="44"/>
    </row>
    <row r="1391" spans="2:67">
      <c r="B1391" s="44"/>
      <c r="D1391" s="44"/>
      <c r="E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>
        <f>COUNTIF($T$1:T1391,T1391)</f>
        <v>13</v>
      </c>
      <c r="Q1391" s="44" t="str">
        <f t="shared" si="164"/>
        <v>13-KVENG-100</v>
      </c>
      <c r="R1391" s="44" t="s">
        <v>726</v>
      </c>
      <c r="S1391" s="44">
        <v>100</v>
      </c>
      <c r="T1391" s="44" t="str">
        <f t="shared" si="163"/>
        <v>KVENG-100</v>
      </c>
      <c r="U1391" s="44">
        <v>500</v>
      </c>
      <c r="V1391" s="44" t="str">
        <f t="shared" si="165"/>
        <v>500</v>
      </c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L1391" s="44"/>
      <c r="BM1391" s="44"/>
      <c r="BN1391" s="44"/>
      <c r="BO1391" s="44"/>
    </row>
    <row r="1392" spans="2:67">
      <c r="B1392" s="44"/>
      <c r="D1392" s="44"/>
      <c r="E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L1392" s="44"/>
      <c r="BM1392" s="44"/>
      <c r="BN1392" s="44"/>
      <c r="BO1392" s="44"/>
    </row>
    <row r="1393" spans="2:67">
      <c r="B1393" s="44"/>
      <c r="D1393" s="44"/>
      <c r="E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L1393" s="44"/>
      <c r="BM1393" s="44"/>
      <c r="BN1393" s="44"/>
      <c r="BO1393" s="44"/>
    </row>
    <row r="1394" spans="2:67">
      <c r="B1394" s="44"/>
      <c r="D1394" s="44"/>
      <c r="E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L1394" s="44"/>
      <c r="BM1394" s="44"/>
      <c r="BN1394" s="44"/>
      <c r="BO1394" s="44"/>
    </row>
    <row r="1395" spans="2:67">
      <c r="B1395" s="44"/>
      <c r="D1395" s="44"/>
      <c r="E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L1395" s="44"/>
      <c r="BM1395" s="44"/>
      <c r="BN1395" s="44"/>
      <c r="BO1395" s="44"/>
    </row>
    <row r="1396" spans="2:67">
      <c r="B1396" s="44"/>
      <c r="D1396" s="44"/>
      <c r="E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L1396" s="44"/>
      <c r="BM1396" s="44"/>
      <c r="BN1396" s="44"/>
      <c r="BO1396" s="44"/>
    </row>
    <row r="1397" spans="2:67">
      <c r="B1397" s="44"/>
      <c r="D1397" s="44"/>
      <c r="E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L1397" s="44"/>
      <c r="BM1397" s="44"/>
      <c r="BN1397" s="44"/>
      <c r="BO1397" s="44"/>
    </row>
    <row r="1398" spans="2:67">
      <c r="B1398" s="44"/>
      <c r="D1398" s="44"/>
      <c r="E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L1398" s="44"/>
      <c r="BM1398" s="44"/>
      <c r="BN1398" s="44"/>
      <c r="BO1398" s="44"/>
    </row>
    <row r="1399" spans="2:67">
      <c r="B1399" s="44"/>
      <c r="D1399" s="44"/>
      <c r="E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L1399" s="44"/>
      <c r="BM1399" s="44"/>
      <c r="BN1399" s="44"/>
      <c r="BO1399" s="44"/>
    </row>
    <row r="1400" spans="2:67">
      <c r="B1400" s="44"/>
      <c r="D1400" s="44"/>
      <c r="E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L1400" s="44"/>
      <c r="BM1400" s="44"/>
      <c r="BN1400" s="44"/>
      <c r="BO1400" s="44"/>
    </row>
    <row r="1401" spans="2:67">
      <c r="B1401" s="44"/>
      <c r="D1401" s="44"/>
      <c r="E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L1401" s="44"/>
      <c r="BM1401" s="44"/>
      <c r="BN1401" s="44"/>
      <c r="BO1401" s="44"/>
    </row>
    <row r="1402" spans="2:67">
      <c r="B1402" s="44"/>
      <c r="D1402" s="44"/>
      <c r="E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L1402" s="44"/>
      <c r="BM1402" s="44"/>
      <c r="BN1402" s="44"/>
      <c r="BO1402" s="44"/>
    </row>
    <row r="1403" spans="2:67">
      <c r="B1403" s="44"/>
      <c r="D1403" s="44"/>
      <c r="E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L1403" s="44"/>
      <c r="BM1403" s="44"/>
      <c r="BN1403" s="44"/>
      <c r="BO1403" s="44"/>
    </row>
    <row r="1404" spans="2:67">
      <c r="B1404" s="44"/>
      <c r="D1404" s="44"/>
      <c r="E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L1404" s="44"/>
      <c r="BM1404" s="44"/>
      <c r="BN1404" s="44"/>
      <c r="BO1404" s="44"/>
    </row>
    <row r="1405" spans="2:67">
      <c r="B1405" s="44"/>
      <c r="D1405" s="44"/>
      <c r="E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L1405" s="44"/>
      <c r="BM1405" s="44"/>
      <c r="BN1405" s="44"/>
      <c r="BO1405" s="44"/>
    </row>
    <row r="1406" spans="2:67">
      <c r="B1406" s="44"/>
      <c r="D1406" s="44"/>
      <c r="E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L1406" s="44"/>
      <c r="BM1406" s="44"/>
      <c r="BN1406" s="44"/>
      <c r="BO1406" s="44"/>
    </row>
    <row r="1407" spans="2:67">
      <c r="B1407" s="44"/>
      <c r="D1407" s="44"/>
      <c r="E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L1407" s="44"/>
      <c r="BM1407" s="44"/>
      <c r="BN1407" s="44"/>
      <c r="BO1407" s="44"/>
    </row>
    <row r="1408" spans="2:67"/>
    <row r="1409"/>
    <row r="1410"/>
    <row r="1411"/>
    <row r="1412"/>
    <row r="1413"/>
    <row r="1414"/>
    <row r="1415"/>
    <row r="1416"/>
    <row r="1417"/>
  </sheetData>
  <sheetProtection algorithmName="SHA-512" hashValue="FG8EESYLrN29PCpugKNygQ3IUkPtVKjTTIvZ6bNNhoCKoqCxFczGwORYp3NqSQYAYtwMpefngssjnAG1qc5OSQ==" saltValue="t2pIDQlk3HcEDDu7nhcvMw==" spinCount="100000" sheet="1" objects="1" scenarios="1"/>
  <dataValidations count="1">
    <dataValidation type="list" allowBlank="1" showInputMessage="1" showErrorMessage="1" sqref="BN13" xr:uid="{061FC5FB-9F21-48B5-8BE9-753499039212}">
      <formula1>"Двустороннего действия"</formula1>
    </dataValidation>
  </dataValidations>
  <hyperlinks>
    <hyperlink ref="E4" r:id="rId1" xr:uid="{34DDCD34-3C58-4560-AEB4-CDF6C32C5392}"/>
    <hyperlink ref="E2" r:id="rId2" xr:uid="{92ED050D-E1D9-4863-99B3-858B13414AB2}"/>
    <hyperlink ref="E3" r:id="rId3" xr:uid="{4CA6332B-6E98-4F69-A68C-51343F1E7E45}"/>
    <hyperlink ref="E9" r:id="rId4" xr:uid="{30704FC6-572F-4A8B-B860-71D232DA1A19}"/>
    <hyperlink ref="E10" r:id="rId5" xr:uid="{443F4E05-7829-47C3-BC66-0D709834B391}"/>
    <hyperlink ref="E6" r:id="rId6" xr:uid="{3311CF1B-8C12-4AF0-BD6E-FD9F0B125147}"/>
    <hyperlink ref="E11" r:id="rId7" xr:uid="{E3709007-7E4E-41E5-A707-86CF49E4CD47}"/>
    <hyperlink ref="E5" r:id="rId8" xr:uid="{1FA354BF-BDDF-4F2D-A0D3-4A0788D3F7DD}"/>
    <hyperlink ref="E8" r:id="rId9" xr:uid="{9FA4F14E-19A0-4769-B15C-44B0AD205504}"/>
    <hyperlink ref="E13" r:id="rId10" xr:uid="{6296DD2B-DE60-4264-9470-0792A86FA6BF}"/>
    <hyperlink ref="E7" r:id="rId11" xr:uid="{D1CDA367-DA23-407E-A306-86BA19758A2C}"/>
    <hyperlink ref="E12" r:id="rId12" xr:uid="{534C9D7A-0546-4F04-BCA6-88439C7AFA1F}"/>
    <hyperlink ref="E14" r:id="rId13" xr:uid="{0EC13069-7C96-47F6-A71E-6DF8C73105EA}"/>
  </hyperlinks>
  <pageMargins left="0.7" right="0.7" top="0.75" bottom="0.75" header="0.3" footer="0.3"/>
  <pageSetup paperSize="9" orientation="portrait"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3281E-B352-45F1-9347-B1365D9DC422}">
  <sheetPr codeName="Лист7"/>
  <dimension ref="A1:F22"/>
  <sheetViews>
    <sheetView topLeftCell="A11" zoomScale="70" zoomScaleNormal="70" workbookViewId="0">
      <selection activeCell="A11" sqref="A11"/>
    </sheetView>
  </sheetViews>
  <sheetFormatPr defaultColWidth="14.7109375" defaultRowHeight="408.95" customHeight="1"/>
  <cols>
    <col min="1" max="1" width="12.85546875" style="5" customWidth="1"/>
    <col min="2" max="2" width="109.28515625" style="5" customWidth="1"/>
    <col min="3" max="3" width="73.85546875" style="1" customWidth="1"/>
    <col min="4" max="16384" width="14.7109375" style="1"/>
  </cols>
  <sheetData>
    <row r="1" spans="1:6" ht="40.5" customHeight="1">
      <c r="A1" s="2" t="s">
        <v>63</v>
      </c>
      <c r="B1" s="2" t="s">
        <v>65</v>
      </c>
    </row>
    <row r="2" spans="1:6" ht="408.75" customHeight="1">
      <c r="A2" s="10" t="s">
        <v>14</v>
      </c>
      <c r="B2" s="3"/>
      <c r="C2" s="1" t="str">
        <f>IF(A2="","",IFERROR(VLOOKUP(A2,'варианты маркировки'!B:B,1,FALSE),"добавьте на вкладку варианты маркировки"))</f>
        <v>KVBC</v>
      </c>
    </row>
    <row r="3" spans="1:6" ht="408.95" customHeight="1">
      <c r="A3" s="10" t="s">
        <v>57</v>
      </c>
      <c r="B3" s="3"/>
      <c r="C3" s="1" t="str">
        <f>IF(A3="","",IFERROR(VLOOKUP(A3,'варианты маркировки'!B:B,1,FALSE),"добавьте на вкладку варианты маркировки"))</f>
        <v>KVDA</v>
      </c>
    </row>
    <row r="4" spans="1:6" ht="408.95" customHeight="1">
      <c r="A4" s="6" t="s">
        <v>15</v>
      </c>
      <c r="B4" s="3"/>
      <c r="C4" s="1" t="str">
        <f>IF(A4="","",IFERROR(VLOOKUP(A4,'варианты маркировки'!B:B,1,FALSE),"добавьте на вкладку варианты маркировки"))</f>
        <v>KVDN</v>
      </c>
    </row>
    <row r="5" spans="1:6" ht="408.95" customHeight="1">
      <c r="A5" s="6" t="s">
        <v>726</v>
      </c>
      <c r="B5" s="3"/>
      <c r="C5" s="1" t="str">
        <f>IF(A5="","",IFERROR(VLOOKUP(A5,'варианты маркировки'!B:B,1,FALSE),"добавьте на вкладку варианты маркировки"))</f>
        <v>KVENG</v>
      </c>
    </row>
    <row r="6" spans="1:6" ht="408.95" customHeight="1">
      <c r="A6" s="6" t="s">
        <v>59</v>
      </c>
      <c r="B6" s="3"/>
      <c r="C6" s="1" t="str">
        <f>IF(A6="","",IFERROR(VLOOKUP(A6,'варианты маркировки'!B:B,1,FALSE),"добавьте на вкладку варианты маркировки"))</f>
        <v>KVFM</v>
      </c>
    </row>
    <row r="7" spans="1:6" ht="408.95" customHeight="1">
      <c r="A7" s="22" t="s">
        <v>17</v>
      </c>
      <c r="B7" s="4"/>
      <c r="C7" s="1" t="str">
        <f>IF(A7="","",IFERROR(VLOOKUP(A7,'варианты маркировки'!B:B,1,FALSE),"добавьте на вкладку варианты маркировки"))</f>
        <v>KVMAL</v>
      </c>
    </row>
    <row r="8" spans="1:6" ht="409.5" customHeight="1">
      <c r="A8" s="23" t="s">
        <v>55</v>
      </c>
      <c r="B8"/>
      <c r="C8" s="1" t="str">
        <f>IF(A8="","",IFERROR(VLOOKUP(A8,'варианты маркировки'!B:B,1,FALSE),"добавьте на вкладку варианты маркировки"))</f>
        <v>KVNC</v>
      </c>
    </row>
    <row r="9" spans="1:6" ht="408.95" customHeight="1">
      <c r="A9" s="6" t="s">
        <v>18</v>
      </c>
      <c r="B9"/>
      <c r="C9" s="1" t="str">
        <f>IF(A9="","",IFERROR(VLOOKUP(A9,'варианты маркировки'!B:B,1,FALSE),"добавьте на вкладку варианты маркировки"))</f>
        <v>KVNG</v>
      </c>
      <c r="D9" s="7"/>
    </row>
    <row r="10" spans="1:6" ht="408.95" customHeight="1">
      <c r="A10" s="10" t="s">
        <v>58</v>
      </c>
      <c r="B10" s="3"/>
      <c r="C10" s="1" t="str">
        <f>IF(A10="","",IFERROR(VLOOKUP(A10,'варианты маркировки'!B:B,1,FALSE),"добавьте на вкладку варианты маркировки"))</f>
        <v>KVVU</v>
      </c>
    </row>
    <row r="11" spans="1:6" ht="408.95" customHeight="1">
      <c r="A11" s="10" t="s">
        <v>9</v>
      </c>
      <c r="B11" s="3"/>
      <c r="C11" s="1" t="str">
        <f>IF(A11="","",IFERROR(VLOOKUP(A11,'варианты маркировки'!B:B,1,FALSE),"добавьте на вкладку варианты маркировки"))</f>
        <v>KVNU</v>
      </c>
    </row>
    <row r="12" spans="1:6" ht="408.95" customHeight="1">
      <c r="A12" s="10" t="s">
        <v>19</v>
      </c>
      <c r="B12" s="3"/>
      <c r="C12" s="1" t="str">
        <f>IF(A12="","",IFERROR(VLOOKUP(A12,'варианты маркировки'!B:B,1,FALSE),"добавьте на вкладку варианты маркировки"))</f>
        <v>KVSC</v>
      </c>
      <c r="E12" s="29"/>
      <c r="F12" s="30"/>
    </row>
    <row r="13" spans="1:6" ht="408.95" customHeight="1">
      <c r="A13" s="6" t="s">
        <v>60</v>
      </c>
      <c r="B13" s="3"/>
      <c r="C13" s="1" t="str">
        <f>IF(A13="","",IFERROR(VLOOKUP(A13,'варианты маркировки'!B:B,1,FALSE),"добавьте на вкладку варианты маркировки"))</f>
        <v>KVSW</v>
      </c>
    </row>
    <row r="14" spans="1:6" ht="408.95" customHeight="1">
      <c r="A14" s="27" t="s">
        <v>20</v>
      </c>
      <c r="C14" s="1" t="str">
        <f>IF(A14="","",IFERROR(VLOOKUP(A14,'варианты маркировки'!B:B,1,FALSE),"добавьте на вкладку варианты маркировки"))</f>
        <v>KVTDN</v>
      </c>
    </row>
    <row r="15" spans="1:6" ht="408.95" customHeight="1">
      <c r="A15" s="27"/>
      <c r="C15" s="1" t="str">
        <f>IF(A15="","",IFERROR(VLOOKUP(A15,'варианты маркировки'!B:B,1,FALSE),"добавьте на вкладку варианты маркировки"))</f>
        <v/>
      </c>
    </row>
    <row r="16" spans="1:6" ht="408.95" customHeight="1">
      <c r="C16" s="1" t="str">
        <f>IF(A16="","",IFERROR(VLOOKUP(A16,'варианты маркировки'!B:B,1,FALSE),"добавьте на вкладку варианты маркировки"))</f>
        <v/>
      </c>
    </row>
    <row r="17" spans="3:3" ht="408.95" customHeight="1">
      <c r="C17" s="1" t="str">
        <f>IF(A17="","",IFERROR(VLOOKUP(A17,'варианты маркировки'!B:B,1,FALSE),"добавьте на вкладку варианты маркировки"))</f>
        <v/>
      </c>
    </row>
    <row r="18" spans="3:3" ht="408.95" customHeight="1">
      <c r="C18" s="1" t="str">
        <f>IF(A18="","",IFERROR(VLOOKUP(A18,'варианты маркировки'!B:B,1,FALSE),"добавьте на вкладку варианты маркировки"))</f>
        <v/>
      </c>
    </row>
    <row r="19" spans="3:3" ht="408.95" customHeight="1">
      <c r="C19" s="1" t="str">
        <f>IF(A19="","",IFERROR(VLOOKUP(A19,'варианты маркировки'!B:B,1,FALSE),"добавьте на вкладку варианты маркировки"))</f>
        <v/>
      </c>
    </row>
    <row r="20" spans="3:3" ht="408.95" customHeight="1">
      <c r="C20" s="1" t="str">
        <f>IF(A20="","",IFERROR(VLOOKUP(A20,'варианты маркировки'!B:B,1,FALSE),"добавьте на вкладку варианты маркировки"))</f>
        <v/>
      </c>
    </row>
    <row r="21" spans="3:3" ht="408.95" customHeight="1">
      <c r="C21" s="1" t="str">
        <f>IF(A21="","",IFERROR(VLOOKUP(A21,'варианты маркировки'!B:B,1,FALSE),"добавьте на вкладку варианты маркировки"))</f>
        <v/>
      </c>
    </row>
    <row r="22" spans="3:3" ht="408.95" customHeight="1">
      <c r="C22" s="1" t="str">
        <f>IF(A22="","",IFERROR(VLOOKUP(A22,'варианты маркировки'!B:B,1,FALSE),"добавьте на вкладку варианты маркировки"))</f>
        <v/>
      </c>
    </row>
  </sheetData>
  <sheetProtection algorithmName="SHA-512" hashValue="u5UHH1z8inSalo0RlrEqiXl9M+3A35L5HYRnnZrPXEURabDwz2ZRsyUXY0m6IUYTn3zBaCruUHLzgQnu63Wi3A==" saltValue="hoQS0CRTIdqcslQv7LOVUw==" spinCount="100000" sheet="1" objects="1" scenarios="1"/>
  <autoFilter ref="A1:C22" xr:uid="{C043281E-B352-45F1-9347-B1365D9DC422}"/>
  <conditionalFormatting sqref="A1:A1048576">
    <cfRule type="duplicateValues" dxfId="1" priority="2"/>
  </conditionalFormatting>
  <conditionalFormatting sqref="C1:C1048576">
    <cfRule type="duplicateValues" dxfId="0" priority="1"/>
  </conditionalFormatting>
  <pageMargins left="0.7" right="0.7" top="0.75" bottom="0.75" header="0.3" footer="0.3"/>
  <pageSetup paperSize="9" firstPageNumber="21474836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Обзор серий</vt:lpstr>
      <vt:lpstr>Цилиндры</vt:lpstr>
      <vt:lpstr>проверка актуальности</vt:lpstr>
      <vt:lpstr>цены</vt:lpstr>
      <vt:lpstr>варианты маркировки</vt:lpstr>
      <vt:lpstr>изображения</vt:lpstr>
      <vt:lpstr>'проверка актуальности'!header</vt:lpstr>
      <vt:lpstr>'варианты маркировки'!Область_печати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</dc:creator>
  <cp:lastModifiedBy>Худяков Дмитрий</cp:lastModifiedBy>
  <cp:revision>1</cp:revision>
  <cp:lastPrinted>2023-10-09T12:35:56Z</cp:lastPrinted>
  <dcterms:created xsi:type="dcterms:W3CDTF">2016-11-21T09:01:02Z</dcterms:created>
  <dcterms:modified xsi:type="dcterms:W3CDTF">2024-04-10T19:41:01Z</dcterms:modified>
</cp:coreProperties>
</file>